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3040" windowHeight="9408" tabRatio="855" activeTab="6"/>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9" hidden="1">'4.  2011-2014 LRAM'!$A$406:$AP$511</definedName>
    <definedName name="_xlnm._FilterDatabase" localSheetId="10" hidden="1">'5.  2015-2020 LRAM'!$A$35:$AQ$194</definedName>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LRAM'!$A:$AO</definedName>
    <definedName name="_xlnm.Print_Area" localSheetId="11">'6.  Carrying Charges'!$A$1:$X$164</definedName>
    <definedName name="_xlnm.Print_Area" localSheetId="12">'7.  Persistence Report'!$A$1:$BT$55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LRAM'!$C$33</definedName>
    <definedName name="Table_5_b.__2016_Lost_Revenues_Work_Form">'5.  2015-2020 LRAM'!$C$217</definedName>
    <definedName name="Table_5_c.__2017_Lost_Revenues_Work_Form">'5.  2015-2020 LRAM'!$C$400</definedName>
    <definedName name="Table_5_d.__2018_Lost_Revenues_Work_Form">'5.  2015-2020 LRAM'!$C$583</definedName>
    <definedName name="Table_5_e.__2019_Lost_Revenues_Work_Form">'5.  2015-2020 LRAM'!$C$766</definedName>
    <definedName name="Table_5_f.__2020_Lost_Revenues_Work_Form">'5.  2015-2020 LRAM'!$C$949</definedName>
    <definedName name="Targets">'[1]LDC Targets'!$A$3:$D$83</definedName>
  </definedNames>
  <calcPr calcId="145621"/>
</workbook>
</file>

<file path=xl/calcChain.xml><?xml version="1.0" encoding="utf-8"?>
<calcChain xmlns="http://schemas.openxmlformats.org/spreadsheetml/2006/main">
  <c r="F302" i="79" l="1"/>
  <c r="N196" i="79" l="1"/>
  <c r="M196" i="79"/>
  <c r="L196" i="79"/>
  <c r="K196" i="79"/>
  <c r="J196" i="79"/>
  <c r="I196" i="79"/>
  <c r="H196" i="79"/>
  <c r="G196" i="79"/>
  <c r="F196" i="79"/>
  <c r="Q196" i="79" l="1"/>
  <c r="Y196" i="79"/>
  <c r="X196" i="79"/>
  <c r="W196" i="79"/>
  <c r="V196" i="79"/>
  <c r="U196" i="79"/>
  <c r="T196" i="79"/>
  <c r="S196" i="79"/>
  <c r="R196" i="79"/>
  <c r="R38" i="79"/>
  <c r="S38" i="79" s="1"/>
  <c r="T38" i="79" s="1"/>
  <c r="U38" i="79" s="1"/>
  <c r="V38" i="79" s="1"/>
  <c r="W38" i="79" s="1"/>
  <c r="X38" i="79" s="1"/>
  <c r="Y38" i="79" s="1"/>
  <c r="G38" i="79"/>
  <c r="H38" i="79" s="1"/>
  <c r="I38" i="79" s="1"/>
  <c r="J38" i="79" s="1"/>
  <c r="K38" i="79" s="1"/>
  <c r="L38" i="79" s="1"/>
  <c r="M38" i="79" s="1"/>
  <c r="N38" i="79" s="1"/>
  <c r="P196" i="79" l="1"/>
  <c r="E196" i="79" l="1"/>
  <c r="E513" i="46" l="1"/>
  <c r="P513" i="46"/>
  <c r="E385" i="46" l="1"/>
  <c r="P384" i="46"/>
  <c r="O385" i="46"/>
  <c r="P385" i="46"/>
  <c r="E384" i="46"/>
  <c r="Q278" i="46" l="1"/>
  <c r="F278" i="46"/>
  <c r="F385" i="46" l="1"/>
  <c r="R278" i="46"/>
  <c r="Q385" i="46"/>
  <c r="G278" i="46"/>
  <c r="S278" i="46" l="1"/>
  <c r="Q384" i="46"/>
  <c r="Q513" i="46"/>
  <c r="F513" i="46"/>
  <c r="G385" i="46"/>
  <c r="F384" i="46"/>
  <c r="H278" i="46"/>
  <c r="S385" i="46" l="1"/>
  <c r="T278" i="46"/>
  <c r="R385" i="46"/>
  <c r="H385" i="46"/>
  <c r="G513" i="46"/>
  <c r="S384" i="46"/>
  <c r="S513" i="46"/>
  <c r="G384" i="46"/>
  <c r="R384" i="46"/>
  <c r="T385" i="46"/>
  <c r="R513" i="46"/>
  <c r="U278" i="46"/>
  <c r="I278" i="46"/>
  <c r="AC385" i="46"/>
  <c r="Z385" i="46"/>
  <c r="Y385" i="46"/>
  <c r="T384" i="46" l="1"/>
  <c r="I385" i="46"/>
  <c r="T513" i="46"/>
  <c r="U385" i="46"/>
  <c r="H384" i="46"/>
  <c r="H513" i="46"/>
  <c r="J278" i="46"/>
  <c r="V278" i="46"/>
  <c r="V385" i="46" l="1"/>
  <c r="J385" i="46"/>
  <c r="I384" i="46"/>
  <c r="I513" i="46"/>
  <c r="U384" i="46"/>
  <c r="U513" i="46"/>
  <c r="W278" i="46"/>
  <c r="K278" i="46"/>
  <c r="V384" i="46" l="1"/>
  <c r="J513" i="46"/>
  <c r="J384" i="46"/>
  <c r="V513" i="46"/>
  <c r="K385" i="46"/>
  <c r="W385" i="46"/>
  <c r="L278" i="46"/>
  <c r="X278" i="46"/>
  <c r="L385" i="46" l="1"/>
  <c r="W513" i="46"/>
  <c r="W384" i="46"/>
  <c r="K384" i="46"/>
  <c r="X385" i="46"/>
  <c r="K513" i="46"/>
  <c r="M278" i="46"/>
  <c r="L384" i="46" l="1"/>
  <c r="X513" i="46"/>
  <c r="M385" i="46"/>
  <c r="X384" i="46"/>
  <c r="L513" i="46"/>
  <c r="M123" i="68"/>
  <c r="N123" i="68"/>
  <c r="O123" i="68"/>
  <c r="P123" i="68"/>
  <c r="Q123" i="68"/>
  <c r="R123" i="68"/>
  <c r="S123" i="68"/>
  <c r="T123" i="68"/>
  <c r="U123" i="68"/>
  <c r="V123" i="68"/>
  <c r="W123" i="68"/>
  <c r="X123" i="68"/>
  <c r="Y123" i="68"/>
  <c r="Z123" i="68"/>
  <c r="AA123" i="68"/>
  <c r="AB123" i="68"/>
  <c r="AC123" i="68"/>
  <c r="AD123" i="68"/>
  <c r="AE123" i="68"/>
  <c r="AF123" i="68"/>
  <c r="AG123" i="68"/>
  <c r="AH123" i="68"/>
  <c r="AI123" i="68"/>
  <c r="AJ123" i="68"/>
  <c r="AK123" i="68"/>
  <c r="AL123" i="68"/>
  <c r="AM123" i="68"/>
  <c r="AN123" i="68"/>
  <c r="AO123" i="68"/>
  <c r="AP123" i="68"/>
  <c r="AQ123" i="68"/>
  <c r="AR123" i="68"/>
  <c r="AS123" i="68"/>
  <c r="AT123" i="68"/>
  <c r="AU123" i="68"/>
  <c r="AV123" i="68"/>
  <c r="AW123" i="68"/>
  <c r="AX123" i="68"/>
  <c r="AY123" i="68"/>
  <c r="AZ123" i="68"/>
  <c r="BA123" i="68"/>
  <c r="BB123" i="68"/>
  <c r="BC123" i="68"/>
  <c r="BD123" i="68"/>
  <c r="BE123" i="68"/>
  <c r="BF123" i="68"/>
  <c r="BG123" i="68"/>
  <c r="BH123" i="68"/>
  <c r="BI123" i="68"/>
  <c r="BJ123" i="68"/>
  <c r="BK123" i="68"/>
  <c r="BL123" i="68"/>
  <c r="BM123" i="68"/>
  <c r="BN123" i="68"/>
  <c r="BO123" i="68"/>
  <c r="BP123" i="68"/>
  <c r="BQ123" i="68"/>
  <c r="BR123" i="68"/>
  <c r="BS123" i="68"/>
  <c r="BT123" i="68"/>
  <c r="L123" i="68"/>
  <c r="M384" i="46" l="1"/>
  <c r="M513" i="46"/>
  <c r="F379" i="79"/>
  <c r="G379" i="79"/>
  <c r="H379" i="79"/>
  <c r="I379" i="79"/>
  <c r="J379" i="79"/>
  <c r="K379" i="79"/>
  <c r="L379" i="79"/>
  <c r="M379" i="79"/>
  <c r="N379" i="79"/>
  <c r="P379" i="79"/>
  <c r="Q379" i="79"/>
  <c r="R379" i="79"/>
  <c r="S379" i="79"/>
  <c r="T379" i="79"/>
  <c r="U379" i="79"/>
  <c r="V379" i="79"/>
  <c r="W379" i="79"/>
  <c r="X379" i="79"/>
  <c r="Y379" i="79"/>
  <c r="AN373" i="79"/>
  <c r="AN302" i="79"/>
  <c r="AN295" i="79"/>
  <c r="AN289" i="79"/>
  <c r="D22" i="45" l="1"/>
  <c r="P928" i="79"/>
  <c r="E44" i="44"/>
  <c r="AN140" i="79"/>
  <c r="Q46" i="44"/>
  <c r="P46" i="44"/>
  <c r="O46" i="44"/>
  <c r="N46" i="44"/>
  <c r="M46" i="44"/>
  <c r="L46" i="44"/>
  <c r="K46" i="44"/>
  <c r="J46" i="44"/>
  <c r="I46" i="44"/>
  <c r="H46" i="44"/>
  <c r="G46" i="44"/>
  <c r="F46" i="44"/>
  <c r="E46" i="44"/>
  <c r="D46" i="44"/>
  <c r="P1111" i="79"/>
  <c r="P745" i="79"/>
  <c r="P562" i="79"/>
  <c r="O513" i="46"/>
  <c r="O127" i="46"/>
  <c r="O621" i="79"/>
  <c r="O438" i="79"/>
  <c r="O255" i="79"/>
  <c r="O72" i="79"/>
  <c r="F22" i="45"/>
  <c r="Q50" i="43"/>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O1109" i="79"/>
  <c r="O1106" i="79"/>
  <c r="O1103" i="79"/>
  <c r="O1100" i="79"/>
  <c r="O1097" i="79"/>
  <c r="O1094" i="79"/>
  <c r="O1091" i="79"/>
  <c r="O1085" i="79"/>
  <c r="O1082" i="79"/>
  <c r="O1079" i="79"/>
  <c r="O1076" i="79"/>
  <c r="O1073" i="79"/>
  <c r="O1070" i="79"/>
  <c r="O1066" i="79"/>
  <c r="O1063" i="79"/>
  <c r="O1060" i="79"/>
  <c r="O1056" i="79"/>
  <c r="O1053" i="79"/>
  <c r="O1050" i="79"/>
  <c r="O1047" i="79"/>
  <c r="O1044" i="79"/>
  <c r="O1041" i="79"/>
  <c r="O1038" i="79"/>
  <c r="O1035" i="79"/>
  <c r="O1017" i="79"/>
  <c r="O1014" i="79"/>
  <c r="O1011" i="79"/>
  <c r="O1008" i="79"/>
  <c r="O1004" i="79"/>
  <c r="O1001" i="79"/>
  <c r="O997" i="79"/>
  <c r="O993" i="79"/>
  <c r="O990" i="79"/>
  <c r="O987" i="79"/>
  <c r="O983" i="79"/>
  <c r="O980" i="79"/>
  <c r="O977" i="79"/>
  <c r="O974" i="79"/>
  <c r="O971" i="79"/>
  <c r="O926" i="79"/>
  <c r="O923" i="79"/>
  <c r="O920" i="79"/>
  <c r="O917" i="79"/>
  <c r="O914" i="79"/>
  <c r="O911" i="79"/>
  <c r="O908" i="79"/>
  <c r="O902" i="79"/>
  <c r="O899" i="79"/>
  <c r="O896" i="79"/>
  <c r="O893" i="79"/>
  <c r="O890" i="79"/>
  <c r="O887" i="79"/>
  <c r="O883" i="79"/>
  <c r="O880" i="79"/>
  <c r="O877" i="79"/>
  <c r="O873" i="79"/>
  <c r="O870" i="79"/>
  <c r="O867" i="79"/>
  <c r="O864" i="79"/>
  <c r="O861" i="79"/>
  <c r="O858" i="79"/>
  <c r="O855" i="79"/>
  <c r="O852" i="79"/>
  <c r="O834" i="79"/>
  <c r="O831" i="79"/>
  <c r="O828" i="79"/>
  <c r="O825" i="79"/>
  <c r="O821" i="79"/>
  <c r="O818" i="79"/>
  <c r="O814" i="79"/>
  <c r="O810" i="79"/>
  <c r="O807" i="79"/>
  <c r="O804" i="79"/>
  <c r="O800" i="79"/>
  <c r="O797" i="79"/>
  <c r="O794" i="79"/>
  <c r="O791" i="79"/>
  <c r="O788" i="79"/>
  <c r="O743" i="79"/>
  <c r="O740" i="79"/>
  <c r="O737" i="79"/>
  <c r="O734" i="79"/>
  <c r="O731" i="79"/>
  <c r="O728" i="79"/>
  <c r="O725" i="79"/>
  <c r="O719" i="79"/>
  <c r="O716" i="79"/>
  <c r="O713" i="79"/>
  <c r="O710" i="79"/>
  <c r="O707" i="79"/>
  <c r="O704" i="79"/>
  <c r="O700" i="79"/>
  <c r="O697" i="79"/>
  <c r="O694" i="79"/>
  <c r="O690" i="79"/>
  <c r="O687" i="79"/>
  <c r="O684" i="79"/>
  <c r="O681" i="79"/>
  <c r="O678" i="79"/>
  <c r="O675" i="79"/>
  <c r="O672" i="79"/>
  <c r="O669" i="79"/>
  <c r="O651" i="79"/>
  <c r="O648" i="79"/>
  <c r="O645" i="79"/>
  <c r="O642" i="79"/>
  <c r="O638" i="79"/>
  <c r="O635" i="79"/>
  <c r="O631" i="79"/>
  <c r="O627" i="79"/>
  <c r="O624" i="79"/>
  <c r="O617" i="79"/>
  <c r="O614" i="79"/>
  <c r="O611" i="79"/>
  <c r="O608" i="79"/>
  <c r="O605" i="79"/>
  <c r="O560" i="79"/>
  <c r="O557" i="79"/>
  <c r="O554" i="79"/>
  <c r="O551" i="79"/>
  <c r="O548" i="79"/>
  <c r="O545" i="79"/>
  <c r="O542" i="79"/>
  <c r="O536" i="79"/>
  <c r="O533" i="79"/>
  <c r="O530" i="79"/>
  <c r="O527" i="79"/>
  <c r="O524" i="79"/>
  <c r="O521" i="79"/>
  <c r="O517" i="79"/>
  <c r="O514" i="79"/>
  <c r="O511" i="79"/>
  <c r="O507" i="79"/>
  <c r="O504" i="79"/>
  <c r="O501" i="79"/>
  <c r="O498" i="79"/>
  <c r="O495" i="79"/>
  <c r="O492" i="79"/>
  <c r="O489" i="79"/>
  <c r="O486" i="79"/>
  <c r="O468" i="79"/>
  <c r="O465" i="79"/>
  <c r="O462" i="79"/>
  <c r="O459" i="79"/>
  <c r="O455" i="79"/>
  <c r="O452" i="79"/>
  <c r="O448" i="79"/>
  <c r="O444" i="79"/>
  <c r="O441" i="79"/>
  <c r="O434" i="79"/>
  <c r="O431" i="79"/>
  <c r="O428" i="79"/>
  <c r="O425" i="79"/>
  <c r="O422" i="79"/>
  <c r="O377" i="79"/>
  <c r="O374" i="79"/>
  <c r="O371" i="79"/>
  <c r="O368" i="79"/>
  <c r="O365" i="79"/>
  <c r="O362" i="79"/>
  <c r="O359" i="79"/>
  <c r="O353" i="79"/>
  <c r="O350" i="79"/>
  <c r="O347" i="79"/>
  <c r="O344" i="79"/>
  <c r="O341" i="79"/>
  <c r="O338" i="79"/>
  <c r="O334" i="79"/>
  <c r="O331" i="79"/>
  <c r="O328" i="79"/>
  <c r="O324" i="79"/>
  <c r="O321" i="79"/>
  <c r="O318" i="79"/>
  <c r="O315" i="79"/>
  <c r="O312" i="79"/>
  <c r="O309" i="79"/>
  <c r="O306" i="79"/>
  <c r="O303" i="79"/>
  <c r="O285" i="79"/>
  <c r="O282" i="79"/>
  <c r="O279" i="79"/>
  <c r="O276" i="79"/>
  <c r="O272" i="79"/>
  <c r="O269" i="79"/>
  <c r="O265" i="79"/>
  <c r="O261" i="79"/>
  <c r="O258" i="79"/>
  <c r="O251" i="79"/>
  <c r="O248" i="79"/>
  <c r="O245" i="79"/>
  <c r="O242" i="79"/>
  <c r="O239" i="79"/>
  <c r="O194" i="79"/>
  <c r="O191" i="79"/>
  <c r="O188" i="79"/>
  <c r="O185" i="79"/>
  <c r="O182" i="79"/>
  <c r="O179" i="79"/>
  <c r="O176" i="79"/>
  <c r="O170" i="79"/>
  <c r="O167" i="79"/>
  <c r="O164" i="79"/>
  <c r="O161" i="79"/>
  <c r="O158" i="79"/>
  <c r="O155" i="79"/>
  <c r="O151" i="79"/>
  <c r="O148" i="79"/>
  <c r="O141" i="79"/>
  <c r="O138" i="79"/>
  <c r="O129" i="79"/>
  <c r="O126" i="79"/>
  <c r="O123" i="79"/>
  <c r="O102" i="79"/>
  <c r="O99" i="79"/>
  <c r="O96" i="79"/>
  <c r="O93" i="79"/>
  <c r="O89" i="79"/>
  <c r="O75" i="79"/>
  <c r="O65" i="79"/>
  <c r="O62" i="79"/>
  <c r="O56" i="79"/>
  <c r="O59" i="79"/>
  <c r="AN1105" i="79"/>
  <c r="AN1108" i="79"/>
  <c r="AF1044" i="79"/>
  <c r="AA1044" i="79"/>
  <c r="Z1031" i="79"/>
  <c r="Z1028" i="79"/>
  <c r="AE1001" i="79"/>
  <c r="AA1001" i="79"/>
  <c r="Z1001" i="79"/>
  <c r="AN1007" i="79"/>
  <c r="Z1008" i="79"/>
  <c r="AM1004" i="79"/>
  <c r="AN1003" i="79"/>
  <c r="AL1004" i="79"/>
  <c r="AK1004" i="79"/>
  <c r="AJ1004" i="79"/>
  <c r="AI1004" i="79"/>
  <c r="AH1004" i="79"/>
  <c r="AG1004" i="79"/>
  <c r="AF1004" i="79"/>
  <c r="AE1004" i="79"/>
  <c r="AD1004" i="79"/>
  <c r="AC1004" i="79"/>
  <c r="AB1004" i="79"/>
  <c r="AA1004" i="79"/>
  <c r="Z1004" i="79"/>
  <c r="AM1001" i="79"/>
  <c r="AL1001" i="79"/>
  <c r="AK1001" i="79"/>
  <c r="AJ1001" i="79"/>
  <c r="AI1001" i="79"/>
  <c r="AH1001" i="79"/>
  <c r="AG1001" i="79"/>
  <c r="AF1001" i="79"/>
  <c r="AD1001" i="79"/>
  <c r="AC1001" i="79"/>
  <c r="AB1001" i="79"/>
  <c r="AN1000" i="79"/>
  <c r="Z997" i="79"/>
  <c r="Z990" i="79"/>
  <c r="Z987" i="79"/>
  <c r="Z983" i="79"/>
  <c r="Z974" i="79"/>
  <c r="Z971" i="79"/>
  <c r="Z967" i="79"/>
  <c r="Z877" i="79"/>
  <c r="AM873" i="79"/>
  <c r="Z852" i="79"/>
  <c r="Z834" i="79"/>
  <c r="Z821" i="79"/>
  <c r="AM821" i="79"/>
  <c r="AL821" i="79"/>
  <c r="AK821" i="79"/>
  <c r="AJ821" i="79"/>
  <c r="AI821" i="79"/>
  <c r="AH821" i="79"/>
  <c r="AG821" i="79"/>
  <c r="AF821" i="79"/>
  <c r="AE821" i="79"/>
  <c r="AD821" i="79"/>
  <c r="AC821" i="79"/>
  <c r="AB821" i="79"/>
  <c r="AA821" i="79"/>
  <c r="AN820" i="79"/>
  <c r="AM818" i="79"/>
  <c r="AL818" i="79"/>
  <c r="AK818" i="79"/>
  <c r="AJ818" i="79"/>
  <c r="AI818" i="79"/>
  <c r="AH818" i="79"/>
  <c r="AG818" i="79"/>
  <c r="AF818" i="79"/>
  <c r="AE818" i="79"/>
  <c r="AD818" i="79"/>
  <c r="AC818" i="79"/>
  <c r="AB818" i="79"/>
  <c r="AA818" i="79"/>
  <c r="Z818" i="79"/>
  <c r="AN817" i="79"/>
  <c r="Z814" i="79"/>
  <c r="Z700" i="79"/>
  <c r="Z694" i="79"/>
  <c r="Z678" i="79"/>
  <c r="AN661" i="79"/>
  <c r="AN658" i="79"/>
  <c r="AN655" i="79"/>
  <c r="Z651" i="79"/>
  <c r="Z648" i="79"/>
  <c r="Z638" i="79"/>
  <c r="Z635" i="79"/>
  <c r="Z631" i="79"/>
  <c r="AM638" i="79"/>
  <c r="AL638" i="79"/>
  <c r="AK638" i="79"/>
  <c r="AJ638" i="79"/>
  <c r="AI638" i="79"/>
  <c r="AH638" i="79"/>
  <c r="AG638" i="79"/>
  <c r="AF638" i="79"/>
  <c r="AE638" i="79"/>
  <c r="AD638" i="79"/>
  <c r="AC638" i="79"/>
  <c r="AB638" i="79"/>
  <c r="AA638" i="79"/>
  <c r="AN637" i="79"/>
  <c r="AM635" i="79"/>
  <c r="AL635" i="79"/>
  <c r="AK635" i="79"/>
  <c r="AJ635" i="79"/>
  <c r="AI635" i="79"/>
  <c r="AH635" i="79"/>
  <c r="AG635" i="79"/>
  <c r="AF635" i="79"/>
  <c r="AE635" i="79"/>
  <c r="AD635" i="79"/>
  <c r="AC635" i="79"/>
  <c r="AB635" i="79"/>
  <c r="AA635" i="79"/>
  <c r="AN634" i="79"/>
  <c r="Z617" i="79"/>
  <c r="Z608" i="79"/>
  <c r="AN520" i="79"/>
  <c r="AN516" i="79"/>
  <c r="Z521" i="79"/>
  <c r="Z452" i="79"/>
  <c r="Z455" i="79"/>
  <c r="AM455" i="79"/>
  <c r="AL455" i="79"/>
  <c r="AK455" i="79"/>
  <c r="AJ455" i="79"/>
  <c r="AI455" i="79"/>
  <c r="AH455" i="79"/>
  <c r="AG455" i="79"/>
  <c r="AF455" i="79"/>
  <c r="AE455" i="79"/>
  <c r="AD455" i="79"/>
  <c r="AC455" i="79"/>
  <c r="AB455" i="79"/>
  <c r="AA455" i="79"/>
  <c r="AN454" i="79"/>
  <c r="AM452" i="79"/>
  <c r="AL452" i="79"/>
  <c r="AK452" i="79"/>
  <c r="AJ452" i="79"/>
  <c r="AI452" i="79"/>
  <c r="AH452" i="79"/>
  <c r="AG452" i="79"/>
  <c r="AF452" i="79"/>
  <c r="AE452" i="79"/>
  <c r="AD452" i="79"/>
  <c r="AC452" i="79"/>
  <c r="AB452" i="79"/>
  <c r="AA452" i="79"/>
  <c r="AN451" i="79"/>
  <c r="Z448" i="79"/>
  <c r="Z371" i="79"/>
  <c r="Z377" i="79"/>
  <c r="AM272" i="79"/>
  <c r="AL272" i="79"/>
  <c r="AK272" i="79"/>
  <c r="AJ272" i="79"/>
  <c r="AI272" i="79"/>
  <c r="AH272" i="79"/>
  <c r="AG272" i="79"/>
  <c r="AF272" i="79"/>
  <c r="AE272" i="79"/>
  <c r="AD272" i="79"/>
  <c r="AC272" i="79"/>
  <c r="AB272" i="79"/>
  <c r="AA272" i="79"/>
  <c r="Z272" i="79"/>
  <c r="AN271" i="79"/>
  <c r="AM269" i="79"/>
  <c r="AL269" i="79"/>
  <c r="AK269" i="79"/>
  <c r="AJ269" i="79"/>
  <c r="AI269" i="79"/>
  <c r="AH269" i="79"/>
  <c r="AG269" i="79"/>
  <c r="AF269" i="79"/>
  <c r="AE269" i="79"/>
  <c r="AD269" i="79"/>
  <c r="AC269" i="79"/>
  <c r="AB269" i="79"/>
  <c r="AA269" i="79"/>
  <c r="Z269" i="79"/>
  <c r="AN268" i="79"/>
  <c r="Z265" i="79"/>
  <c r="Z235" i="79"/>
  <c r="Z226" i="79"/>
  <c r="Z223" i="79"/>
  <c r="Z155" i="79"/>
  <c r="AN88" i="79"/>
  <c r="AM89" i="79"/>
  <c r="AL89" i="79"/>
  <c r="AK89" i="79"/>
  <c r="AJ89" i="79"/>
  <c r="AI89" i="79"/>
  <c r="AH89" i="79"/>
  <c r="AG89" i="79"/>
  <c r="AF89" i="79"/>
  <c r="AE89" i="79"/>
  <c r="AD89" i="79"/>
  <c r="AC89" i="79"/>
  <c r="AB89" i="79"/>
  <c r="AA89" i="79"/>
  <c r="Z89" i="79"/>
  <c r="AN81" i="79"/>
  <c r="AM86" i="79"/>
  <c r="AL86" i="79"/>
  <c r="AK86" i="79"/>
  <c r="AJ86" i="79"/>
  <c r="AI86" i="79"/>
  <c r="AH86" i="79"/>
  <c r="AG86" i="79"/>
  <c r="AF86" i="79"/>
  <c r="AE86" i="79"/>
  <c r="AD86" i="79"/>
  <c r="AC86" i="79"/>
  <c r="AB86" i="79"/>
  <c r="AA86" i="79"/>
  <c r="Z86" i="79"/>
  <c r="AN85" i="79"/>
  <c r="Z82" i="79"/>
  <c r="AE82" i="79"/>
  <c r="AN1099" i="79"/>
  <c r="AN1102" i="79"/>
  <c r="AN1096" i="79"/>
  <c r="AN1093" i="79"/>
  <c r="AN1090" i="79"/>
  <c r="AN1087" i="79"/>
  <c r="AN1084" i="79"/>
  <c r="AN1081" i="79"/>
  <c r="AN1078" i="79"/>
  <c r="AN1075" i="79"/>
  <c r="AN1072" i="79"/>
  <c r="AN1069" i="79"/>
  <c r="AN1065" i="79"/>
  <c r="AN1062" i="79"/>
  <c r="AN1059" i="79"/>
  <c r="AN1055" i="79"/>
  <c r="AN1052" i="79"/>
  <c r="AN1049" i="79"/>
  <c r="AN1046" i="79"/>
  <c r="AN1043" i="79"/>
  <c r="AN1040" i="79"/>
  <c r="AN1037" i="79"/>
  <c r="AN1034" i="79"/>
  <c r="AN1030" i="79"/>
  <c r="AN1027" i="79"/>
  <c r="AN1024" i="79"/>
  <c r="AN1021" i="79"/>
  <c r="AN1016" i="79"/>
  <c r="AN1013" i="79"/>
  <c r="AN1010" i="79"/>
  <c r="AN996" i="79"/>
  <c r="AN992" i="79"/>
  <c r="AN989" i="79"/>
  <c r="AN986" i="79"/>
  <c r="AN982" i="79"/>
  <c r="AN979" i="79"/>
  <c r="AN976" i="79"/>
  <c r="AN973" i="79"/>
  <c r="AN970" i="79"/>
  <c r="AN966" i="79"/>
  <c r="AN963" i="79"/>
  <c r="AN960" i="79"/>
  <c r="AN957" i="79"/>
  <c r="AN954" i="79"/>
  <c r="AN925" i="79"/>
  <c r="AN922" i="79"/>
  <c r="AN919" i="79"/>
  <c r="AN916" i="79"/>
  <c r="AN913" i="79"/>
  <c r="AN910" i="79"/>
  <c r="AN907" i="79"/>
  <c r="AN904" i="79"/>
  <c r="AN901" i="79"/>
  <c r="AN898" i="79"/>
  <c r="AN895" i="79"/>
  <c r="AN892" i="79"/>
  <c r="AN889" i="79"/>
  <c r="AN886" i="79"/>
  <c r="AN882" i="79"/>
  <c r="AN879" i="79"/>
  <c r="AN876" i="79"/>
  <c r="AN872" i="79"/>
  <c r="AN869" i="79"/>
  <c r="AN866" i="79"/>
  <c r="AN863" i="79"/>
  <c r="AN860" i="79"/>
  <c r="AN857" i="79"/>
  <c r="AN854" i="79"/>
  <c r="AN851" i="79"/>
  <c r="AN847" i="79"/>
  <c r="AN844" i="79"/>
  <c r="AN841" i="79"/>
  <c r="AN838" i="79"/>
  <c r="AN833" i="79"/>
  <c r="AN830" i="79"/>
  <c r="AN827" i="79"/>
  <c r="AN824" i="79"/>
  <c r="AN813" i="79"/>
  <c r="AN809" i="79"/>
  <c r="AN806" i="79"/>
  <c r="AN803" i="79"/>
  <c r="AN799" i="79"/>
  <c r="AN796" i="79"/>
  <c r="AN793" i="79"/>
  <c r="AN790" i="79"/>
  <c r="AN787" i="79"/>
  <c r="AN783" i="79"/>
  <c r="AN780" i="79"/>
  <c r="AN777" i="79"/>
  <c r="AN774" i="79"/>
  <c r="AN771" i="79"/>
  <c r="AN742" i="79"/>
  <c r="AN739" i="79"/>
  <c r="AN736" i="79"/>
  <c r="AN733" i="79"/>
  <c r="AN730" i="79"/>
  <c r="AN727" i="79"/>
  <c r="AN724" i="79"/>
  <c r="AN721" i="79"/>
  <c r="AN718" i="79"/>
  <c r="AN715" i="79"/>
  <c r="AN712" i="79"/>
  <c r="AN709" i="79"/>
  <c r="AN706" i="79"/>
  <c r="AN703" i="79"/>
  <c r="AN699" i="79"/>
  <c r="AN696" i="79"/>
  <c r="AN693" i="79"/>
  <c r="AN689" i="79"/>
  <c r="AN686" i="79"/>
  <c r="AN683" i="79"/>
  <c r="AN680" i="79"/>
  <c r="AN677" i="79"/>
  <c r="AN674" i="79"/>
  <c r="AN671" i="79"/>
  <c r="AN668" i="79"/>
  <c r="AN664" i="79"/>
  <c r="AN650" i="79"/>
  <c r="AN647" i="79"/>
  <c r="AN644" i="79"/>
  <c r="AN641" i="79"/>
  <c r="AN630" i="79"/>
  <c r="AN626" i="79"/>
  <c r="AN623" i="79"/>
  <c r="AN620" i="79"/>
  <c r="AN616" i="79"/>
  <c r="AN613" i="79"/>
  <c r="AN610" i="79"/>
  <c r="AN607" i="79"/>
  <c r="AN604" i="79"/>
  <c r="AN600" i="79"/>
  <c r="AN597" i="79"/>
  <c r="AN594" i="79"/>
  <c r="AN591" i="79"/>
  <c r="AN588" i="79"/>
  <c r="AN559" i="79"/>
  <c r="AN556" i="79"/>
  <c r="AN553" i="79"/>
  <c r="AN550" i="79"/>
  <c r="AN547" i="79"/>
  <c r="AN544" i="79"/>
  <c r="AN541" i="79"/>
  <c r="AN538" i="79"/>
  <c r="AN535" i="79"/>
  <c r="AN532" i="79"/>
  <c r="AN529" i="79"/>
  <c r="AN526" i="79"/>
  <c r="AN523" i="79"/>
  <c r="AN513" i="79"/>
  <c r="AN510" i="79"/>
  <c r="AN506" i="79"/>
  <c r="AN503" i="79"/>
  <c r="AN500" i="79"/>
  <c r="AN497" i="79"/>
  <c r="AN494" i="79"/>
  <c r="AN491" i="79"/>
  <c r="AN488" i="79"/>
  <c r="AN485" i="79"/>
  <c r="AN481" i="79"/>
  <c r="AN478" i="79"/>
  <c r="AN475" i="79"/>
  <c r="AN472" i="79"/>
  <c r="AN467" i="79"/>
  <c r="AN464" i="79"/>
  <c r="AN461" i="79"/>
  <c r="AN458" i="79"/>
  <c r="AN447" i="79"/>
  <c r="AN443" i="79"/>
  <c r="AN440" i="79"/>
  <c r="AN437" i="79"/>
  <c r="AN433" i="79"/>
  <c r="AN430" i="79"/>
  <c r="AN427" i="79"/>
  <c r="AN424" i="79"/>
  <c r="AN421" i="79"/>
  <c r="AN417" i="79"/>
  <c r="AN414" i="79"/>
  <c r="AN411" i="79"/>
  <c r="AN408" i="79"/>
  <c r="AN405" i="79"/>
  <c r="AN370" i="79"/>
  <c r="AN367" i="79"/>
  <c r="AN364" i="79"/>
  <c r="AN361" i="79"/>
  <c r="AN358" i="79"/>
  <c r="AN355" i="79"/>
  <c r="AN352" i="79"/>
  <c r="AN349" i="79"/>
  <c r="AN346" i="79"/>
  <c r="AN343" i="79"/>
  <c r="AN340" i="79"/>
  <c r="AN337" i="79"/>
  <c r="AN333" i="79"/>
  <c r="AN330" i="79"/>
  <c r="AN327" i="79"/>
  <c r="AN323" i="79"/>
  <c r="AN320" i="79"/>
  <c r="AN317" i="79"/>
  <c r="AN314" i="79"/>
  <c r="AN298" i="79"/>
  <c r="AN284" i="79"/>
  <c r="AN281" i="79"/>
  <c r="AN278" i="79"/>
  <c r="AN275" i="79"/>
  <c r="AN264" i="79"/>
  <c r="AN260" i="79"/>
  <c r="AN257" i="79"/>
  <c r="AN254" i="79"/>
  <c r="AN250" i="79"/>
  <c r="AN247" i="79"/>
  <c r="AN244" i="79"/>
  <c r="AN241" i="79"/>
  <c r="AN238" i="79"/>
  <c r="AN234" i="79"/>
  <c r="AN231" i="79"/>
  <c r="AN228" i="79"/>
  <c r="AN225" i="79"/>
  <c r="AN222" i="79"/>
  <c r="AN193" i="79"/>
  <c r="AN187" i="79"/>
  <c r="AN190" i="79"/>
  <c r="AN184" i="79"/>
  <c r="AN181" i="79"/>
  <c r="AN178" i="79"/>
  <c r="AN175" i="79"/>
  <c r="AN172" i="79"/>
  <c r="AN169" i="79"/>
  <c r="AN166" i="79"/>
  <c r="AN163" i="79"/>
  <c r="AN160" i="79"/>
  <c r="AN157" i="79"/>
  <c r="AN154" i="79"/>
  <c r="AN150" i="79"/>
  <c r="AN147" i="79"/>
  <c r="AN144" i="79"/>
  <c r="AN137" i="79"/>
  <c r="AN134" i="79"/>
  <c r="AN131" i="79"/>
  <c r="AN128" i="79"/>
  <c r="AN125" i="79"/>
  <c r="AN122" i="79"/>
  <c r="AN119" i="79"/>
  <c r="AN115" i="79"/>
  <c r="AN112" i="79"/>
  <c r="AN109" i="79"/>
  <c r="AN106" i="79"/>
  <c r="AN101" i="79"/>
  <c r="AN77" i="79"/>
  <c r="AN95" i="79"/>
  <c r="AN98" i="79"/>
  <c r="AN92" i="79"/>
  <c r="AN74" i="79"/>
  <c r="AN71" i="79"/>
  <c r="AN67" i="79"/>
  <c r="AN64" i="79"/>
  <c r="AN61" i="79"/>
  <c r="AN58" i="79"/>
  <c r="AN55" i="79"/>
  <c r="AN51" i="79"/>
  <c r="AN48" i="79"/>
  <c r="AN45" i="79"/>
  <c r="AN42" i="79"/>
  <c r="AN39" i="79"/>
  <c r="AM1017" i="79"/>
  <c r="AL1017" i="79"/>
  <c r="AK1017" i="79"/>
  <c r="AJ1017" i="79"/>
  <c r="AI1017" i="79"/>
  <c r="AH1017" i="79"/>
  <c r="AG1017" i="79"/>
  <c r="AF1017" i="79"/>
  <c r="AE1017" i="79"/>
  <c r="AD1017" i="79"/>
  <c r="AC1017" i="79"/>
  <c r="AB1017" i="79"/>
  <c r="AA1017" i="79"/>
  <c r="Z1017" i="79"/>
  <c r="AM1014" i="79"/>
  <c r="AL1014" i="79"/>
  <c r="AK1014" i="79"/>
  <c r="AJ1014" i="79"/>
  <c r="AI1014" i="79"/>
  <c r="AH1014" i="79"/>
  <c r="AG1014" i="79"/>
  <c r="AF1014" i="79"/>
  <c r="AE1014" i="79"/>
  <c r="AD1014" i="79"/>
  <c r="AC1014" i="79"/>
  <c r="AB1014" i="79"/>
  <c r="AA1014" i="79"/>
  <c r="Z1014" i="79"/>
  <c r="AM1011" i="79"/>
  <c r="AL1011" i="79"/>
  <c r="AK1011" i="79"/>
  <c r="AJ1011" i="79"/>
  <c r="AI1011" i="79"/>
  <c r="AH1011" i="79"/>
  <c r="AG1011" i="79"/>
  <c r="AF1011" i="79"/>
  <c r="AE1011" i="79"/>
  <c r="AD1011" i="79"/>
  <c r="AC1011" i="79"/>
  <c r="AB1011" i="79"/>
  <c r="AA1011" i="79"/>
  <c r="Z1011" i="79"/>
  <c r="AM1008" i="79"/>
  <c r="AL1008" i="79"/>
  <c r="AK1008" i="79"/>
  <c r="AJ1008" i="79"/>
  <c r="AI1008" i="79"/>
  <c r="AH1008" i="79"/>
  <c r="AG1008" i="79"/>
  <c r="AF1008" i="79"/>
  <c r="AE1008" i="79"/>
  <c r="AD1008" i="79"/>
  <c r="AC1008" i="79"/>
  <c r="AB1008" i="79"/>
  <c r="AA1008" i="79"/>
  <c r="AM834" i="79"/>
  <c r="AL834" i="79"/>
  <c r="AK834" i="79"/>
  <c r="AJ834" i="79"/>
  <c r="AI834" i="79"/>
  <c r="AH834" i="79"/>
  <c r="AG834" i="79"/>
  <c r="AF834" i="79"/>
  <c r="AE834" i="79"/>
  <c r="AD834" i="79"/>
  <c r="AC834" i="79"/>
  <c r="AB834" i="79"/>
  <c r="AA834" i="79"/>
  <c r="AM831" i="79"/>
  <c r="AL831" i="79"/>
  <c r="AK831" i="79"/>
  <c r="AJ831" i="79"/>
  <c r="AI831" i="79"/>
  <c r="AH831" i="79"/>
  <c r="AG831" i="79"/>
  <c r="AF831" i="79"/>
  <c r="AE831" i="79"/>
  <c r="AD831" i="79"/>
  <c r="AC831" i="79"/>
  <c r="AB831" i="79"/>
  <c r="AA831" i="79"/>
  <c r="Z831" i="79"/>
  <c r="AM828" i="79"/>
  <c r="AL828" i="79"/>
  <c r="AK828" i="79"/>
  <c r="AJ828" i="79"/>
  <c r="AI828" i="79"/>
  <c r="AH828" i="79"/>
  <c r="AG828" i="79"/>
  <c r="AF828" i="79"/>
  <c r="AE828" i="79"/>
  <c r="AD828" i="79"/>
  <c r="AC828" i="79"/>
  <c r="AB828" i="79"/>
  <c r="AA828" i="79"/>
  <c r="Z828" i="79"/>
  <c r="AM825" i="79"/>
  <c r="AL825" i="79"/>
  <c r="AK825" i="79"/>
  <c r="AJ825" i="79"/>
  <c r="AI825" i="79"/>
  <c r="AH825" i="79"/>
  <c r="AG825" i="79"/>
  <c r="AF825" i="79"/>
  <c r="AE825" i="79"/>
  <c r="AD825" i="79"/>
  <c r="AC825" i="79"/>
  <c r="AB825" i="79"/>
  <c r="AA825" i="79"/>
  <c r="Z825" i="79"/>
  <c r="N109" i="46"/>
  <c r="N103" i="46"/>
  <c r="N99" i="46"/>
  <c r="N82" i="46"/>
  <c r="N79" i="46"/>
  <c r="N76" i="46"/>
  <c r="O86" i="79"/>
  <c r="AM651" i="79"/>
  <c r="AL651" i="79"/>
  <c r="AK651" i="79"/>
  <c r="AJ651" i="79"/>
  <c r="AI651" i="79"/>
  <c r="AH651" i="79"/>
  <c r="AG651" i="79"/>
  <c r="AF651" i="79"/>
  <c r="AE651" i="79"/>
  <c r="AD651" i="79"/>
  <c r="AC651" i="79"/>
  <c r="AB651" i="79"/>
  <c r="AA651" i="79"/>
  <c r="AM648" i="79"/>
  <c r="AL648" i="79"/>
  <c r="AK648" i="79"/>
  <c r="AJ648" i="79"/>
  <c r="AI648" i="79"/>
  <c r="AH648" i="79"/>
  <c r="AG648" i="79"/>
  <c r="AF648" i="79"/>
  <c r="AE648" i="79"/>
  <c r="AD648" i="79"/>
  <c r="AC648" i="79"/>
  <c r="AB648" i="79"/>
  <c r="AA648" i="79"/>
  <c r="AM645" i="79"/>
  <c r="AL645" i="79"/>
  <c r="AK645" i="79"/>
  <c r="AJ645" i="79"/>
  <c r="AI645" i="79"/>
  <c r="AH645" i="79"/>
  <c r="AG645" i="79"/>
  <c r="AF645" i="79"/>
  <c r="AE645" i="79"/>
  <c r="AD645" i="79"/>
  <c r="AC645" i="79"/>
  <c r="AB645" i="79"/>
  <c r="AA645" i="79"/>
  <c r="Z645" i="79"/>
  <c r="AM642" i="79"/>
  <c r="AL642" i="79"/>
  <c r="AK642" i="79"/>
  <c r="AJ642" i="79"/>
  <c r="AI642" i="79"/>
  <c r="AH642" i="79"/>
  <c r="AG642" i="79"/>
  <c r="AF642" i="79"/>
  <c r="AE642" i="79"/>
  <c r="AD642" i="79"/>
  <c r="AC642" i="79"/>
  <c r="AB642" i="79"/>
  <c r="AA642" i="79"/>
  <c r="Z642" i="79"/>
  <c r="AM468" i="79"/>
  <c r="AL468" i="79"/>
  <c r="AK468" i="79"/>
  <c r="AJ468" i="79"/>
  <c r="AI468" i="79"/>
  <c r="AH468" i="79"/>
  <c r="AG468" i="79"/>
  <c r="AF468" i="79"/>
  <c r="AE468" i="79"/>
  <c r="AD468" i="79"/>
  <c r="AC468" i="79"/>
  <c r="AB468" i="79"/>
  <c r="AA468" i="79"/>
  <c r="Z468" i="79"/>
  <c r="AM465" i="79"/>
  <c r="AL465" i="79"/>
  <c r="AK465" i="79"/>
  <c r="AJ465" i="79"/>
  <c r="AI465" i="79"/>
  <c r="AH465" i="79"/>
  <c r="AG465" i="79"/>
  <c r="AF465" i="79"/>
  <c r="AE465" i="79"/>
  <c r="AD465" i="79"/>
  <c r="AC465" i="79"/>
  <c r="AB465" i="79"/>
  <c r="AA465" i="79"/>
  <c r="Z465" i="79"/>
  <c r="AM462" i="79"/>
  <c r="AL462" i="79"/>
  <c r="AK462" i="79"/>
  <c r="AJ462" i="79"/>
  <c r="AI462" i="79"/>
  <c r="AH462" i="79"/>
  <c r="AG462" i="79"/>
  <c r="AF462" i="79"/>
  <c r="AE462" i="79"/>
  <c r="AD462" i="79"/>
  <c r="AC462" i="79"/>
  <c r="AB462" i="79"/>
  <c r="AA462" i="79"/>
  <c r="Z462" i="79"/>
  <c r="AM459" i="79"/>
  <c r="AL459" i="79"/>
  <c r="AK459" i="79"/>
  <c r="AJ459" i="79"/>
  <c r="AI459" i="79"/>
  <c r="AH459" i="79"/>
  <c r="AG459" i="79"/>
  <c r="AF459" i="79"/>
  <c r="AE459" i="79"/>
  <c r="AD459" i="79"/>
  <c r="AC459" i="79"/>
  <c r="AB459" i="79"/>
  <c r="AA459" i="79"/>
  <c r="Z459" i="79"/>
  <c r="AM285" i="79"/>
  <c r="AL285" i="79"/>
  <c r="AK285" i="79"/>
  <c r="AJ285" i="79"/>
  <c r="AI285" i="79"/>
  <c r="AH285" i="79"/>
  <c r="AG285" i="79"/>
  <c r="AF285" i="79"/>
  <c r="AE285" i="79"/>
  <c r="AD285" i="79"/>
  <c r="AC285" i="79"/>
  <c r="AB285" i="79"/>
  <c r="AA285" i="79"/>
  <c r="Z285" i="79"/>
  <c r="AM282" i="79"/>
  <c r="AL282" i="79"/>
  <c r="AK282" i="79"/>
  <c r="AJ282" i="79"/>
  <c r="AI282" i="79"/>
  <c r="AH282" i="79"/>
  <c r="AG282" i="79"/>
  <c r="AF282" i="79"/>
  <c r="AE282" i="79"/>
  <c r="AD282" i="79"/>
  <c r="AC282" i="79"/>
  <c r="AB282" i="79"/>
  <c r="AA282" i="79"/>
  <c r="Z282" i="79"/>
  <c r="AM279" i="79"/>
  <c r="AL279" i="79"/>
  <c r="AK279" i="79"/>
  <c r="AJ279" i="79"/>
  <c r="AI279" i="79"/>
  <c r="AH279" i="79"/>
  <c r="AG279" i="79"/>
  <c r="AF279" i="79"/>
  <c r="AE279" i="79"/>
  <c r="AD279" i="79"/>
  <c r="AC279" i="79"/>
  <c r="AB279" i="79"/>
  <c r="AA279" i="79"/>
  <c r="Z279" i="79"/>
  <c r="AM276" i="79"/>
  <c r="AL276" i="79"/>
  <c r="AK276" i="79"/>
  <c r="AJ276" i="79"/>
  <c r="AI276" i="79"/>
  <c r="AH276" i="79"/>
  <c r="AG276" i="79"/>
  <c r="AF276" i="79"/>
  <c r="AE276" i="79"/>
  <c r="AD276" i="79"/>
  <c r="AC276" i="79"/>
  <c r="AB276" i="79"/>
  <c r="AA276" i="79"/>
  <c r="Z276"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M78" i="79"/>
  <c r="AL78" i="79"/>
  <c r="AK78" i="79"/>
  <c r="AJ78" i="79"/>
  <c r="AI78" i="79"/>
  <c r="AH78" i="79"/>
  <c r="AG78" i="79"/>
  <c r="AF78" i="79"/>
  <c r="AE78" i="79"/>
  <c r="AD78" i="79"/>
  <c r="AC78" i="79"/>
  <c r="AB78" i="79"/>
  <c r="AA78" i="79"/>
  <c r="Z78" i="79"/>
  <c r="O78" i="79"/>
  <c r="AM99" i="79"/>
  <c r="AL99" i="79"/>
  <c r="AK99" i="79"/>
  <c r="AJ99" i="79"/>
  <c r="AI99" i="79"/>
  <c r="AH99" i="79"/>
  <c r="AG99" i="79"/>
  <c r="AF99" i="79"/>
  <c r="AE99" i="79"/>
  <c r="AD99" i="79"/>
  <c r="AC99" i="79"/>
  <c r="AB99" i="79"/>
  <c r="AA99" i="79"/>
  <c r="Z99" i="79"/>
  <c r="AM93" i="79"/>
  <c r="AL93" i="79"/>
  <c r="AK93" i="79"/>
  <c r="AJ93" i="79"/>
  <c r="AI93" i="79"/>
  <c r="AH93" i="79"/>
  <c r="AG93" i="79"/>
  <c r="AF93" i="79"/>
  <c r="AE93" i="79"/>
  <c r="AD93" i="79"/>
  <c r="AC93" i="79"/>
  <c r="AB93" i="79"/>
  <c r="AA93" i="79"/>
  <c r="Z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O145" i="79"/>
  <c r="O82" i="79"/>
  <c r="AB106" i="46"/>
  <c r="AA106" i="46"/>
  <c r="AM1109" i="79"/>
  <c r="AL1109" i="79"/>
  <c r="AK1109" i="79"/>
  <c r="AJ1109" i="79"/>
  <c r="AI1109" i="79"/>
  <c r="AH1109" i="79"/>
  <c r="AG1109" i="79"/>
  <c r="AF1109" i="79"/>
  <c r="AE1109" i="79"/>
  <c r="AD1109" i="79"/>
  <c r="AC1109" i="79"/>
  <c r="AB1109" i="79"/>
  <c r="AA1109" i="79"/>
  <c r="Z1109" i="79"/>
  <c r="AM1106" i="79"/>
  <c r="AL1106" i="79"/>
  <c r="AK1106" i="79"/>
  <c r="AJ1106" i="79"/>
  <c r="AI1106" i="79"/>
  <c r="AH1106" i="79"/>
  <c r="AG1106" i="79"/>
  <c r="AF1106" i="79"/>
  <c r="AE1106" i="79"/>
  <c r="AD1106" i="79"/>
  <c r="AC1106" i="79"/>
  <c r="AB1106" i="79"/>
  <c r="AA1106" i="79"/>
  <c r="Z1106" i="79"/>
  <c r="AM1103" i="79"/>
  <c r="AL1103" i="79"/>
  <c r="AK1103" i="79"/>
  <c r="AJ1103" i="79"/>
  <c r="AI1103" i="79"/>
  <c r="AH1103" i="79"/>
  <c r="AG1103" i="79"/>
  <c r="AF1103" i="79"/>
  <c r="AE1103" i="79"/>
  <c r="AD1103" i="79"/>
  <c r="AC1103" i="79"/>
  <c r="AB1103" i="79"/>
  <c r="AA1103" i="79"/>
  <c r="Z1103" i="79"/>
  <c r="AM1100" i="79"/>
  <c r="AL1100" i="79"/>
  <c r="AK1100" i="79"/>
  <c r="AJ1100" i="79"/>
  <c r="AI1100" i="79"/>
  <c r="AH1100" i="79"/>
  <c r="AG1100" i="79"/>
  <c r="AF1100" i="79"/>
  <c r="AE1100" i="79"/>
  <c r="AD1100" i="79"/>
  <c r="AC1100" i="79"/>
  <c r="AB1100" i="79"/>
  <c r="AA1100" i="79"/>
  <c r="Z1100" i="79"/>
  <c r="AM1097" i="79"/>
  <c r="AL1097" i="79"/>
  <c r="AK1097" i="79"/>
  <c r="AJ1097" i="79"/>
  <c r="AI1097" i="79"/>
  <c r="AH1097" i="79"/>
  <c r="AG1097" i="79"/>
  <c r="AF1097" i="79"/>
  <c r="AE1097" i="79"/>
  <c r="AD1097" i="79"/>
  <c r="AC1097" i="79"/>
  <c r="AB1097" i="79"/>
  <c r="AA1097" i="79"/>
  <c r="Z1097" i="79"/>
  <c r="AM1094" i="79"/>
  <c r="AL1094" i="79"/>
  <c r="AK1094" i="79"/>
  <c r="AJ1094" i="79"/>
  <c r="AI1094" i="79"/>
  <c r="AH1094" i="79"/>
  <c r="AG1094" i="79"/>
  <c r="AF1094" i="79"/>
  <c r="AE1094" i="79"/>
  <c r="AD1094" i="79"/>
  <c r="AC1094" i="79"/>
  <c r="AB1094" i="79"/>
  <c r="AA1094" i="79"/>
  <c r="Z1094" i="79"/>
  <c r="AM1091" i="79"/>
  <c r="AL1091" i="79"/>
  <c r="AK1091" i="79"/>
  <c r="AJ1091" i="79"/>
  <c r="AI1091" i="79"/>
  <c r="AH1091" i="79"/>
  <c r="AG1091" i="79"/>
  <c r="AF1091" i="79"/>
  <c r="AE1091" i="79"/>
  <c r="AD1091" i="79"/>
  <c r="AC1091" i="79"/>
  <c r="AB1091" i="79"/>
  <c r="AA1091" i="79"/>
  <c r="Z1091" i="79"/>
  <c r="AM1088" i="79"/>
  <c r="AL1088" i="79"/>
  <c r="AK1088" i="79"/>
  <c r="AJ1088" i="79"/>
  <c r="AI1088" i="79"/>
  <c r="AH1088" i="79"/>
  <c r="AG1088" i="79"/>
  <c r="AF1088" i="79"/>
  <c r="AE1088" i="79"/>
  <c r="AD1088" i="79"/>
  <c r="AC1088" i="79"/>
  <c r="AB1088" i="79"/>
  <c r="AA1088" i="79"/>
  <c r="Z1088" i="79"/>
  <c r="AM1085" i="79"/>
  <c r="AL1085" i="79"/>
  <c r="AK1085" i="79"/>
  <c r="AJ1085" i="79"/>
  <c r="AI1085" i="79"/>
  <c r="AH1085" i="79"/>
  <c r="AG1085" i="79"/>
  <c r="AF1085" i="79"/>
  <c r="AE1085" i="79"/>
  <c r="AD1085" i="79"/>
  <c r="AC1085" i="79"/>
  <c r="AB1085" i="79"/>
  <c r="AA1085" i="79"/>
  <c r="Z1085" i="79"/>
  <c r="AM1082" i="79"/>
  <c r="AL1082" i="79"/>
  <c r="AK1082" i="79"/>
  <c r="AJ1082" i="79"/>
  <c r="AI1082" i="79"/>
  <c r="AH1082" i="79"/>
  <c r="AG1082" i="79"/>
  <c r="AF1082" i="79"/>
  <c r="AE1082" i="79"/>
  <c r="AD1082" i="79"/>
  <c r="AC1082" i="79"/>
  <c r="AB1082" i="79"/>
  <c r="AA1082" i="79"/>
  <c r="Z1082" i="79"/>
  <c r="AM1079" i="79"/>
  <c r="AL1079" i="79"/>
  <c r="AK1079" i="79"/>
  <c r="AJ1079" i="79"/>
  <c r="AI1079" i="79"/>
  <c r="AH1079" i="79"/>
  <c r="AG1079" i="79"/>
  <c r="AF1079" i="79"/>
  <c r="AE1079" i="79"/>
  <c r="AD1079" i="79"/>
  <c r="AC1079" i="79"/>
  <c r="AB1079" i="79"/>
  <c r="AA1079" i="79"/>
  <c r="Z1079" i="79"/>
  <c r="AM1076" i="79"/>
  <c r="AL1076" i="79"/>
  <c r="AK1076" i="79"/>
  <c r="AJ1076" i="79"/>
  <c r="AI1076" i="79"/>
  <c r="AH1076" i="79"/>
  <c r="AG1076" i="79"/>
  <c r="AF1076" i="79"/>
  <c r="AE1076" i="79"/>
  <c r="AD1076" i="79"/>
  <c r="AC1076" i="79"/>
  <c r="AB1076" i="79"/>
  <c r="AA1076" i="79"/>
  <c r="Z1076" i="79"/>
  <c r="AM1073" i="79"/>
  <c r="AL1073" i="79"/>
  <c r="AK1073" i="79"/>
  <c r="AJ1073" i="79"/>
  <c r="AI1073" i="79"/>
  <c r="AH1073" i="79"/>
  <c r="AG1073" i="79"/>
  <c r="AF1073" i="79"/>
  <c r="AE1073" i="79"/>
  <c r="AD1073" i="79"/>
  <c r="AC1073" i="79"/>
  <c r="AB1073" i="79"/>
  <c r="AA1073" i="79"/>
  <c r="Z1073" i="79"/>
  <c r="AM1070" i="79"/>
  <c r="AL1070" i="79"/>
  <c r="AK1070" i="79"/>
  <c r="AJ1070" i="79"/>
  <c r="AI1070" i="79"/>
  <c r="AH1070" i="79"/>
  <c r="AG1070" i="79"/>
  <c r="AF1070" i="79"/>
  <c r="AE1070" i="79"/>
  <c r="AD1070" i="79"/>
  <c r="AC1070" i="79"/>
  <c r="AB1070" i="79"/>
  <c r="AA1070" i="79"/>
  <c r="Z1070" i="79"/>
  <c r="AM1066" i="79"/>
  <c r="AL1066" i="79"/>
  <c r="AK1066" i="79"/>
  <c r="AJ1066" i="79"/>
  <c r="AI1066" i="79"/>
  <c r="AH1066" i="79"/>
  <c r="AG1066" i="79"/>
  <c r="AF1066" i="79"/>
  <c r="AE1066" i="79"/>
  <c r="AD1066" i="79"/>
  <c r="AC1066" i="79"/>
  <c r="AB1066" i="79"/>
  <c r="AA1066" i="79"/>
  <c r="Z1066" i="79"/>
  <c r="AM1063" i="79"/>
  <c r="AL1063" i="79"/>
  <c r="AK1063" i="79"/>
  <c r="AJ1063" i="79"/>
  <c r="AI1063" i="79"/>
  <c r="AH1063" i="79"/>
  <c r="AG1063" i="79"/>
  <c r="AF1063" i="79"/>
  <c r="AE1063" i="79"/>
  <c r="AD1063" i="79"/>
  <c r="AC1063" i="79"/>
  <c r="AB1063" i="79"/>
  <c r="AA1063" i="79"/>
  <c r="Z1063" i="79"/>
  <c r="AM1060" i="79"/>
  <c r="AL1060" i="79"/>
  <c r="AK1060" i="79"/>
  <c r="AJ1060" i="79"/>
  <c r="AI1060" i="79"/>
  <c r="AH1060" i="79"/>
  <c r="AG1060" i="79"/>
  <c r="AF1060" i="79"/>
  <c r="AE1060" i="79"/>
  <c r="AD1060" i="79"/>
  <c r="AC1060" i="79"/>
  <c r="AB1060" i="79"/>
  <c r="AA1060" i="79"/>
  <c r="Z1060" i="79"/>
  <c r="AM1056" i="79"/>
  <c r="AL1056" i="79"/>
  <c r="AK1056" i="79"/>
  <c r="AJ1056" i="79"/>
  <c r="AI1056" i="79"/>
  <c r="AH1056" i="79"/>
  <c r="AG1056" i="79"/>
  <c r="AF1056" i="79"/>
  <c r="AE1056" i="79"/>
  <c r="AD1056" i="79"/>
  <c r="AC1056" i="79"/>
  <c r="AB1056" i="79"/>
  <c r="AA1056" i="79"/>
  <c r="Z1056" i="79"/>
  <c r="AM1053" i="79"/>
  <c r="AL1053" i="79"/>
  <c r="AK1053" i="79"/>
  <c r="AJ1053" i="79"/>
  <c r="AI1053" i="79"/>
  <c r="AH1053" i="79"/>
  <c r="AG1053" i="79"/>
  <c r="AF1053" i="79"/>
  <c r="AE1053" i="79"/>
  <c r="AD1053" i="79"/>
  <c r="AC1053" i="79"/>
  <c r="AB1053" i="79"/>
  <c r="AA1053" i="79"/>
  <c r="Z1053" i="79"/>
  <c r="AM1050" i="79"/>
  <c r="AL1050" i="79"/>
  <c r="AK1050" i="79"/>
  <c r="AJ1050" i="79"/>
  <c r="AI1050" i="79"/>
  <c r="AH1050" i="79"/>
  <c r="AG1050" i="79"/>
  <c r="AF1050" i="79"/>
  <c r="AE1050" i="79"/>
  <c r="AD1050" i="79"/>
  <c r="AC1050" i="79"/>
  <c r="AB1050" i="79"/>
  <c r="AA1050" i="79"/>
  <c r="Z1050" i="79"/>
  <c r="AM1047" i="79"/>
  <c r="AL1047" i="79"/>
  <c r="AK1047" i="79"/>
  <c r="AJ1047" i="79"/>
  <c r="AI1047" i="79"/>
  <c r="AH1047" i="79"/>
  <c r="AG1047" i="79"/>
  <c r="AF1047" i="79"/>
  <c r="AE1047" i="79"/>
  <c r="AD1047" i="79"/>
  <c r="AC1047" i="79"/>
  <c r="AB1047" i="79"/>
  <c r="AA1047" i="79"/>
  <c r="Z1047" i="79"/>
  <c r="AM1044" i="79"/>
  <c r="AL1044" i="79"/>
  <c r="AK1044" i="79"/>
  <c r="AJ1044" i="79"/>
  <c r="AI1044" i="79"/>
  <c r="AH1044" i="79"/>
  <c r="AG1044" i="79"/>
  <c r="AE1044" i="79"/>
  <c r="AD1044" i="79"/>
  <c r="AC1044" i="79"/>
  <c r="AB1044" i="79"/>
  <c r="Z1044" i="79"/>
  <c r="AM1041" i="79"/>
  <c r="AL1041" i="79"/>
  <c r="AK1041" i="79"/>
  <c r="AJ1041" i="79"/>
  <c r="AI1041" i="79"/>
  <c r="AH1041" i="79"/>
  <c r="AG1041" i="79"/>
  <c r="AF1041" i="79"/>
  <c r="AE1041" i="79"/>
  <c r="AD1041" i="79"/>
  <c r="AC1041" i="79"/>
  <c r="AB1041" i="79"/>
  <c r="AA1041" i="79"/>
  <c r="Z1041" i="79"/>
  <c r="AM1038" i="79"/>
  <c r="AL1038" i="79"/>
  <c r="AK1038" i="79"/>
  <c r="AJ1038" i="79"/>
  <c r="AI1038" i="79"/>
  <c r="AH1038" i="79"/>
  <c r="AG1038" i="79"/>
  <c r="AF1038" i="79"/>
  <c r="AE1038" i="79"/>
  <c r="AD1038" i="79"/>
  <c r="AC1038" i="79"/>
  <c r="AB1038" i="79"/>
  <c r="AA1038" i="79"/>
  <c r="Z1038" i="79"/>
  <c r="AM1035" i="79"/>
  <c r="AL1035" i="79"/>
  <c r="AK1035" i="79"/>
  <c r="AJ1035" i="79"/>
  <c r="AI1035" i="79"/>
  <c r="AH1035" i="79"/>
  <c r="AG1035" i="79"/>
  <c r="AF1035" i="79"/>
  <c r="AE1035" i="79"/>
  <c r="AD1035" i="79"/>
  <c r="AC1035" i="79"/>
  <c r="AB1035" i="79"/>
  <c r="AA1035" i="79"/>
  <c r="Z1035" i="79"/>
  <c r="AM1031" i="79"/>
  <c r="AL1031" i="79"/>
  <c r="AK1031" i="79"/>
  <c r="AJ1031" i="79"/>
  <c r="AI1031" i="79"/>
  <c r="AH1031" i="79"/>
  <c r="AG1031" i="79"/>
  <c r="AF1031" i="79"/>
  <c r="AE1031" i="79"/>
  <c r="AD1031" i="79"/>
  <c r="AC1031" i="79"/>
  <c r="AB1031" i="79"/>
  <c r="AA1031" i="79"/>
  <c r="AM1028" i="79"/>
  <c r="AL1028" i="79"/>
  <c r="AK1028" i="79"/>
  <c r="AJ1028" i="79"/>
  <c r="AI1028" i="79"/>
  <c r="AH1028" i="79"/>
  <c r="AG1028" i="79"/>
  <c r="AF1028" i="79"/>
  <c r="AE1028" i="79"/>
  <c r="AD1028" i="79"/>
  <c r="AC1028" i="79"/>
  <c r="AB1028" i="79"/>
  <c r="AA1028" i="79"/>
  <c r="AM1025" i="79"/>
  <c r="AL1025" i="79"/>
  <c r="AK1025" i="79"/>
  <c r="AJ1025" i="79"/>
  <c r="AI1025" i="79"/>
  <c r="AH1025" i="79"/>
  <c r="AG1025" i="79"/>
  <c r="AF1025" i="79"/>
  <c r="AE1025" i="79"/>
  <c r="AD1025" i="79"/>
  <c r="AC1025" i="79"/>
  <c r="AB1025" i="79"/>
  <c r="AA1025" i="79"/>
  <c r="Z1025" i="79"/>
  <c r="AM1022" i="79"/>
  <c r="AL1022" i="79"/>
  <c r="AK1022" i="79"/>
  <c r="AJ1022" i="79"/>
  <c r="AI1022" i="79"/>
  <c r="AH1022" i="79"/>
  <c r="AG1022" i="79"/>
  <c r="AF1022" i="79"/>
  <c r="AE1022" i="79"/>
  <c r="AD1022" i="79"/>
  <c r="AC1022" i="79"/>
  <c r="AB1022" i="79"/>
  <c r="AA1022" i="79"/>
  <c r="Z1022" i="79"/>
  <c r="AM997" i="79"/>
  <c r="AL997" i="79"/>
  <c r="AK997" i="79"/>
  <c r="AJ997" i="79"/>
  <c r="AI997" i="79"/>
  <c r="AH997" i="79"/>
  <c r="AG997" i="79"/>
  <c r="AF997" i="79"/>
  <c r="AE997" i="79"/>
  <c r="AD997" i="79"/>
  <c r="AC997" i="79"/>
  <c r="AB997" i="79"/>
  <c r="AA997" i="79"/>
  <c r="AM993" i="79"/>
  <c r="AL993" i="79"/>
  <c r="AK993" i="79"/>
  <c r="AJ993" i="79"/>
  <c r="AI993" i="79"/>
  <c r="AH993" i="79"/>
  <c r="AG993" i="79"/>
  <c r="AF993" i="79"/>
  <c r="AE993" i="79"/>
  <c r="AD993" i="79"/>
  <c r="AC993" i="79"/>
  <c r="AB993" i="79"/>
  <c r="AA993" i="79"/>
  <c r="Z993" i="79"/>
  <c r="AM990" i="79"/>
  <c r="AL990" i="79"/>
  <c r="AK990" i="79"/>
  <c r="AJ990" i="79"/>
  <c r="AI990" i="79"/>
  <c r="AH990" i="79"/>
  <c r="AG990" i="79"/>
  <c r="AF990" i="79"/>
  <c r="AE990" i="79"/>
  <c r="AD990" i="79"/>
  <c r="AC990" i="79"/>
  <c r="AB990" i="79"/>
  <c r="AA990" i="79"/>
  <c r="AM987" i="79"/>
  <c r="AL987" i="79"/>
  <c r="AK987" i="79"/>
  <c r="AJ987" i="79"/>
  <c r="AI987" i="79"/>
  <c r="AH987" i="79"/>
  <c r="AG987" i="79"/>
  <c r="AF987" i="79"/>
  <c r="AE987" i="79"/>
  <c r="AD987" i="79"/>
  <c r="AC987" i="79"/>
  <c r="AB987" i="79"/>
  <c r="AA987" i="79"/>
  <c r="AM983" i="79"/>
  <c r="AL983" i="79"/>
  <c r="AK983" i="79"/>
  <c r="AJ983" i="79"/>
  <c r="AI983" i="79"/>
  <c r="AH983" i="79"/>
  <c r="AG983" i="79"/>
  <c r="AF983" i="79"/>
  <c r="AE983" i="79"/>
  <c r="AD983" i="79"/>
  <c r="AC983" i="79"/>
  <c r="AB983" i="79"/>
  <c r="AA983" i="79"/>
  <c r="AM980" i="79"/>
  <c r="AL980" i="79"/>
  <c r="AK980" i="79"/>
  <c r="AJ980" i="79"/>
  <c r="AI980" i="79"/>
  <c r="AH980" i="79"/>
  <c r="AG980" i="79"/>
  <c r="AF980" i="79"/>
  <c r="AE980" i="79"/>
  <c r="AD980" i="79"/>
  <c r="AC980" i="79"/>
  <c r="AB980" i="79"/>
  <c r="AA980" i="79"/>
  <c r="Z980" i="79"/>
  <c r="AM977" i="79"/>
  <c r="AL977" i="79"/>
  <c r="AK977" i="79"/>
  <c r="AJ977" i="79"/>
  <c r="AI977" i="79"/>
  <c r="AH977" i="79"/>
  <c r="AG977" i="79"/>
  <c r="AF977" i="79"/>
  <c r="AE977" i="79"/>
  <c r="AD977" i="79"/>
  <c r="AC977" i="79"/>
  <c r="AB977" i="79"/>
  <c r="AA977" i="79"/>
  <c r="Z977" i="79"/>
  <c r="AM974" i="79"/>
  <c r="AL974" i="79"/>
  <c r="AK974" i="79"/>
  <c r="AJ974" i="79"/>
  <c r="AI974" i="79"/>
  <c r="AH974" i="79"/>
  <c r="AG974" i="79"/>
  <c r="AF974" i="79"/>
  <c r="AE974" i="79"/>
  <c r="AD974" i="79"/>
  <c r="AC974" i="79"/>
  <c r="AB974" i="79"/>
  <c r="AA974" i="79"/>
  <c r="AM971" i="79"/>
  <c r="AL971" i="79"/>
  <c r="AK971" i="79"/>
  <c r="AJ971" i="79"/>
  <c r="AI971" i="79"/>
  <c r="AH971" i="79"/>
  <c r="AG971" i="79"/>
  <c r="AF971" i="79"/>
  <c r="AE971" i="79"/>
  <c r="AD971" i="79"/>
  <c r="AC971" i="79"/>
  <c r="AB971" i="79"/>
  <c r="AA971" i="79"/>
  <c r="AM967" i="79"/>
  <c r="AL967" i="79"/>
  <c r="AK967" i="79"/>
  <c r="AJ967" i="79"/>
  <c r="AI967" i="79"/>
  <c r="AH967" i="79"/>
  <c r="AG967" i="79"/>
  <c r="AF967" i="79"/>
  <c r="AE967" i="79"/>
  <c r="AD967" i="79"/>
  <c r="AC967" i="79"/>
  <c r="AB967" i="79"/>
  <c r="AA967" i="79"/>
  <c r="AM964" i="79"/>
  <c r="AL964" i="79"/>
  <c r="AK964" i="79"/>
  <c r="AJ964" i="79"/>
  <c r="AI964" i="79"/>
  <c r="AH964" i="79"/>
  <c r="AG964" i="79"/>
  <c r="AF964" i="79"/>
  <c r="AE964" i="79"/>
  <c r="AD964" i="79"/>
  <c r="AC964" i="79"/>
  <c r="AB964" i="79"/>
  <c r="AA964" i="79"/>
  <c r="Z964" i="79"/>
  <c r="AM961" i="79"/>
  <c r="AL961" i="79"/>
  <c r="AK961" i="79"/>
  <c r="AJ961" i="79"/>
  <c r="AI961" i="79"/>
  <c r="AH961" i="79"/>
  <c r="AG961" i="79"/>
  <c r="AF961" i="79"/>
  <c r="AE961" i="79"/>
  <c r="AD961" i="79"/>
  <c r="AC961" i="79"/>
  <c r="AB961" i="79"/>
  <c r="AA961" i="79"/>
  <c r="Z961" i="79"/>
  <c r="AM958" i="79"/>
  <c r="AL958" i="79"/>
  <c r="AK958" i="79"/>
  <c r="AJ958" i="79"/>
  <c r="AI958" i="79"/>
  <c r="AH958" i="79"/>
  <c r="AG958" i="79"/>
  <c r="AF958" i="79"/>
  <c r="AE958" i="79"/>
  <c r="AD958" i="79"/>
  <c r="AC958" i="79"/>
  <c r="AB958" i="79"/>
  <c r="AA958" i="79"/>
  <c r="Z958" i="79"/>
  <c r="AM955" i="79"/>
  <c r="AL955" i="79"/>
  <c r="AK955" i="79"/>
  <c r="AJ955" i="79"/>
  <c r="AI955" i="79"/>
  <c r="AH955" i="79"/>
  <c r="AG955" i="79"/>
  <c r="AF955" i="79"/>
  <c r="AE955" i="79"/>
  <c r="AD955" i="79"/>
  <c r="AC955" i="79"/>
  <c r="AB955" i="79"/>
  <c r="AA955" i="79"/>
  <c r="Z955" i="79"/>
  <c r="AM926" i="79"/>
  <c r="AL926" i="79"/>
  <c r="AK926" i="79"/>
  <c r="AJ926" i="79"/>
  <c r="AI926" i="79"/>
  <c r="AH926" i="79"/>
  <c r="AG926" i="79"/>
  <c r="AF926" i="79"/>
  <c r="AE926" i="79"/>
  <c r="AD926" i="79"/>
  <c r="AC926" i="79"/>
  <c r="AB926" i="79"/>
  <c r="AA926" i="79"/>
  <c r="Z926" i="79"/>
  <c r="AM923" i="79"/>
  <c r="AL923" i="79"/>
  <c r="AK923" i="79"/>
  <c r="AJ923" i="79"/>
  <c r="AI923" i="79"/>
  <c r="AH923" i="79"/>
  <c r="AG923" i="79"/>
  <c r="AF923" i="79"/>
  <c r="AE923" i="79"/>
  <c r="AD923" i="79"/>
  <c r="AC923" i="79"/>
  <c r="AB923" i="79"/>
  <c r="AA923" i="79"/>
  <c r="Z923" i="79"/>
  <c r="AM920" i="79"/>
  <c r="AL920" i="79"/>
  <c r="AK920" i="79"/>
  <c r="AJ920" i="79"/>
  <c r="AI920" i="79"/>
  <c r="AH920" i="79"/>
  <c r="AG920" i="79"/>
  <c r="AF920" i="79"/>
  <c r="AE920" i="79"/>
  <c r="AD920" i="79"/>
  <c r="AC920" i="79"/>
  <c r="AB920" i="79"/>
  <c r="AA920" i="79"/>
  <c r="Z920" i="79"/>
  <c r="AM917" i="79"/>
  <c r="AL917" i="79"/>
  <c r="AK917" i="79"/>
  <c r="AJ917" i="79"/>
  <c r="AI917" i="79"/>
  <c r="AH917" i="79"/>
  <c r="AG917" i="79"/>
  <c r="AF917" i="79"/>
  <c r="AE917" i="79"/>
  <c r="AD917" i="79"/>
  <c r="AC917" i="79"/>
  <c r="AB917" i="79"/>
  <c r="AA917" i="79"/>
  <c r="Z917" i="79"/>
  <c r="AM914" i="79"/>
  <c r="AL914" i="79"/>
  <c r="AK914" i="79"/>
  <c r="AJ914" i="79"/>
  <c r="AI914" i="79"/>
  <c r="AH914" i="79"/>
  <c r="AG914" i="79"/>
  <c r="AF914" i="79"/>
  <c r="AE914" i="79"/>
  <c r="AD914" i="79"/>
  <c r="AC914" i="79"/>
  <c r="AB914" i="79"/>
  <c r="AA914" i="79"/>
  <c r="Z914" i="79"/>
  <c r="AM911" i="79"/>
  <c r="AL911" i="79"/>
  <c r="AK911" i="79"/>
  <c r="AJ911" i="79"/>
  <c r="AI911" i="79"/>
  <c r="AH911" i="79"/>
  <c r="AG911" i="79"/>
  <c r="AF911" i="79"/>
  <c r="AE911" i="79"/>
  <c r="AD911" i="79"/>
  <c r="AC911" i="79"/>
  <c r="AB911" i="79"/>
  <c r="AA911" i="79"/>
  <c r="Z911" i="79"/>
  <c r="AM908" i="79"/>
  <c r="AL908" i="79"/>
  <c r="AK908" i="79"/>
  <c r="AJ908" i="79"/>
  <c r="AI908" i="79"/>
  <c r="AH908" i="79"/>
  <c r="AG908" i="79"/>
  <c r="AF908" i="79"/>
  <c r="AE908" i="79"/>
  <c r="AD908" i="79"/>
  <c r="AC908" i="79"/>
  <c r="AB908" i="79"/>
  <c r="AA908" i="79"/>
  <c r="Z908" i="79"/>
  <c r="AM905" i="79"/>
  <c r="AL905" i="79"/>
  <c r="AK905" i="79"/>
  <c r="AJ905" i="79"/>
  <c r="AI905" i="79"/>
  <c r="AH905" i="79"/>
  <c r="AG905" i="79"/>
  <c r="AF905" i="79"/>
  <c r="AE905" i="79"/>
  <c r="AD905" i="79"/>
  <c r="AC905" i="79"/>
  <c r="AB905" i="79"/>
  <c r="AA905" i="79"/>
  <c r="Z905" i="79"/>
  <c r="AM902" i="79"/>
  <c r="AL902" i="79"/>
  <c r="AK902" i="79"/>
  <c r="AJ902" i="79"/>
  <c r="AI902" i="79"/>
  <c r="AH902" i="79"/>
  <c r="AG902" i="79"/>
  <c r="AF902" i="79"/>
  <c r="AE902" i="79"/>
  <c r="AD902" i="79"/>
  <c r="AC902" i="79"/>
  <c r="AB902" i="79"/>
  <c r="AA902" i="79"/>
  <c r="Z902" i="79"/>
  <c r="AM899" i="79"/>
  <c r="AL899" i="79"/>
  <c r="AK899" i="79"/>
  <c r="AJ899" i="79"/>
  <c r="AI899" i="79"/>
  <c r="AH899" i="79"/>
  <c r="AG899" i="79"/>
  <c r="AF899" i="79"/>
  <c r="AE899" i="79"/>
  <c r="AD899" i="79"/>
  <c r="AC899" i="79"/>
  <c r="AB899" i="79"/>
  <c r="AA899" i="79"/>
  <c r="Z899" i="79"/>
  <c r="AM896" i="79"/>
  <c r="AL896" i="79"/>
  <c r="AK896" i="79"/>
  <c r="AJ896" i="79"/>
  <c r="AI896" i="79"/>
  <c r="AH896" i="79"/>
  <c r="AG896" i="79"/>
  <c r="AF896" i="79"/>
  <c r="AE896" i="79"/>
  <c r="AD896" i="79"/>
  <c r="AC896" i="79"/>
  <c r="AB896" i="79"/>
  <c r="AA896" i="79"/>
  <c r="Z896" i="79"/>
  <c r="AM893" i="79"/>
  <c r="AL893" i="79"/>
  <c r="AK893" i="79"/>
  <c r="AJ893" i="79"/>
  <c r="AI893" i="79"/>
  <c r="AH893" i="79"/>
  <c r="AG893" i="79"/>
  <c r="AF893" i="79"/>
  <c r="AE893" i="79"/>
  <c r="AD893" i="79"/>
  <c r="AC893" i="79"/>
  <c r="AB893" i="79"/>
  <c r="AA893" i="79"/>
  <c r="Z893" i="79"/>
  <c r="AM890" i="79"/>
  <c r="AL890" i="79"/>
  <c r="AK890" i="79"/>
  <c r="AJ890" i="79"/>
  <c r="AI890" i="79"/>
  <c r="AH890" i="79"/>
  <c r="AG890" i="79"/>
  <c r="AF890" i="79"/>
  <c r="AE890" i="79"/>
  <c r="AD890" i="79"/>
  <c r="AC890" i="79"/>
  <c r="AB890" i="79"/>
  <c r="AA890" i="79"/>
  <c r="Z890" i="79"/>
  <c r="AM887" i="79"/>
  <c r="AL887" i="79"/>
  <c r="AK887" i="79"/>
  <c r="AJ887" i="79"/>
  <c r="AI887" i="79"/>
  <c r="AH887" i="79"/>
  <c r="AG887" i="79"/>
  <c r="AF887" i="79"/>
  <c r="AE887" i="79"/>
  <c r="AD887" i="79"/>
  <c r="AC887" i="79"/>
  <c r="AB887" i="79"/>
  <c r="AA887" i="79"/>
  <c r="Z887" i="79"/>
  <c r="AM883" i="79"/>
  <c r="AL883" i="79"/>
  <c r="AK883" i="79"/>
  <c r="AJ883" i="79"/>
  <c r="AI883" i="79"/>
  <c r="AH883" i="79"/>
  <c r="AG883" i="79"/>
  <c r="AF883" i="79"/>
  <c r="AE883" i="79"/>
  <c r="AD883" i="79"/>
  <c r="AC883" i="79"/>
  <c r="AB883" i="79"/>
  <c r="AA883" i="79"/>
  <c r="Z883" i="79"/>
  <c r="AM880" i="79"/>
  <c r="AL880" i="79"/>
  <c r="AK880" i="79"/>
  <c r="AJ880" i="79"/>
  <c r="AI880" i="79"/>
  <c r="AH880" i="79"/>
  <c r="AG880" i="79"/>
  <c r="AF880" i="79"/>
  <c r="AE880" i="79"/>
  <c r="AD880" i="79"/>
  <c r="AC880" i="79"/>
  <c r="AB880" i="79"/>
  <c r="AA880" i="79"/>
  <c r="Z880" i="79"/>
  <c r="AM877" i="79"/>
  <c r="AL877" i="79"/>
  <c r="AK877" i="79"/>
  <c r="AJ877" i="79"/>
  <c r="AI877" i="79"/>
  <c r="AH877" i="79"/>
  <c r="AG877" i="79"/>
  <c r="AF877" i="79"/>
  <c r="AE877" i="79"/>
  <c r="AD877" i="79"/>
  <c r="AC877" i="79"/>
  <c r="AB877" i="79"/>
  <c r="AA877" i="79"/>
  <c r="AL873" i="79"/>
  <c r="AK873" i="79"/>
  <c r="AJ873" i="79"/>
  <c r="AI873" i="79"/>
  <c r="AH873" i="79"/>
  <c r="AG873" i="79"/>
  <c r="AF873" i="79"/>
  <c r="AE873" i="79"/>
  <c r="AD873" i="79"/>
  <c r="AC873" i="79"/>
  <c r="AB873" i="79"/>
  <c r="AA873" i="79"/>
  <c r="Z873" i="79"/>
  <c r="AM870" i="79"/>
  <c r="AL870" i="79"/>
  <c r="AK870" i="79"/>
  <c r="AJ870" i="79"/>
  <c r="AI870" i="79"/>
  <c r="AH870" i="79"/>
  <c r="AG870" i="79"/>
  <c r="AF870" i="79"/>
  <c r="AE870" i="79"/>
  <c r="AD870" i="79"/>
  <c r="AC870" i="79"/>
  <c r="AB870" i="79"/>
  <c r="AA870" i="79"/>
  <c r="Z870" i="79"/>
  <c r="AM867" i="79"/>
  <c r="AL867" i="79"/>
  <c r="AK867" i="79"/>
  <c r="AJ867" i="79"/>
  <c r="AI867" i="79"/>
  <c r="AH867" i="79"/>
  <c r="AG867" i="79"/>
  <c r="AF867" i="79"/>
  <c r="AE867" i="79"/>
  <c r="AD867" i="79"/>
  <c r="AC867" i="79"/>
  <c r="AB867" i="79"/>
  <c r="AA867" i="79"/>
  <c r="Z867" i="79"/>
  <c r="AM864" i="79"/>
  <c r="AL864" i="79"/>
  <c r="AK864" i="79"/>
  <c r="AJ864" i="79"/>
  <c r="AI864" i="79"/>
  <c r="AH864" i="79"/>
  <c r="AG864" i="79"/>
  <c r="AF864" i="79"/>
  <c r="AE864" i="79"/>
  <c r="AD864" i="79"/>
  <c r="AC864" i="79"/>
  <c r="AB864" i="79"/>
  <c r="AA864" i="79"/>
  <c r="Z864" i="79"/>
  <c r="AM861" i="79"/>
  <c r="AL861" i="79"/>
  <c r="AK861" i="79"/>
  <c r="AJ861" i="79"/>
  <c r="AI861" i="79"/>
  <c r="AH861" i="79"/>
  <c r="AG861" i="79"/>
  <c r="AF861" i="79"/>
  <c r="AE861" i="79"/>
  <c r="AD861" i="79"/>
  <c r="AC861" i="79"/>
  <c r="AB861" i="79"/>
  <c r="AA861" i="79"/>
  <c r="Z861" i="79"/>
  <c r="AM858" i="79"/>
  <c r="AL858" i="79"/>
  <c r="AK858" i="79"/>
  <c r="AJ858" i="79"/>
  <c r="AI858" i="79"/>
  <c r="AH858" i="79"/>
  <c r="AG858" i="79"/>
  <c r="AF858" i="79"/>
  <c r="AE858" i="79"/>
  <c r="AD858" i="79"/>
  <c r="AC858" i="79"/>
  <c r="AB858" i="79"/>
  <c r="AA858" i="79"/>
  <c r="Z858" i="79"/>
  <c r="AM855" i="79"/>
  <c r="AL855" i="79"/>
  <c r="AK855" i="79"/>
  <c r="AJ855" i="79"/>
  <c r="AI855" i="79"/>
  <c r="AH855" i="79"/>
  <c r="AG855" i="79"/>
  <c r="AF855" i="79"/>
  <c r="AE855" i="79"/>
  <c r="AD855" i="79"/>
  <c r="AC855" i="79"/>
  <c r="AB855" i="79"/>
  <c r="AA855" i="79"/>
  <c r="Z855" i="79"/>
  <c r="AM852" i="79"/>
  <c r="AL852" i="79"/>
  <c r="AK852" i="79"/>
  <c r="AJ852" i="79"/>
  <c r="AI852" i="79"/>
  <c r="AH852" i="79"/>
  <c r="AG852" i="79"/>
  <c r="AF852" i="79"/>
  <c r="AE852" i="79"/>
  <c r="AD852" i="79"/>
  <c r="AC852" i="79"/>
  <c r="AB852" i="79"/>
  <c r="AA852" i="79"/>
  <c r="AM848" i="79"/>
  <c r="AL848" i="79"/>
  <c r="AK848" i="79"/>
  <c r="AJ848" i="79"/>
  <c r="AI848" i="79"/>
  <c r="AH848" i="79"/>
  <c r="AG848" i="79"/>
  <c r="AF848" i="79"/>
  <c r="AE848" i="79"/>
  <c r="AD848" i="79"/>
  <c r="AC848" i="79"/>
  <c r="AB848" i="79"/>
  <c r="AA848" i="79"/>
  <c r="Z848" i="79"/>
  <c r="AM845" i="79"/>
  <c r="AL845" i="79"/>
  <c r="AK845" i="79"/>
  <c r="AJ845" i="79"/>
  <c r="AI845" i="79"/>
  <c r="AH845" i="79"/>
  <c r="AG845" i="79"/>
  <c r="AF845" i="79"/>
  <c r="AE845" i="79"/>
  <c r="AD845" i="79"/>
  <c r="AC845" i="79"/>
  <c r="AB845" i="79"/>
  <c r="AA845" i="79"/>
  <c r="Z845" i="79"/>
  <c r="AM842" i="79"/>
  <c r="AL842" i="79"/>
  <c r="AK842" i="79"/>
  <c r="AJ842" i="79"/>
  <c r="AI842" i="79"/>
  <c r="AH842" i="79"/>
  <c r="AG842" i="79"/>
  <c r="AF842" i="79"/>
  <c r="AE842" i="79"/>
  <c r="AD842" i="79"/>
  <c r="AC842" i="79"/>
  <c r="AB842" i="79"/>
  <c r="AA842" i="79"/>
  <c r="Z842" i="79"/>
  <c r="AM839" i="79"/>
  <c r="AL839" i="79"/>
  <c r="AK839" i="79"/>
  <c r="AJ839" i="79"/>
  <c r="AI839" i="79"/>
  <c r="AH839" i="79"/>
  <c r="AG839" i="79"/>
  <c r="AF839" i="79"/>
  <c r="AE839" i="79"/>
  <c r="AD839" i="79"/>
  <c r="AC839" i="79"/>
  <c r="AB839" i="79"/>
  <c r="AA839" i="79"/>
  <c r="Z839" i="79"/>
  <c r="AM814" i="79"/>
  <c r="AL814" i="79"/>
  <c r="AK814" i="79"/>
  <c r="AJ814" i="79"/>
  <c r="AI814" i="79"/>
  <c r="AH814" i="79"/>
  <c r="AG814" i="79"/>
  <c r="AF814" i="79"/>
  <c r="AE814" i="79"/>
  <c r="AD814" i="79"/>
  <c r="AC814" i="79"/>
  <c r="AB814" i="79"/>
  <c r="AA814" i="79"/>
  <c r="AM810" i="79"/>
  <c r="AL810" i="79"/>
  <c r="AK810" i="79"/>
  <c r="AJ810" i="79"/>
  <c r="AI810" i="79"/>
  <c r="AH810" i="79"/>
  <c r="AG810" i="79"/>
  <c r="AF810" i="79"/>
  <c r="AE810" i="79"/>
  <c r="AD810" i="79"/>
  <c r="AC810" i="79"/>
  <c r="AB810" i="79"/>
  <c r="AA810" i="79"/>
  <c r="Z810" i="79"/>
  <c r="AM807" i="79"/>
  <c r="AL807" i="79"/>
  <c r="AK807" i="79"/>
  <c r="AJ807" i="79"/>
  <c r="AI807" i="79"/>
  <c r="AH807" i="79"/>
  <c r="AG807" i="79"/>
  <c r="AF807" i="79"/>
  <c r="AE807" i="79"/>
  <c r="AD807" i="79"/>
  <c r="AC807" i="79"/>
  <c r="AB807" i="79"/>
  <c r="AA807" i="79"/>
  <c r="Z807" i="79"/>
  <c r="AM804" i="79"/>
  <c r="AL804" i="79"/>
  <c r="AK804" i="79"/>
  <c r="AJ804" i="79"/>
  <c r="AI804" i="79"/>
  <c r="AH804" i="79"/>
  <c r="AG804" i="79"/>
  <c r="AF804" i="79"/>
  <c r="AE804" i="79"/>
  <c r="AD804" i="79"/>
  <c r="AC804" i="79"/>
  <c r="AB804" i="79"/>
  <c r="AA804" i="79"/>
  <c r="Z804" i="79"/>
  <c r="AM800" i="79"/>
  <c r="AL800" i="79"/>
  <c r="AK800" i="79"/>
  <c r="AJ800" i="79"/>
  <c r="AI800" i="79"/>
  <c r="AH800" i="79"/>
  <c r="AG800" i="79"/>
  <c r="AF800" i="79"/>
  <c r="AE800" i="79"/>
  <c r="AD800" i="79"/>
  <c r="AC800" i="79"/>
  <c r="AB800" i="79"/>
  <c r="AA800" i="79"/>
  <c r="Z800" i="79"/>
  <c r="AM797" i="79"/>
  <c r="AL797" i="79"/>
  <c r="AK797" i="79"/>
  <c r="AJ797" i="79"/>
  <c r="AI797" i="79"/>
  <c r="AH797" i="79"/>
  <c r="AG797" i="79"/>
  <c r="AF797" i="79"/>
  <c r="AE797" i="79"/>
  <c r="AD797" i="79"/>
  <c r="AC797" i="79"/>
  <c r="AB797" i="79"/>
  <c r="AA797" i="79"/>
  <c r="Z797" i="79"/>
  <c r="AM794" i="79"/>
  <c r="AL794" i="79"/>
  <c r="AK794" i="79"/>
  <c r="AJ794" i="79"/>
  <c r="AI794" i="79"/>
  <c r="AH794" i="79"/>
  <c r="AG794" i="79"/>
  <c r="AF794" i="79"/>
  <c r="AE794" i="79"/>
  <c r="AD794" i="79"/>
  <c r="AC794" i="79"/>
  <c r="AB794" i="79"/>
  <c r="AA794" i="79"/>
  <c r="Z794" i="79"/>
  <c r="AM791" i="79"/>
  <c r="AL791" i="79"/>
  <c r="AK791" i="79"/>
  <c r="AJ791" i="79"/>
  <c r="AI791" i="79"/>
  <c r="AH791" i="79"/>
  <c r="AG791" i="79"/>
  <c r="AF791" i="79"/>
  <c r="AE791" i="79"/>
  <c r="AD791" i="79"/>
  <c r="AC791" i="79"/>
  <c r="AB791" i="79"/>
  <c r="AA791" i="79"/>
  <c r="Z791" i="79"/>
  <c r="AM788" i="79"/>
  <c r="AL788" i="79"/>
  <c r="AK788" i="79"/>
  <c r="AJ788" i="79"/>
  <c r="AI788" i="79"/>
  <c r="AH788" i="79"/>
  <c r="AG788" i="79"/>
  <c r="AF788" i="79"/>
  <c r="AE788" i="79"/>
  <c r="AD788" i="79"/>
  <c r="AC788" i="79"/>
  <c r="AB788" i="79"/>
  <c r="AA788" i="79"/>
  <c r="Z788" i="79"/>
  <c r="AM784" i="79"/>
  <c r="AL784" i="79"/>
  <c r="AK784" i="79"/>
  <c r="AJ784" i="79"/>
  <c r="AI784" i="79"/>
  <c r="AH784" i="79"/>
  <c r="AG784" i="79"/>
  <c r="AF784" i="79"/>
  <c r="AE784" i="79"/>
  <c r="AD784" i="79"/>
  <c r="AC784" i="79"/>
  <c r="AB784" i="79"/>
  <c r="AA784" i="79"/>
  <c r="Z784" i="79"/>
  <c r="AM781" i="79"/>
  <c r="AL781" i="79"/>
  <c r="AK781" i="79"/>
  <c r="AJ781" i="79"/>
  <c r="AI781" i="79"/>
  <c r="AH781" i="79"/>
  <c r="AG781" i="79"/>
  <c r="AF781" i="79"/>
  <c r="AE781" i="79"/>
  <c r="AD781" i="79"/>
  <c r="AC781" i="79"/>
  <c r="AB781" i="79"/>
  <c r="AA781" i="79"/>
  <c r="Z781" i="79"/>
  <c r="AM778" i="79"/>
  <c r="AL778" i="79"/>
  <c r="AK778" i="79"/>
  <c r="AJ778" i="79"/>
  <c r="AI778" i="79"/>
  <c r="AH778" i="79"/>
  <c r="AG778" i="79"/>
  <c r="AF778" i="79"/>
  <c r="AE778" i="79"/>
  <c r="AD778" i="79"/>
  <c r="AC778" i="79"/>
  <c r="AB778" i="79"/>
  <c r="AA778" i="79"/>
  <c r="Z778" i="79"/>
  <c r="AM775" i="79"/>
  <c r="AL775" i="79"/>
  <c r="AK775" i="79"/>
  <c r="AJ775" i="79"/>
  <c r="AI775" i="79"/>
  <c r="AH775" i="79"/>
  <c r="AG775" i="79"/>
  <c r="AF775" i="79"/>
  <c r="AE775" i="79"/>
  <c r="AD775" i="79"/>
  <c r="AC775" i="79"/>
  <c r="AB775" i="79"/>
  <c r="AA775" i="79"/>
  <c r="Z775" i="79"/>
  <c r="AM772" i="79"/>
  <c r="AL772" i="79"/>
  <c r="AK772" i="79"/>
  <c r="AJ772" i="79"/>
  <c r="AI772" i="79"/>
  <c r="AH772" i="79"/>
  <c r="AG772" i="79"/>
  <c r="AF772" i="79"/>
  <c r="AE772" i="79"/>
  <c r="AD772" i="79"/>
  <c r="AC772" i="79"/>
  <c r="AB772" i="79"/>
  <c r="AA772" i="79"/>
  <c r="Z772" i="79"/>
  <c r="AM743" i="79"/>
  <c r="AL743" i="79"/>
  <c r="AK743" i="79"/>
  <c r="AJ743" i="79"/>
  <c r="AI743" i="79"/>
  <c r="AH743" i="79"/>
  <c r="AG743" i="79"/>
  <c r="AF743" i="79"/>
  <c r="AE743" i="79"/>
  <c r="AD743" i="79"/>
  <c r="AC743" i="79"/>
  <c r="AB743" i="79"/>
  <c r="AA743" i="79"/>
  <c r="Z743" i="79"/>
  <c r="AM740" i="79"/>
  <c r="AL740" i="79"/>
  <c r="AK740" i="79"/>
  <c r="AJ740" i="79"/>
  <c r="AI740" i="79"/>
  <c r="AH740" i="79"/>
  <c r="AG740" i="79"/>
  <c r="AF740" i="79"/>
  <c r="AE740" i="79"/>
  <c r="AD740" i="79"/>
  <c r="AC740" i="79"/>
  <c r="AB740" i="79"/>
  <c r="AA740" i="79"/>
  <c r="Z740" i="79"/>
  <c r="AM737" i="79"/>
  <c r="AL737" i="79"/>
  <c r="AK737" i="79"/>
  <c r="AJ737" i="79"/>
  <c r="AI737" i="79"/>
  <c r="AH737" i="79"/>
  <c r="AG737" i="79"/>
  <c r="AF737" i="79"/>
  <c r="AE737" i="79"/>
  <c r="AD737" i="79"/>
  <c r="AC737" i="79"/>
  <c r="AB737" i="79"/>
  <c r="AA737" i="79"/>
  <c r="Z737" i="79"/>
  <c r="AM734" i="79"/>
  <c r="AL734" i="79"/>
  <c r="AK734" i="79"/>
  <c r="AJ734" i="79"/>
  <c r="AI734" i="79"/>
  <c r="AH734" i="79"/>
  <c r="AG734" i="79"/>
  <c r="AF734" i="79"/>
  <c r="AE734" i="79"/>
  <c r="AD734" i="79"/>
  <c r="AC734" i="79"/>
  <c r="AB734" i="79"/>
  <c r="AA734" i="79"/>
  <c r="Z734" i="79"/>
  <c r="AM731" i="79"/>
  <c r="AL731" i="79"/>
  <c r="AK731" i="79"/>
  <c r="AJ731" i="79"/>
  <c r="AI731" i="79"/>
  <c r="AH731" i="79"/>
  <c r="AG731" i="79"/>
  <c r="AF731" i="79"/>
  <c r="AE731" i="79"/>
  <c r="AD731" i="79"/>
  <c r="AC731" i="79"/>
  <c r="AB731" i="79"/>
  <c r="AA731" i="79"/>
  <c r="Z731" i="79"/>
  <c r="AM728" i="79"/>
  <c r="AL728" i="79"/>
  <c r="AK728" i="79"/>
  <c r="AJ728" i="79"/>
  <c r="AI728" i="79"/>
  <c r="AH728" i="79"/>
  <c r="AG728" i="79"/>
  <c r="AF728" i="79"/>
  <c r="AE728" i="79"/>
  <c r="AD728" i="79"/>
  <c r="AC728" i="79"/>
  <c r="AB728" i="79"/>
  <c r="AA728" i="79"/>
  <c r="Z728" i="79"/>
  <c r="AM725" i="79"/>
  <c r="AL725" i="79"/>
  <c r="AK725" i="79"/>
  <c r="AJ725" i="79"/>
  <c r="AI725" i="79"/>
  <c r="AH725" i="79"/>
  <c r="AG725" i="79"/>
  <c r="AF725" i="79"/>
  <c r="AE725" i="79"/>
  <c r="AD725" i="79"/>
  <c r="AC725" i="79"/>
  <c r="AB725" i="79"/>
  <c r="AA725" i="79"/>
  <c r="Z725" i="79"/>
  <c r="AM722" i="79"/>
  <c r="AL722" i="79"/>
  <c r="AK722" i="79"/>
  <c r="AJ722" i="79"/>
  <c r="AI722" i="79"/>
  <c r="AH722" i="79"/>
  <c r="AG722" i="79"/>
  <c r="AF722" i="79"/>
  <c r="AE722" i="79"/>
  <c r="AD722" i="79"/>
  <c r="AC722" i="79"/>
  <c r="AB722" i="79"/>
  <c r="AA722" i="79"/>
  <c r="Z722" i="79"/>
  <c r="AM719" i="79"/>
  <c r="AL719" i="79"/>
  <c r="AK719" i="79"/>
  <c r="AJ719" i="79"/>
  <c r="AI719" i="79"/>
  <c r="AH719" i="79"/>
  <c r="AG719" i="79"/>
  <c r="AF719" i="79"/>
  <c r="AE719" i="79"/>
  <c r="AD719" i="79"/>
  <c r="AC719" i="79"/>
  <c r="AB719" i="79"/>
  <c r="AA719" i="79"/>
  <c r="Z719" i="79"/>
  <c r="AM716" i="79"/>
  <c r="AL716" i="79"/>
  <c r="AK716" i="79"/>
  <c r="AJ716" i="79"/>
  <c r="AI716" i="79"/>
  <c r="AH716" i="79"/>
  <c r="AG716" i="79"/>
  <c r="AF716" i="79"/>
  <c r="AE716" i="79"/>
  <c r="AD716" i="79"/>
  <c r="AC716" i="79"/>
  <c r="AB716" i="79"/>
  <c r="AA716" i="79"/>
  <c r="Z716" i="79"/>
  <c r="AM713" i="79"/>
  <c r="AL713" i="79"/>
  <c r="AK713" i="79"/>
  <c r="AJ713" i="79"/>
  <c r="AI713" i="79"/>
  <c r="AH713" i="79"/>
  <c r="AG713" i="79"/>
  <c r="AF713" i="79"/>
  <c r="AE713" i="79"/>
  <c r="AD713" i="79"/>
  <c r="AC713" i="79"/>
  <c r="AB713" i="79"/>
  <c r="AA713" i="79"/>
  <c r="Z713" i="79"/>
  <c r="AM710" i="79"/>
  <c r="AL710" i="79"/>
  <c r="AK710" i="79"/>
  <c r="AJ710" i="79"/>
  <c r="AI710" i="79"/>
  <c r="AH710" i="79"/>
  <c r="AG710" i="79"/>
  <c r="AF710" i="79"/>
  <c r="AE710" i="79"/>
  <c r="AD710" i="79"/>
  <c r="AC710" i="79"/>
  <c r="AB710" i="79"/>
  <c r="AA710" i="79"/>
  <c r="Z710" i="79"/>
  <c r="AM707" i="79"/>
  <c r="AL707" i="79"/>
  <c r="AK707" i="79"/>
  <c r="AJ707" i="79"/>
  <c r="AI707" i="79"/>
  <c r="AH707" i="79"/>
  <c r="AG707" i="79"/>
  <c r="AF707" i="79"/>
  <c r="AE707" i="79"/>
  <c r="AD707" i="79"/>
  <c r="AC707" i="79"/>
  <c r="AB707" i="79"/>
  <c r="AA707" i="79"/>
  <c r="Z707" i="79"/>
  <c r="AM704" i="79"/>
  <c r="AL704" i="79"/>
  <c r="AK704" i="79"/>
  <c r="AJ704" i="79"/>
  <c r="AI704" i="79"/>
  <c r="AH704" i="79"/>
  <c r="AG704" i="79"/>
  <c r="AF704" i="79"/>
  <c r="AE704" i="79"/>
  <c r="AD704" i="79"/>
  <c r="AC704" i="79"/>
  <c r="AB704" i="79"/>
  <c r="AA704" i="79"/>
  <c r="Z704" i="79"/>
  <c r="AM700" i="79"/>
  <c r="AL700" i="79"/>
  <c r="AK700" i="79"/>
  <c r="AJ700" i="79"/>
  <c r="AI700" i="79"/>
  <c r="AH700" i="79"/>
  <c r="AG700" i="79"/>
  <c r="AF700" i="79"/>
  <c r="AE700" i="79"/>
  <c r="AD700" i="79"/>
  <c r="AC700" i="79"/>
  <c r="AB700" i="79"/>
  <c r="AA700" i="79"/>
  <c r="AM697" i="79"/>
  <c r="AL697" i="79"/>
  <c r="AK697" i="79"/>
  <c r="AJ697" i="79"/>
  <c r="AI697" i="79"/>
  <c r="AH697" i="79"/>
  <c r="AG697" i="79"/>
  <c r="AF697" i="79"/>
  <c r="AE697" i="79"/>
  <c r="AD697" i="79"/>
  <c r="AC697" i="79"/>
  <c r="AB697" i="79"/>
  <c r="AA697" i="79"/>
  <c r="Z697" i="79"/>
  <c r="AM694" i="79"/>
  <c r="AL694" i="79"/>
  <c r="AK694" i="79"/>
  <c r="AJ694" i="79"/>
  <c r="AI694" i="79"/>
  <c r="AH694" i="79"/>
  <c r="AG694" i="79"/>
  <c r="AF694" i="79"/>
  <c r="AE694" i="79"/>
  <c r="AD694" i="79"/>
  <c r="AC694" i="79"/>
  <c r="AB694" i="79"/>
  <c r="AA694" i="79"/>
  <c r="AM690" i="79"/>
  <c r="AL690" i="79"/>
  <c r="AK690" i="79"/>
  <c r="AJ690" i="79"/>
  <c r="AI690" i="79"/>
  <c r="AH690" i="79"/>
  <c r="AG690" i="79"/>
  <c r="AF690" i="79"/>
  <c r="AE690" i="79"/>
  <c r="AD690" i="79"/>
  <c r="AC690" i="79"/>
  <c r="AB690" i="79"/>
  <c r="AA690" i="79"/>
  <c r="Z690" i="79"/>
  <c r="AM687" i="79"/>
  <c r="AL687" i="79"/>
  <c r="AK687" i="79"/>
  <c r="AJ687" i="79"/>
  <c r="AI687" i="79"/>
  <c r="AH687" i="79"/>
  <c r="AG687" i="79"/>
  <c r="AF687" i="79"/>
  <c r="AE687" i="79"/>
  <c r="AD687" i="79"/>
  <c r="AC687" i="79"/>
  <c r="AB687" i="79"/>
  <c r="AA687" i="79"/>
  <c r="Z687" i="79"/>
  <c r="AM684" i="79"/>
  <c r="AL684" i="79"/>
  <c r="AK684" i="79"/>
  <c r="AJ684" i="79"/>
  <c r="AI684" i="79"/>
  <c r="AH684" i="79"/>
  <c r="AG684" i="79"/>
  <c r="AF684" i="79"/>
  <c r="AE684" i="79"/>
  <c r="AD684" i="79"/>
  <c r="AC684" i="79"/>
  <c r="AB684" i="79"/>
  <c r="AA684" i="79"/>
  <c r="Z684" i="79"/>
  <c r="AM681" i="79"/>
  <c r="AL681" i="79"/>
  <c r="AK681" i="79"/>
  <c r="AJ681" i="79"/>
  <c r="AI681" i="79"/>
  <c r="AH681" i="79"/>
  <c r="AG681" i="79"/>
  <c r="AF681" i="79"/>
  <c r="AE681" i="79"/>
  <c r="AD681" i="79"/>
  <c r="AC681" i="79"/>
  <c r="AB681" i="79"/>
  <c r="AA681" i="79"/>
  <c r="Z681" i="79"/>
  <c r="AM678" i="79"/>
  <c r="AL678" i="79"/>
  <c r="AK678" i="79"/>
  <c r="AJ678" i="79"/>
  <c r="AI678" i="79"/>
  <c r="AH678" i="79"/>
  <c r="AG678" i="79"/>
  <c r="AF678" i="79"/>
  <c r="AE678" i="79"/>
  <c r="AD678" i="79"/>
  <c r="AC678" i="79"/>
  <c r="AB678" i="79"/>
  <c r="AA678" i="79"/>
  <c r="AM675" i="79"/>
  <c r="AL675" i="79"/>
  <c r="AK675" i="79"/>
  <c r="AJ675" i="79"/>
  <c r="AI675" i="79"/>
  <c r="AH675" i="79"/>
  <c r="AG675" i="79"/>
  <c r="AF675" i="79"/>
  <c r="AE675" i="79"/>
  <c r="AD675" i="79"/>
  <c r="AC675" i="79"/>
  <c r="AB675" i="79"/>
  <c r="AA675" i="79"/>
  <c r="Z675" i="79"/>
  <c r="AM672" i="79"/>
  <c r="AL672" i="79"/>
  <c r="AK672" i="79"/>
  <c r="AJ672" i="79"/>
  <c r="AI672" i="79"/>
  <c r="AH672" i="79"/>
  <c r="AG672" i="79"/>
  <c r="AF672" i="79"/>
  <c r="AE672" i="79"/>
  <c r="AD672" i="79"/>
  <c r="AC672" i="79"/>
  <c r="AB672" i="79"/>
  <c r="AA672" i="79"/>
  <c r="Z672" i="79"/>
  <c r="AM669" i="79"/>
  <c r="AL669" i="79"/>
  <c r="AK669" i="79"/>
  <c r="AJ669" i="79"/>
  <c r="AI669" i="79"/>
  <c r="AH669" i="79"/>
  <c r="AG669" i="79"/>
  <c r="AF669" i="79"/>
  <c r="AE669" i="79"/>
  <c r="AD669" i="79"/>
  <c r="AC669" i="79"/>
  <c r="AB669" i="79"/>
  <c r="AA669" i="79"/>
  <c r="Z669" i="79"/>
  <c r="AM665" i="79"/>
  <c r="AL665" i="79"/>
  <c r="AK665" i="79"/>
  <c r="AJ665" i="79"/>
  <c r="AI665" i="79"/>
  <c r="AH665" i="79"/>
  <c r="AG665" i="79"/>
  <c r="AF665" i="79"/>
  <c r="AE665" i="79"/>
  <c r="AD665" i="79"/>
  <c r="AC665" i="79"/>
  <c r="AB665" i="79"/>
  <c r="AA665" i="79"/>
  <c r="Z665" i="79"/>
  <c r="AM662" i="79"/>
  <c r="AL662" i="79"/>
  <c r="AK662" i="79"/>
  <c r="AJ662" i="79"/>
  <c r="AI662" i="79"/>
  <c r="AH662" i="79"/>
  <c r="AG662" i="79"/>
  <c r="AF662" i="79"/>
  <c r="AE662" i="79"/>
  <c r="AD662" i="79"/>
  <c r="AC662" i="79"/>
  <c r="AB662" i="79"/>
  <c r="AA662" i="79"/>
  <c r="Z662" i="79"/>
  <c r="AM659" i="79"/>
  <c r="AL659" i="79"/>
  <c r="AK659" i="79"/>
  <c r="AJ659" i="79"/>
  <c r="AI659" i="79"/>
  <c r="AH659" i="79"/>
  <c r="AG659" i="79"/>
  <c r="AF659" i="79"/>
  <c r="AE659" i="79"/>
  <c r="AD659" i="79"/>
  <c r="AC659" i="79"/>
  <c r="AB659" i="79"/>
  <c r="AA659" i="79"/>
  <c r="Z659" i="79"/>
  <c r="AM656" i="79"/>
  <c r="AL656" i="79"/>
  <c r="AK656" i="79"/>
  <c r="AJ656" i="79"/>
  <c r="AI656" i="79"/>
  <c r="AH656" i="79"/>
  <c r="AG656" i="79"/>
  <c r="AF656" i="79"/>
  <c r="AE656" i="79"/>
  <c r="AD656" i="79"/>
  <c r="AC656" i="79"/>
  <c r="AB656" i="79"/>
  <c r="AA656" i="79"/>
  <c r="Z656" i="79"/>
  <c r="AM631" i="79"/>
  <c r="AL631" i="79"/>
  <c r="AK631" i="79"/>
  <c r="AJ631" i="79"/>
  <c r="AI631" i="79"/>
  <c r="AH631" i="79"/>
  <c r="AG631" i="79"/>
  <c r="AF631" i="79"/>
  <c r="AE631" i="79"/>
  <c r="AD631" i="79"/>
  <c r="AC631" i="79"/>
  <c r="AB631" i="79"/>
  <c r="AA631" i="79"/>
  <c r="AM627" i="79"/>
  <c r="AL627" i="79"/>
  <c r="AK627" i="79"/>
  <c r="AJ627" i="79"/>
  <c r="AI627" i="79"/>
  <c r="AH627" i="79"/>
  <c r="AG627" i="79"/>
  <c r="AF627" i="79"/>
  <c r="AE627" i="79"/>
  <c r="AD627" i="79"/>
  <c r="AC627" i="79"/>
  <c r="AB627" i="79"/>
  <c r="AA627" i="79"/>
  <c r="Z627" i="79"/>
  <c r="AM624" i="79"/>
  <c r="AL624" i="79"/>
  <c r="AK624" i="79"/>
  <c r="AJ624" i="79"/>
  <c r="AI624" i="79"/>
  <c r="AH624" i="79"/>
  <c r="AG624" i="79"/>
  <c r="AF624" i="79"/>
  <c r="AE624" i="79"/>
  <c r="AD624" i="79"/>
  <c r="AC624" i="79"/>
  <c r="AB624" i="79"/>
  <c r="AA624" i="79"/>
  <c r="Z624" i="79"/>
  <c r="AM621" i="79"/>
  <c r="AL621" i="79"/>
  <c r="AK621" i="79"/>
  <c r="AJ621" i="79"/>
  <c r="AI621" i="79"/>
  <c r="AH621" i="79"/>
  <c r="AG621" i="79"/>
  <c r="AF621" i="79"/>
  <c r="AE621" i="79"/>
  <c r="AD621" i="79"/>
  <c r="AC621" i="79"/>
  <c r="AB621" i="79"/>
  <c r="AA621" i="79"/>
  <c r="Z621" i="79"/>
  <c r="AM617" i="79"/>
  <c r="AL617" i="79"/>
  <c r="AK617" i="79"/>
  <c r="AJ617" i="79"/>
  <c r="AI617" i="79"/>
  <c r="AH617" i="79"/>
  <c r="AG617" i="79"/>
  <c r="AF617" i="79"/>
  <c r="AE617" i="79"/>
  <c r="AD617" i="79"/>
  <c r="AC617" i="79"/>
  <c r="AB617" i="79"/>
  <c r="AA617" i="79"/>
  <c r="AM614" i="79"/>
  <c r="AL614" i="79"/>
  <c r="AK614" i="79"/>
  <c r="AJ614" i="79"/>
  <c r="AI614" i="79"/>
  <c r="AH614" i="79"/>
  <c r="AG614" i="79"/>
  <c r="AF614" i="79"/>
  <c r="AE614" i="79"/>
  <c r="AD614" i="79"/>
  <c r="AC614" i="79"/>
  <c r="AB614" i="79"/>
  <c r="AA614" i="79"/>
  <c r="Z614" i="79"/>
  <c r="AM611" i="79"/>
  <c r="AL611" i="79"/>
  <c r="AK611" i="79"/>
  <c r="AJ611" i="79"/>
  <c r="AI611" i="79"/>
  <c r="AH611" i="79"/>
  <c r="AG611" i="79"/>
  <c r="AF611" i="79"/>
  <c r="AE611" i="79"/>
  <c r="AD611" i="79"/>
  <c r="AC611" i="79"/>
  <c r="AB611" i="79"/>
  <c r="AA611" i="79"/>
  <c r="Z611" i="79"/>
  <c r="AM608" i="79"/>
  <c r="AL608" i="79"/>
  <c r="AK608" i="79"/>
  <c r="AJ608" i="79"/>
  <c r="AI608" i="79"/>
  <c r="AH608" i="79"/>
  <c r="AG608" i="79"/>
  <c r="AF608" i="79"/>
  <c r="AE608" i="79"/>
  <c r="AD608" i="79"/>
  <c r="AC608" i="79"/>
  <c r="AB608" i="79"/>
  <c r="AA608" i="79"/>
  <c r="AM605" i="79"/>
  <c r="AL605" i="79"/>
  <c r="AK605" i="79"/>
  <c r="AJ605" i="79"/>
  <c r="AI605" i="79"/>
  <c r="AH605" i="79"/>
  <c r="AG605" i="79"/>
  <c r="AF605" i="79"/>
  <c r="AE605" i="79"/>
  <c r="AD605" i="79"/>
  <c r="AC605" i="79"/>
  <c r="AB605" i="79"/>
  <c r="AA605" i="79"/>
  <c r="Z605" i="79"/>
  <c r="AM601" i="79"/>
  <c r="AL601" i="79"/>
  <c r="AK601" i="79"/>
  <c r="AJ601" i="79"/>
  <c r="AI601" i="79"/>
  <c r="AH601" i="79"/>
  <c r="AG601" i="79"/>
  <c r="AF601" i="79"/>
  <c r="AE601" i="79"/>
  <c r="AD601" i="79"/>
  <c r="AC601" i="79"/>
  <c r="AB601" i="79"/>
  <c r="AA601" i="79"/>
  <c r="Z601" i="79"/>
  <c r="AM598" i="79"/>
  <c r="AL598" i="79"/>
  <c r="AK598" i="79"/>
  <c r="AJ598" i="79"/>
  <c r="AI598" i="79"/>
  <c r="AH598" i="79"/>
  <c r="AG598" i="79"/>
  <c r="AF598" i="79"/>
  <c r="AE598" i="79"/>
  <c r="AD598" i="79"/>
  <c r="AC598" i="79"/>
  <c r="AB598" i="79"/>
  <c r="AA598" i="79"/>
  <c r="Z598" i="79"/>
  <c r="AM595" i="79"/>
  <c r="AL595" i="79"/>
  <c r="AK595" i="79"/>
  <c r="AJ595" i="79"/>
  <c r="AI595" i="79"/>
  <c r="AH595" i="79"/>
  <c r="AG595" i="79"/>
  <c r="AF595" i="79"/>
  <c r="AE595" i="79"/>
  <c r="AD595" i="79"/>
  <c r="AC595" i="79"/>
  <c r="AB595" i="79"/>
  <c r="AA595" i="79"/>
  <c r="Z595" i="79"/>
  <c r="AM592" i="79"/>
  <c r="AL592" i="79"/>
  <c r="AK592" i="79"/>
  <c r="AJ592" i="79"/>
  <c r="AI592" i="79"/>
  <c r="AH592" i="79"/>
  <c r="AG592" i="79"/>
  <c r="AF592" i="79"/>
  <c r="AE592" i="79"/>
  <c r="AD592" i="79"/>
  <c r="AC592" i="79"/>
  <c r="AB592" i="79"/>
  <c r="AA592" i="79"/>
  <c r="Z592" i="79"/>
  <c r="AM589" i="79"/>
  <c r="AL589" i="79"/>
  <c r="AK589" i="79"/>
  <c r="AJ589" i="79"/>
  <c r="AI589" i="79"/>
  <c r="AH589" i="79"/>
  <c r="AG589" i="79"/>
  <c r="AF589" i="79"/>
  <c r="AE589" i="79"/>
  <c r="AD589" i="79"/>
  <c r="AC589" i="79"/>
  <c r="AB589" i="79"/>
  <c r="AA589" i="79"/>
  <c r="Z589" i="79"/>
  <c r="AM560" i="79"/>
  <c r="AL560" i="79"/>
  <c r="AK560" i="79"/>
  <c r="AJ560" i="79"/>
  <c r="AI560" i="79"/>
  <c r="AH560" i="79"/>
  <c r="AG560" i="79"/>
  <c r="AF560" i="79"/>
  <c r="AE560" i="79"/>
  <c r="AD560" i="79"/>
  <c r="AC560" i="79"/>
  <c r="AB560" i="79"/>
  <c r="AA560" i="79"/>
  <c r="Z560" i="79"/>
  <c r="AM557" i="79"/>
  <c r="AL557" i="79"/>
  <c r="AK557" i="79"/>
  <c r="AJ557" i="79"/>
  <c r="AI557" i="79"/>
  <c r="AH557" i="79"/>
  <c r="AG557" i="79"/>
  <c r="AF557" i="79"/>
  <c r="AE557" i="79"/>
  <c r="AD557" i="79"/>
  <c r="AC557" i="79"/>
  <c r="AB557" i="79"/>
  <c r="AA557" i="79"/>
  <c r="Z557" i="79"/>
  <c r="AM554" i="79"/>
  <c r="AL554" i="79"/>
  <c r="AK554" i="79"/>
  <c r="AJ554" i="79"/>
  <c r="AI554" i="79"/>
  <c r="AH554" i="79"/>
  <c r="AG554" i="79"/>
  <c r="AF554" i="79"/>
  <c r="AE554" i="79"/>
  <c r="AD554" i="79"/>
  <c r="AC554" i="79"/>
  <c r="AB554" i="79"/>
  <c r="AA554" i="79"/>
  <c r="Z554" i="79"/>
  <c r="AM551" i="79"/>
  <c r="AL551" i="79"/>
  <c r="AK551" i="79"/>
  <c r="AJ551" i="79"/>
  <c r="AI551" i="79"/>
  <c r="AH551" i="79"/>
  <c r="AG551" i="79"/>
  <c r="AF551" i="79"/>
  <c r="AE551" i="79"/>
  <c r="AD551" i="79"/>
  <c r="AC551" i="79"/>
  <c r="AB551" i="79"/>
  <c r="AA551" i="79"/>
  <c r="Z551" i="79"/>
  <c r="AM548" i="79"/>
  <c r="AL548" i="79"/>
  <c r="AK548" i="79"/>
  <c r="AJ548" i="79"/>
  <c r="AI548" i="79"/>
  <c r="AH548" i="79"/>
  <c r="AG548" i="79"/>
  <c r="AF548" i="79"/>
  <c r="AE548" i="79"/>
  <c r="AD548" i="79"/>
  <c r="AC548" i="79"/>
  <c r="AB548" i="79"/>
  <c r="AA548" i="79"/>
  <c r="Z548" i="79"/>
  <c r="AM545" i="79"/>
  <c r="AL545" i="79"/>
  <c r="AK545" i="79"/>
  <c r="AJ545" i="79"/>
  <c r="AI545" i="79"/>
  <c r="AH545" i="79"/>
  <c r="AG545" i="79"/>
  <c r="AF545" i="79"/>
  <c r="AE545" i="79"/>
  <c r="AD545" i="79"/>
  <c r="AC545" i="79"/>
  <c r="AB545" i="79"/>
  <c r="AA545" i="79"/>
  <c r="Z545" i="79"/>
  <c r="AM542" i="79"/>
  <c r="AL542" i="79"/>
  <c r="AK542" i="79"/>
  <c r="AJ542" i="79"/>
  <c r="AI542" i="79"/>
  <c r="AH542" i="79"/>
  <c r="AG542" i="79"/>
  <c r="AF542" i="79"/>
  <c r="AE542" i="79"/>
  <c r="AD542" i="79"/>
  <c r="AC542" i="79"/>
  <c r="AB542" i="79"/>
  <c r="AA542" i="79"/>
  <c r="Z542" i="79"/>
  <c r="AM539" i="79"/>
  <c r="AL539" i="79"/>
  <c r="AK539" i="79"/>
  <c r="AJ539" i="79"/>
  <c r="AI539" i="79"/>
  <c r="AH539" i="79"/>
  <c r="AG539" i="79"/>
  <c r="AF539" i="79"/>
  <c r="AE539" i="79"/>
  <c r="AD539" i="79"/>
  <c r="AC539" i="79"/>
  <c r="AB539" i="79"/>
  <c r="AA539" i="79"/>
  <c r="Z539" i="79"/>
  <c r="AM536" i="79"/>
  <c r="AL536" i="79"/>
  <c r="AK536" i="79"/>
  <c r="AJ536" i="79"/>
  <c r="AI536" i="79"/>
  <c r="AH536" i="79"/>
  <c r="AG536" i="79"/>
  <c r="AF536" i="79"/>
  <c r="AE536" i="79"/>
  <c r="AD536" i="79"/>
  <c r="AC536" i="79"/>
  <c r="AB536" i="79"/>
  <c r="AA536" i="79"/>
  <c r="Z536" i="79"/>
  <c r="AM533" i="79"/>
  <c r="AL533" i="79"/>
  <c r="AK533" i="79"/>
  <c r="AJ533" i="79"/>
  <c r="AI533" i="79"/>
  <c r="AH533" i="79"/>
  <c r="AG533" i="79"/>
  <c r="AF533" i="79"/>
  <c r="AE533" i="79"/>
  <c r="AD533" i="79"/>
  <c r="AC533" i="79"/>
  <c r="AB533" i="79"/>
  <c r="AA533" i="79"/>
  <c r="Z533" i="79"/>
  <c r="AM530" i="79"/>
  <c r="AL530" i="79"/>
  <c r="AK530" i="79"/>
  <c r="AJ530" i="79"/>
  <c r="AI530" i="79"/>
  <c r="AH530" i="79"/>
  <c r="AG530" i="79"/>
  <c r="AF530" i="79"/>
  <c r="AE530" i="79"/>
  <c r="AD530" i="79"/>
  <c r="AC530" i="79"/>
  <c r="AB530" i="79"/>
  <c r="AA530" i="79"/>
  <c r="Z530" i="79"/>
  <c r="AM527" i="79"/>
  <c r="AL527" i="79"/>
  <c r="AK527" i="79"/>
  <c r="AJ527" i="79"/>
  <c r="AI527" i="79"/>
  <c r="AH527" i="79"/>
  <c r="AG527" i="79"/>
  <c r="AF527" i="79"/>
  <c r="AE527" i="79"/>
  <c r="AD527" i="79"/>
  <c r="AC527" i="79"/>
  <c r="AB527" i="79"/>
  <c r="AA527" i="79"/>
  <c r="Z527" i="79"/>
  <c r="AM524" i="79"/>
  <c r="AL524" i="79"/>
  <c r="AK524" i="79"/>
  <c r="AJ524" i="79"/>
  <c r="AI524" i="79"/>
  <c r="AH524" i="79"/>
  <c r="AG524" i="79"/>
  <c r="AF524" i="79"/>
  <c r="AE524" i="79"/>
  <c r="AD524" i="79"/>
  <c r="AC524" i="79"/>
  <c r="AB524" i="79"/>
  <c r="AA524" i="79"/>
  <c r="Z524" i="79"/>
  <c r="AM521" i="79"/>
  <c r="AL521" i="79"/>
  <c r="AK521" i="79"/>
  <c r="AJ521" i="79"/>
  <c r="AI521" i="79"/>
  <c r="AH521" i="79"/>
  <c r="AG521" i="79"/>
  <c r="AF521" i="79"/>
  <c r="AE521" i="79"/>
  <c r="AD521" i="79"/>
  <c r="AC521" i="79"/>
  <c r="AB521" i="79"/>
  <c r="AA521" i="79"/>
  <c r="AM517" i="79"/>
  <c r="AL517" i="79"/>
  <c r="AK517" i="79"/>
  <c r="AJ517" i="79"/>
  <c r="AI517" i="79"/>
  <c r="AH517" i="79"/>
  <c r="AG517" i="79"/>
  <c r="AF517" i="79"/>
  <c r="AE517" i="79"/>
  <c r="AD517" i="79"/>
  <c r="AC517" i="79"/>
  <c r="AB517" i="79"/>
  <c r="AA517" i="79"/>
  <c r="Z517" i="79"/>
  <c r="AM514" i="79"/>
  <c r="AL514" i="79"/>
  <c r="AK514" i="79"/>
  <c r="AJ514" i="79"/>
  <c r="AI514" i="79"/>
  <c r="AH514" i="79"/>
  <c r="AG514" i="79"/>
  <c r="AF514" i="79"/>
  <c r="AE514" i="79"/>
  <c r="AD514" i="79"/>
  <c r="AC514" i="79"/>
  <c r="AB514" i="79"/>
  <c r="AA514" i="79"/>
  <c r="Z514" i="79"/>
  <c r="AM511" i="79"/>
  <c r="AL511" i="79"/>
  <c r="AK511" i="79"/>
  <c r="AJ511" i="79"/>
  <c r="AI511" i="79"/>
  <c r="AH511" i="79"/>
  <c r="AG511" i="79"/>
  <c r="AF511" i="79"/>
  <c r="AE511" i="79"/>
  <c r="AD511" i="79"/>
  <c r="AC511" i="79"/>
  <c r="AB511" i="79"/>
  <c r="AA511" i="79"/>
  <c r="Z511" i="79"/>
  <c r="AM507" i="79"/>
  <c r="AL507" i="79"/>
  <c r="AK507" i="79"/>
  <c r="AJ507" i="79"/>
  <c r="AI507" i="79"/>
  <c r="AH507" i="79"/>
  <c r="AG507" i="79"/>
  <c r="AF507" i="79"/>
  <c r="AE507" i="79"/>
  <c r="AD507" i="79"/>
  <c r="AC507" i="79"/>
  <c r="AB507" i="79"/>
  <c r="AA507" i="79"/>
  <c r="Z507" i="79"/>
  <c r="AM504" i="79"/>
  <c r="AL504" i="79"/>
  <c r="AK504" i="79"/>
  <c r="AJ504" i="79"/>
  <c r="AI504" i="79"/>
  <c r="AH504" i="79"/>
  <c r="AG504" i="79"/>
  <c r="AF504" i="79"/>
  <c r="AE504" i="79"/>
  <c r="AD504" i="79"/>
  <c r="AC504" i="79"/>
  <c r="AB504" i="79"/>
  <c r="AA504" i="79"/>
  <c r="Z504" i="79"/>
  <c r="AM501" i="79"/>
  <c r="AL501" i="79"/>
  <c r="AK501" i="79"/>
  <c r="AJ501" i="79"/>
  <c r="AI501" i="79"/>
  <c r="AH501" i="79"/>
  <c r="AG501" i="79"/>
  <c r="AF501" i="79"/>
  <c r="AE501" i="79"/>
  <c r="AD501" i="79"/>
  <c r="AC501" i="79"/>
  <c r="AB501" i="79"/>
  <c r="AA501" i="79"/>
  <c r="Z501" i="79"/>
  <c r="AM498" i="79"/>
  <c r="AL498" i="79"/>
  <c r="AK498" i="79"/>
  <c r="AJ498" i="79"/>
  <c r="AI498" i="79"/>
  <c r="AH498" i="79"/>
  <c r="AG498" i="79"/>
  <c r="AF498" i="79"/>
  <c r="AE498" i="79"/>
  <c r="AD498" i="79"/>
  <c r="AC498" i="79"/>
  <c r="AB498" i="79"/>
  <c r="AA498" i="79"/>
  <c r="Z498" i="79"/>
  <c r="AM495" i="79"/>
  <c r="AL495" i="79"/>
  <c r="AK495" i="79"/>
  <c r="AJ495" i="79"/>
  <c r="AI495" i="79"/>
  <c r="AH495" i="79"/>
  <c r="AG495" i="79"/>
  <c r="AF495" i="79"/>
  <c r="AE495" i="79"/>
  <c r="AD495" i="79"/>
  <c r="AC495" i="79"/>
  <c r="AB495" i="79"/>
  <c r="AA495" i="79"/>
  <c r="Z495" i="79"/>
  <c r="AM492" i="79"/>
  <c r="AL492" i="79"/>
  <c r="AK492" i="79"/>
  <c r="AJ492" i="79"/>
  <c r="AI492" i="79"/>
  <c r="AH492" i="79"/>
  <c r="AG492" i="79"/>
  <c r="AF492" i="79"/>
  <c r="AE492" i="79"/>
  <c r="AD492" i="79"/>
  <c r="AC492" i="79"/>
  <c r="AB492" i="79"/>
  <c r="AA492" i="79"/>
  <c r="Z492" i="79"/>
  <c r="AM489" i="79"/>
  <c r="AL489" i="79"/>
  <c r="AK489" i="79"/>
  <c r="AJ489" i="79"/>
  <c r="AI489" i="79"/>
  <c r="AH489" i="79"/>
  <c r="AG489" i="79"/>
  <c r="AF489" i="79"/>
  <c r="AE489" i="79"/>
  <c r="AD489" i="79"/>
  <c r="AC489" i="79"/>
  <c r="AB489" i="79"/>
  <c r="AA489" i="79"/>
  <c r="Z489" i="79"/>
  <c r="AM486" i="79"/>
  <c r="AL486" i="79"/>
  <c r="AK486" i="79"/>
  <c r="AJ486" i="79"/>
  <c r="AI486" i="79"/>
  <c r="AH486" i="79"/>
  <c r="AG486" i="79"/>
  <c r="AF486" i="79"/>
  <c r="AE486" i="79"/>
  <c r="AD486" i="79"/>
  <c r="AC486" i="79"/>
  <c r="AB486" i="79"/>
  <c r="AA486" i="79"/>
  <c r="Z486" i="79"/>
  <c r="AM482" i="79"/>
  <c r="AL482" i="79"/>
  <c r="AK482" i="79"/>
  <c r="AJ482" i="79"/>
  <c r="AI482" i="79"/>
  <c r="AH482" i="79"/>
  <c r="AG482" i="79"/>
  <c r="AF482" i="79"/>
  <c r="AE482" i="79"/>
  <c r="AD482" i="79"/>
  <c r="AC482" i="79"/>
  <c r="AB482" i="79"/>
  <c r="AA482" i="79"/>
  <c r="Z482" i="79"/>
  <c r="AM479" i="79"/>
  <c r="AL479" i="79"/>
  <c r="AK479" i="79"/>
  <c r="AJ479" i="79"/>
  <c r="AI479" i="79"/>
  <c r="AH479" i="79"/>
  <c r="AG479" i="79"/>
  <c r="AF479" i="79"/>
  <c r="AE479" i="79"/>
  <c r="AD479" i="79"/>
  <c r="AC479" i="79"/>
  <c r="AB479" i="79"/>
  <c r="AA479" i="79"/>
  <c r="Z479" i="79"/>
  <c r="AM476" i="79"/>
  <c r="AL476" i="79"/>
  <c r="AK476" i="79"/>
  <c r="AJ476" i="79"/>
  <c r="AI476" i="79"/>
  <c r="AH476" i="79"/>
  <c r="AG476" i="79"/>
  <c r="AF476" i="79"/>
  <c r="AE476" i="79"/>
  <c r="AD476" i="79"/>
  <c r="AC476" i="79"/>
  <c r="AB476" i="79"/>
  <c r="AA476" i="79"/>
  <c r="Z476" i="79"/>
  <c r="AM473" i="79"/>
  <c r="AL473" i="79"/>
  <c r="AK473" i="79"/>
  <c r="AJ473" i="79"/>
  <c r="AI473" i="79"/>
  <c r="AH473" i="79"/>
  <c r="AG473" i="79"/>
  <c r="AF473" i="79"/>
  <c r="AE473" i="79"/>
  <c r="AD473" i="79"/>
  <c r="AC473" i="79"/>
  <c r="AB473" i="79"/>
  <c r="AA473" i="79"/>
  <c r="Z473" i="79"/>
  <c r="AM448" i="79"/>
  <c r="AL448" i="79"/>
  <c r="AK448" i="79"/>
  <c r="AJ448" i="79"/>
  <c r="AI448" i="79"/>
  <c r="AH448" i="79"/>
  <c r="AG448" i="79"/>
  <c r="AF448" i="79"/>
  <c r="AE448" i="79"/>
  <c r="AD448" i="79"/>
  <c r="AC448" i="79"/>
  <c r="AB448" i="79"/>
  <c r="AA448" i="79"/>
  <c r="AM444" i="79"/>
  <c r="AL444" i="79"/>
  <c r="AK444" i="79"/>
  <c r="AJ444" i="79"/>
  <c r="AI444" i="79"/>
  <c r="AH444" i="79"/>
  <c r="AG444" i="79"/>
  <c r="AF444" i="79"/>
  <c r="AE444" i="79"/>
  <c r="AD444" i="79"/>
  <c r="AC444" i="79"/>
  <c r="AB444" i="79"/>
  <c r="AA444" i="79"/>
  <c r="Z444" i="79"/>
  <c r="AM441" i="79"/>
  <c r="AL441" i="79"/>
  <c r="AK441" i="79"/>
  <c r="AJ441" i="79"/>
  <c r="AI441" i="79"/>
  <c r="AH441" i="79"/>
  <c r="AG441" i="79"/>
  <c r="AF441" i="79"/>
  <c r="AE441" i="79"/>
  <c r="AD441" i="79"/>
  <c r="AC441" i="79"/>
  <c r="AB441" i="79"/>
  <c r="AA441" i="79"/>
  <c r="Z441" i="79"/>
  <c r="AM438" i="79"/>
  <c r="AL438" i="79"/>
  <c r="AK438" i="79"/>
  <c r="AJ438" i="79"/>
  <c r="AI438" i="79"/>
  <c r="AH438" i="79"/>
  <c r="AG438" i="79"/>
  <c r="AF438" i="79"/>
  <c r="AE438" i="79"/>
  <c r="AD438" i="79"/>
  <c r="AC438" i="79"/>
  <c r="AB438" i="79"/>
  <c r="AA438" i="79"/>
  <c r="Z438" i="79"/>
  <c r="AM434" i="79"/>
  <c r="AL434" i="79"/>
  <c r="AK434" i="79"/>
  <c r="AJ434" i="79"/>
  <c r="AI434" i="79"/>
  <c r="AH434" i="79"/>
  <c r="AG434" i="79"/>
  <c r="AF434" i="79"/>
  <c r="AE434" i="79"/>
  <c r="AD434" i="79"/>
  <c r="AC434" i="79"/>
  <c r="AB434" i="79"/>
  <c r="AA434" i="79"/>
  <c r="Z434" i="79"/>
  <c r="AM431" i="79"/>
  <c r="AL431" i="79"/>
  <c r="AK431" i="79"/>
  <c r="AJ431" i="79"/>
  <c r="AI431" i="79"/>
  <c r="AH431" i="79"/>
  <c r="AG431" i="79"/>
  <c r="AF431" i="79"/>
  <c r="AE431" i="79"/>
  <c r="AD431" i="79"/>
  <c r="AC431" i="79"/>
  <c r="AB431" i="79"/>
  <c r="AA431" i="79"/>
  <c r="Z431" i="79"/>
  <c r="AM428" i="79"/>
  <c r="AL428" i="79"/>
  <c r="AK428" i="79"/>
  <c r="AJ428" i="79"/>
  <c r="AI428" i="79"/>
  <c r="AH428" i="79"/>
  <c r="AG428" i="79"/>
  <c r="AF428" i="79"/>
  <c r="AE428" i="79"/>
  <c r="AD428" i="79"/>
  <c r="AC428" i="79"/>
  <c r="AB428" i="79"/>
  <c r="AA428" i="79"/>
  <c r="Z428" i="79"/>
  <c r="AM425" i="79"/>
  <c r="AL425" i="79"/>
  <c r="AK425" i="79"/>
  <c r="AJ425" i="79"/>
  <c r="AI425" i="79"/>
  <c r="AH425" i="79"/>
  <c r="AG425" i="79"/>
  <c r="AF425" i="79"/>
  <c r="AE425" i="79"/>
  <c r="AD425" i="79"/>
  <c r="AC425" i="79"/>
  <c r="AB425" i="79"/>
  <c r="AA425" i="79"/>
  <c r="Z425" i="79"/>
  <c r="AM422" i="79"/>
  <c r="AL422" i="79"/>
  <c r="AK422" i="79"/>
  <c r="AJ422" i="79"/>
  <c r="AI422" i="79"/>
  <c r="AH422" i="79"/>
  <c r="AG422" i="79"/>
  <c r="AF422" i="79"/>
  <c r="AE422" i="79"/>
  <c r="AD422" i="79"/>
  <c r="AC422" i="79"/>
  <c r="AB422" i="79"/>
  <c r="AA422" i="79"/>
  <c r="Z422" i="79"/>
  <c r="AM418" i="79"/>
  <c r="AL418" i="79"/>
  <c r="AK418" i="79"/>
  <c r="AJ418" i="79"/>
  <c r="AI418" i="79"/>
  <c r="AH418" i="79"/>
  <c r="AG418" i="79"/>
  <c r="AF418" i="79"/>
  <c r="AE418" i="79"/>
  <c r="AD418" i="79"/>
  <c r="AC418" i="79"/>
  <c r="AB418" i="79"/>
  <c r="AA418" i="79"/>
  <c r="Z418" i="79"/>
  <c r="AM415" i="79"/>
  <c r="AL415" i="79"/>
  <c r="AK415" i="79"/>
  <c r="AJ415" i="79"/>
  <c r="AI415" i="79"/>
  <c r="AH415" i="79"/>
  <c r="AG415" i="79"/>
  <c r="AF415" i="79"/>
  <c r="AE415" i="79"/>
  <c r="AD415" i="79"/>
  <c r="AC415" i="79"/>
  <c r="AB415" i="79"/>
  <c r="AA415" i="79"/>
  <c r="Z415" i="79"/>
  <c r="AM412" i="79"/>
  <c r="AL412" i="79"/>
  <c r="AK412" i="79"/>
  <c r="AJ412" i="79"/>
  <c r="AI412" i="79"/>
  <c r="AH412" i="79"/>
  <c r="AG412" i="79"/>
  <c r="AF412" i="79"/>
  <c r="AE412" i="79"/>
  <c r="AD412" i="79"/>
  <c r="AC412" i="79"/>
  <c r="AB412" i="79"/>
  <c r="AA412" i="79"/>
  <c r="Z412" i="79"/>
  <c r="AM409" i="79"/>
  <c r="AL409" i="79"/>
  <c r="AK409" i="79"/>
  <c r="AJ409" i="79"/>
  <c r="AI409" i="79"/>
  <c r="AH409" i="79"/>
  <c r="AG409" i="79"/>
  <c r="AF409" i="79"/>
  <c r="AE409" i="79"/>
  <c r="AD409" i="79"/>
  <c r="AC409" i="79"/>
  <c r="AB409" i="79"/>
  <c r="AA409" i="79"/>
  <c r="Z409" i="79"/>
  <c r="AM406" i="79"/>
  <c r="AL406" i="79"/>
  <c r="AK406" i="79"/>
  <c r="AJ406" i="79"/>
  <c r="AI406" i="79"/>
  <c r="AH406" i="79"/>
  <c r="AG406" i="79"/>
  <c r="AF406" i="79"/>
  <c r="AE406" i="79"/>
  <c r="AD406" i="79"/>
  <c r="AC406" i="79"/>
  <c r="AB406" i="79"/>
  <c r="AA406" i="79"/>
  <c r="Z406" i="79"/>
  <c r="AM377" i="79"/>
  <c r="AL377" i="79"/>
  <c r="AK377" i="79"/>
  <c r="AJ377" i="79"/>
  <c r="AI377" i="79"/>
  <c r="AH377" i="79"/>
  <c r="AG377" i="79"/>
  <c r="AF377" i="79"/>
  <c r="AE377" i="79"/>
  <c r="AD377" i="79"/>
  <c r="AC377" i="79"/>
  <c r="AB377" i="79"/>
  <c r="AA377" i="79"/>
  <c r="AM374" i="79"/>
  <c r="AL374" i="79"/>
  <c r="AK374" i="79"/>
  <c r="AJ374" i="79"/>
  <c r="AI374" i="79"/>
  <c r="AH374" i="79"/>
  <c r="AG374" i="79"/>
  <c r="AF374" i="79"/>
  <c r="AE374" i="79"/>
  <c r="AD374" i="79"/>
  <c r="AC374" i="79"/>
  <c r="AB374" i="79"/>
  <c r="AA374" i="79"/>
  <c r="Z374" i="79"/>
  <c r="AM371" i="79"/>
  <c r="AL371" i="79"/>
  <c r="AK371" i="79"/>
  <c r="AJ371" i="79"/>
  <c r="AI371" i="79"/>
  <c r="AH371" i="79"/>
  <c r="AG371" i="79"/>
  <c r="AF371" i="79"/>
  <c r="AE371" i="79"/>
  <c r="AD371" i="79"/>
  <c r="AC371" i="79"/>
  <c r="AB371" i="79"/>
  <c r="AA371" i="79"/>
  <c r="AM368" i="79"/>
  <c r="AL368" i="79"/>
  <c r="AK368" i="79"/>
  <c r="AJ368" i="79"/>
  <c r="AI368" i="79"/>
  <c r="AH368" i="79"/>
  <c r="AG368" i="79"/>
  <c r="AF368" i="79"/>
  <c r="AE368" i="79"/>
  <c r="AD368" i="79"/>
  <c r="AC368" i="79"/>
  <c r="AB368" i="79"/>
  <c r="AA368" i="79"/>
  <c r="Z368" i="79"/>
  <c r="AM365" i="79"/>
  <c r="AL365" i="79"/>
  <c r="AK365" i="79"/>
  <c r="AJ365" i="79"/>
  <c r="AI365" i="79"/>
  <c r="AH365" i="79"/>
  <c r="AG365" i="79"/>
  <c r="AF365" i="79"/>
  <c r="AE365" i="79"/>
  <c r="AD365" i="79"/>
  <c r="AC365" i="79"/>
  <c r="AB365" i="79"/>
  <c r="AA365" i="79"/>
  <c r="Z365" i="79"/>
  <c r="AM362" i="79"/>
  <c r="AL362" i="79"/>
  <c r="AK362" i="79"/>
  <c r="AJ362" i="79"/>
  <c r="AI362" i="79"/>
  <c r="AH362" i="79"/>
  <c r="AG362" i="79"/>
  <c r="AF362" i="79"/>
  <c r="AE362" i="79"/>
  <c r="AD362" i="79"/>
  <c r="AC362" i="79"/>
  <c r="AB362" i="79"/>
  <c r="AA362" i="79"/>
  <c r="Z362" i="79"/>
  <c r="AM359" i="79"/>
  <c r="AL359" i="79"/>
  <c r="AK359" i="79"/>
  <c r="AJ359" i="79"/>
  <c r="AI359" i="79"/>
  <c r="AH359" i="79"/>
  <c r="AG359" i="79"/>
  <c r="AF359" i="79"/>
  <c r="AE359" i="79"/>
  <c r="AD359" i="79"/>
  <c r="AC359" i="79"/>
  <c r="AB359" i="79"/>
  <c r="AA359" i="79"/>
  <c r="Z359" i="79"/>
  <c r="AM356" i="79"/>
  <c r="AL356" i="79"/>
  <c r="AK356" i="79"/>
  <c r="AJ356" i="79"/>
  <c r="AI356" i="79"/>
  <c r="AH356" i="79"/>
  <c r="AG356" i="79"/>
  <c r="AF356" i="79"/>
  <c r="AE356" i="79"/>
  <c r="AD356" i="79"/>
  <c r="AC356" i="79"/>
  <c r="AB356" i="79"/>
  <c r="AA356" i="79"/>
  <c r="Z356" i="79"/>
  <c r="AM353" i="79"/>
  <c r="AL353" i="79"/>
  <c r="AK353" i="79"/>
  <c r="AJ353" i="79"/>
  <c r="AI353" i="79"/>
  <c r="AH353" i="79"/>
  <c r="AG353" i="79"/>
  <c r="AF353" i="79"/>
  <c r="AE353" i="79"/>
  <c r="AD353" i="79"/>
  <c r="AC353" i="79"/>
  <c r="AB353" i="79"/>
  <c r="AA353" i="79"/>
  <c r="Z353" i="79"/>
  <c r="AM350" i="79"/>
  <c r="AL350" i="79"/>
  <c r="AK350" i="79"/>
  <c r="AJ350" i="79"/>
  <c r="AI350" i="79"/>
  <c r="AH350" i="79"/>
  <c r="AG350" i="79"/>
  <c r="AF350" i="79"/>
  <c r="AE350" i="79"/>
  <c r="AD350" i="79"/>
  <c r="AC350" i="79"/>
  <c r="AB350" i="79"/>
  <c r="AA350" i="79"/>
  <c r="Z350" i="79"/>
  <c r="AM347" i="79"/>
  <c r="AL347" i="79"/>
  <c r="AK347" i="79"/>
  <c r="AJ347" i="79"/>
  <c r="AI347" i="79"/>
  <c r="AH347" i="79"/>
  <c r="AG347" i="79"/>
  <c r="AF347" i="79"/>
  <c r="AE347" i="79"/>
  <c r="AD347" i="79"/>
  <c r="AC347" i="79"/>
  <c r="AB347" i="79"/>
  <c r="AA347" i="79"/>
  <c r="Z347" i="79"/>
  <c r="AM344" i="79"/>
  <c r="AL344" i="79"/>
  <c r="AK344" i="79"/>
  <c r="AJ344" i="79"/>
  <c r="AI344" i="79"/>
  <c r="AH344" i="79"/>
  <c r="AG344" i="79"/>
  <c r="AF344" i="79"/>
  <c r="AE344" i="79"/>
  <c r="AD344" i="79"/>
  <c r="AC344" i="79"/>
  <c r="AB344" i="79"/>
  <c r="AA344" i="79"/>
  <c r="Z344" i="79"/>
  <c r="AM341" i="79"/>
  <c r="AL341" i="79"/>
  <c r="AK341" i="79"/>
  <c r="AJ341" i="79"/>
  <c r="AI341" i="79"/>
  <c r="AH341" i="79"/>
  <c r="AG341" i="79"/>
  <c r="AF341" i="79"/>
  <c r="AE341" i="79"/>
  <c r="AD341" i="79"/>
  <c r="AC341" i="79"/>
  <c r="AB341" i="79"/>
  <c r="AA341" i="79"/>
  <c r="Z341" i="79"/>
  <c r="AM338" i="79"/>
  <c r="AL338" i="79"/>
  <c r="AK338" i="79"/>
  <c r="AJ338" i="79"/>
  <c r="AI338" i="79"/>
  <c r="AH338" i="79"/>
  <c r="AG338" i="79"/>
  <c r="AF338" i="79"/>
  <c r="AE338" i="79"/>
  <c r="AD338" i="79"/>
  <c r="AC338" i="79"/>
  <c r="AB338" i="79"/>
  <c r="AA338" i="79"/>
  <c r="Z338" i="79"/>
  <c r="AM334" i="79"/>
  <c r="AL334" i="79"/>
  <c r="AK334" i="79"/>
  <c r="AJ334" i="79"/>
  <c r="AI334" i="79"/>
  <c r="AH334" i="79"/>
  <c r="AG334" i="79"/>
  <c r="AF334" i="79"/>
  <c r="AE334" i="79"/>
  <c r="AD334" i="79"/>
  <c r="AC334" i="79"/>
  <c r="AB334" i="79"/>
  <c r="AA334" i="79"/>
  <c r="Z334" i="79"/>
  <c r="AM331" i="79"/>
  <c r="AL331" i="79"/>
  <c r="AK331" i="79"/>
  <c r="AJ331" i="79"/>
  <c r="AI331" i="79"/>
  <c r="AH331" i="79"/>
  <c r="AG331" i="79"/>
  <c r="AF331" i="79"/>
  <c r="AE331" i="79"/>
  <c r="AD331" i="79"/>
  <c r="AC331" i="79"/>
  <c r="AB331" i="79"/>
  <c r="AA331" i="79"/>
  <c r="Z331" i="79"/>
  <c r="AM328" i="79"/>
  <c r="AL328" i="79"/>
  <c r="AK328" i="79"/>
  <c r="AJ328" i="79"/>
  <c r="AI328" i="79"/>
  <c r="AH328" i="79"/>
  <c r="AG328" i="79"/>
  <c r="AF328" i="79"/>
  <c r="AE328" i="79"/>
  <c r="AD328" i="79"/>
  <c r="AC328" i="79"/>
  <c r="AB328" i="79"/>
  <c r="AA328" i="79"/>
  <c r="Z328" i="79"/>
  <c r="AM324" i="79"/>
  <c r="AL324" i="79"/>
  <c r="AK324" i="79"/>
  <c r="AJ324" i="79"/>
  <c r="AI324" i="79"/>
  <c r="AH324" i="79"/>
  <c r="AG324" i="79"/>
  <c r="AF324" i="79"/>
  <c r="AE324" i="79"/>
  <c r="AD324" i="79"/>
  <c r="AC324" i="79"/>
  <c r="AB324" i="79"/>
  <c r="AA324" i="79"/>
  <c r="Z324" i="79"/>
  <c r="AM321" i="79"/>
  <c r="AL321" i="79"/>
  <c r="AK321" i="79"/>
  <c r="AJ321" i="79"/>
  <c r="AI321" i="79"/>
  <c r="AH321" i="79"/>
  <c r="AG321" i="79"/>
  <c r="AF321" i="79"/>
  <c r="AE321" i="79"/>
  <c r="AD321" i="79"/>
  <c r="AC321" i="79"/>
  <c r="AB321" i="79"/>
  <c r="AA321" i="79"/>
  <c r="Z321" i="79"/>
  <c r="AM318" i="79"/>
  <c r="AL318" i="79"/>
  <c r="AK318" i="79"/>
  <c r="AJ318" i="79"/>
  <c r="AI318" i="79"/>
  <c r="AH318" i="79"/>
  <c r="AG318" i="79"/>
  <c r="AF318" i="79"/>
  <c r="AE318" i="79"/>
  <c r="AD318" i="79"/>
  <c r="AC318" i="79"/>
  <c r="AB318" i="79"/>
  <c r="AA318" i="79"/>
  <c r="Z318" i="79"/>
  <c r="AM315" i="79"/>
  <c r="AL315" i="79"/>
  <c r="AK315" i="79"/>
  <c r="AJ315" i="79"/>
  <c r="AI315" i="79"/>
  <c r="AH315" i="79"/>
  <c r="AG315" i="79"/>
  <c r="AF315" i="79"/>
  <c r="AE315" i="79"/>
  <c r="AD315" i="79"/>
  <c r="AC315" i="79"/>
  <c r="AB315" i="79"/>
  <c r="AA315" i="79"/>
  <c r="Z315" i="79"/>
  <c r="AM312" i="79"/>
  <c r="AL312" i="79"/>
  <c r="AK312" i="79"/>
  <c r="AJ312" i="79"/>
  <c r="AI312" i="79"/>
  <c r="AH312" i="79"/>
  <c r="AG312" i="79"/>
  <c r="AF312" i="79"/>
  <c r="AE312" i="79"/>
  <c r="AD312" i="79"/>
  <c r="AC312" i="79"/>
  <c r="AB312" i="79"/>
  <c r="AA312" i="79"/>
  <c r="Z312" i="79"/>
  <c r="AM309" i="79"/>
  <c r="AL309" i="79"/>
  <c r="AK309" i="79"/>
  <c r="AJ309" i="79"/>
  <c r="AI309" i="79"/>
  <c r="AH309" i="79"/>
  <c r="AG309" i="79"/>
  <c r="AF309" i="79"/>
  <c r="AE309" i="79"/>
  <c r="AD309" i="79"/>
  <c r="AC309" i="79"/>
  <c r="AB309" i="79"/>
  <c r="AA309" i="79"/>
  <c r="Z309" i="79"/>
  <c r="AM306" i="79"/>
  <c r="AL306" i="79"/>
  <c r="AK306" i="79"/>
  <c r="AJ306" i="79"/>
  <c r="AI306" i="79"/>
  <c r="AH306" i="79"/>
  <c r="AG306" i="79"/>
  <c r="AF306" i="79"/>
  <c r="AE306" i="79"/>
  <c r="AD306" i="79"/>
  <c r="AC306" i="79"/>
  <c r="AB306" i="79"/>
  <c r="AA306" i="79"/>
  <c r="Z306" i="79"/>
  <c r="AM303" i="79"/>
  <c r="AL303" i="79"/>
  <c r="AK303" i="79"/>
  <c r="AJ303" i="79"/>
  <c r="AI303" i="79"/>
  <c r="AH303" i="79"/>
  <c r="AG303" i="79"/>
  <c r="AF303" i="79"/>
  <c r="AE303" i="79"/>
  <c r="AD303" i="79"/>
  <c r="AC303" i="79"/>
  <c r="AB303" i="79"/>
  <c r="AA303" i="79"/>
  <c r="Z303" i="79"/>
  <c r="AM299" i="79"/>
  <c r="AL299" i="79"/>
  <c r="AK299" i="79"/>
  <c r="AJ299" i="79"/>
  <c r="AI299" i="79"/>
  <c r="AH299" i="79"/>
  <c r="AG299" i="79"/>
  <c r="AF299" i="79"/>
  <c r="AE299" i="79"/>
  <c r="AD299" i="79"/>
  <c r="AC299" i="79"/>
  <c r="AB299" i="79"/>
  <c r="AA299" i="79"/>
  <c r="Z299" i="79"/>
  <c r="AM296" i="79"/>
  <c r="AL296" i="79"/>
  <c r="AK296" i="79"/>
  <c r="AJ296" i="79"/>
  <c r="AI296" i="79"/>
  <c r="AH296" i="79"/>
  <c r="AG296" i="79"/>
  <c r="AF296" i="79"/>
  <c r="AE296" i="79"/>
  <c r="AD296" i="79"/>
  <c r="AC296" i="79"/>
  <c r="AB296" i="79"/>
  <c r="AA296" i="79"/>
  <c r="Z296" i="79"/>
  <c r="AM293" i="79"/>
  <c r="AL293" i="79"/>
  <c r="AK293" i="79"/>
  <c r="AJ293" i="79"/>
  <c r="AI293" i="79"/>
  <c r="AH293" i="79"/>
  <c r="AG293" i="79"/>
  <c r="AF293" i="79"/>
  <c r="AE293" i="79"/>
  <c r="AD293" i="79"/>
  <c r="AC293" i="79"/>
  <c r="AB293" i="79"/>
  <c r="AA293" i="79"/>
  <c r="Z293" i="79"/>
  <c r="AM290" i="79"/>
  <c r="AL290" i="79"/>
  <c r="AK290" i="79"/>
  <c r="AJ290" i="79"/>
  <c r="AI290" i="79"/>
  <c r="AH290" i="79"/>
  <c r="AG290" i="79"/>
  <c r="AF290" i="79"/>
  <c r="AE290" i="79"/>
  <c r="AD290" i="79"/>
  <c r="AC290" i="79"/>
  <c r="AB290" i="79"/>
  <c r="AA290" i="79"/>
  <c r="Z290" i="79"/>
  <c r="AM265" i="79"/>
  <c r="AL265" i="79"/>
  <c r="AK265" i="79"/>
  <c r="AJ265" i="79"/>
  <c r="AI265" i="79"/>
  <c r="AH265" i="79"/>
  <c r="AG265" i="79"/>
  <c r="AF265" i="79"/>
  <c r="AE265" i="79"/>
  <c r="AD265" i="79"/>
  <c r="AC265" i="79"/>
  <c r="AB265" i="79"/>
  <c r="AA265" i="79"/>
  <c r="AM261" i="79"/>
  <c r="AL261" i="79"/>
  <c r="AK261" i="79"/>
  <c r="AJ261" i="79"/>
  <c r="AI261" i="79"/>
  <c r="AH261" i="79"/>
  <c r="AG261" i="79"/>
  <c r="AF261" i="79"/>
  <c r="AE261" i="79"/>
  <c r="AD261" i="79"/>
  <c r="AC261" i="79"/>
  <c r="AB261" i="79"/>
  <c r="AA261" i="79"/>
  <c r="Z261" i="79"/>
  <c r="AM258" i="79"/>
  <c r="AL258" i="79"/>
  <c r="AK258" i="79"/>
  <c r="AJ258" i="79"/>
  <c r="AI258" i="79"/>
  <c r="AH258" i="79"/>
  <c r="AG258" i="79"/>
  <c r="AF258" i="79"/>
  <c r="AE258" i="79"/>
  <c r="AD258" i="79"/>
  <c r="AC258" i="79"/>
  <c r="AB258" i="79"/>
  <c r="AA258" i="79"/>
  <c r="Z258" i="79"/>
  <c r="AM255" i="79"/>
  <c r="AL255" i="79"/>
  <c r="AK255" i="79"/>
  <c r="AJ255" i="79"/>
  <c r="AI255" i="79"/>
  <c r="AH255" i="79"/>
  <c r="AG255" i="79"/>
  <c r="AF255" i="79"/>
  <c r="AE255" i="79"/>
  <c r="AD255" i="79"/>
  <c r="AC255" i="79"/>
  <c r="AB255" i="79"/>
  <c r="AA255" i="79"/>
  <c r="Z255" i="79"/>
  <c r="AM251" i="79"/>
  <c r="AL251" i="79"/>
  <c r="AK251" i="79"/>
  <c r="AJ251" i="79"/>
  <c r="AI251" i="79"/>
  <c r="AH251" i="79"/>
  <c r="AG251" i="79"/>
  <c r="AF251" i="79"/>
  <c r="AE251" i="79"/>
  <c r="AD251" i="79"/>
  <c r="AC251" i="79"/>
  <c r="AB251" i="79"/>
  <c r="AA251" i="79"/>
  <c r="Z251" i="79"/>
  <c r="AM248" i="79"/>
  <c r="AL248" i="79"/>
  <c r="AK248" i="79"/>
  <c r="AJ248" i="79"/>
  <c r="AI248" i="79"/>
  <c r="AH248" i="79"/>
  <c r="AG248" i="79"/>
  <c r="AF248" i="79"/>
  <c r="AE248" i="79"/>
  <c r="AD248" i="79"/>
  <c r="AC248" i="79"/>
  <c r="AB248" i="79"/>
  <c r="AA248" i="79"/>
  <c r="Z248" i="79"/>
  <c r="AM245" i="79"/>
  <c r="AL245" i="79"/>
  <c r="AK245" i="79"/>
  <c r="AJ245" i="79"/>
  <c r="AI245" i="79"/>
  <c r="AH245" i="79"/>
  <c r="AG245" i="79"/>
  <c r="AF245" i="79"/>
  <c r="AE245" i="79"/>
  <c r="AD245" i="79"/>
  <c r="AC245" i="79"/>
  <c r="AB245" i="79"/>
  <c r="AA245" i="79"/>
  <c r="Z245" i="79"/>
  <c r="AM242" i="79"/>
  <c r="AL242" i="79"/>
  <c r="AK242" i="79"/>
  <c r="AJ242" i="79"/>
  <c r="AI242" i="79"/>
  <c r="AH242" i="79"/>
  <c r="AG242" i="79"/>
  <c r="AF242" i="79"/>
  <c r="AE242" i="79"/>
  <c r="AD242" i="79"/>
  <c r="AC242" i="79"/>
  <c r="AB242" i="79"/>
  <c r="AA242" i="79"/>
  <c r="Z242" i="79"/>
  <c r="AM239" i="79"/>
  <c r="AL239" i="79"/>
  <c r="AK239" i="79"/>
  <c r="AJ239" i="79"/>
  <c r="AI239" i="79"/>
  <c r="AH239" i="79"/>
  <c r="AG239" i="79"/>
  <c r="AF239" i="79"/>
  <c r="AE239" i="79"/>
  <c r="AD239" i="79"/>
  <c r="AC239" i="79"/>
  <c r="AB239" i="79"/>
  <c r="AA239" i="79"/>
  <c r="Z239" i="79"/>
  <c r="AM235" i="79"/>
  <c r="AL235" i="79"/>
  <c r="AK235" i="79"/>
  <c r="AJ235" i="79"/>
  <c r="AI235" i="79"/>
  <c r="AH235" i="79"/>
  <c r="AG235" i="79"/>
  <c r="AF235" i="79"/>
  <c r="AE235" i="79"/>
  <c r="AD235" i="79"/>
  <c r="AC235" i="79"/>
  <c r="AB235" i="79"/>
  <c r="AA235" i="79"/>
  <c r="AM232" i="79"/>
  <c r="AL232" i="79"/>
  <c r="AK232" i="79"/>
  <c r="AJ232" i="79"/>
  <c r="AI232" i="79"/>
  <c r="AH232" i="79"/>
  <c r="AG232" i="79"/>
  <c r="AF232" i="79"/>
  <c r="AE232" i="79"/>
  <c r="AD232" i="79"/>
  <c r="AC232" i="79"/>
  <c r="AB232" i="79"/>
  <c r="AA232" i="79"/>
  <c r="Z232" i="79"/>
  <c r="AM229" i="79"/>
  <c r="AL229" i="79"/>
  <c r="AK229" i="79"/>
  <c r="AJ229" i="79"/>
  <c r="AI229" i="79"/>
  <c r="AH229" i="79"/>
  <c r="AG229" i="79"/>
  <c r="AF229" i="79"/>
  <c r="AE229" i="79"/>
  <c r="AD229" i="79"/>
  <c r="AC229" i="79"/>
  <c r="AB229" i="79"/>
  <c r="AA229" i="79"/>
  <c r="Z229" i="79"/>
  <c r="AM226" i="79"/>
  <c r="AL226" i="79"/>
  <c r="AK226" i="79"/>
  <c r="AJ226" i="79"/>
  <c r="AI226" i="79"/>
  <c r="AH226" i="79"/>
  <c r="AG226" i="79"/>
  <c r="AF226" i="79"/>
  <c r="AE226" i="79"/>
  <c r="AD226" i="79"/>
  <c r="AC226" i="79"/>
  <c r="AB226" i="79"/>
  <c r="AA226" i="79"/>
  <c r="AM223" i="79"/>
  <c r="AL223" i="79"/>
  <c r="AK223" i="79"/>
  <c r="AJ223" i="79"/>
  <c r="AI223" i="79"/>
  <c r="AH223" i="79"/>
  <c r="AG223" i="79"/>
  <c r="AF223" i="79"/>
  <c r="AE223" i="79"/>
  <c r="AD223" i="79"/>
  <c r="AC223" i="79"/>
  <c r="AB223" i="79"/>
  <c r="AA223" i="79"/>
  <c r="AM194" i="79"/>
  <c r="AL194" i="79"/>
  <c r="AK194" i="79"/>
  <c r="AJ194" i="79"/>
  <c r="AI194" i="79"/>
  <c r="AH194" i="79"/>
  <c r="AG194" i="79"/>
  <c r="AF194" i="79"/>
  <c r="AE194" i="79"/>
  <c r="AD194" i="79"/>
  <c r="AC194" i="79"/>
  <c r="AB194" i="79"/>
  <c r="AA194" i="79"/>
  <c r="Z194" i="79"/>
  <c r="AM191" i="79"/>
  <c r="AL191" i="79"/>
  <c r="AK191" i="79"/>
  <c r="AJ191" i="79"/>
  <c r="AI191" i="79"/>
  <c r="AH191" i="79"/>
  <c r="AG191" i="79"/>
  <c r="AF191" i="79"/>
  <c r="AE191" i="79"/>
  <c r="AD191" i="79"/>
  <c r="AC191" i="79"/>
  <c r="AB191" i="79"/>
  <c r="AA191" i="79"/>
  <c r="Z191" i="79"/>
  <c r="AM188" i="79"/>
  <c r="AL188" i="79"/>
  <c r="AK188" i="79"/>
  <c r="AJ188" i="79"/>
  <c r="AI188" i="79"/>
  <c r="AH188" i="79"/>
  <c r="AG188" i="79"/>
  <c r="AF188" i="79"/>
  <c r="AE188" i="79"/>
  <c r="AD188" i="79"/>
  <c r="AC188" i="79"/>
  <c r="AB188" i="79"/>
  <c r="AA188" i="79"/>
  <c r="Z188" i="79"/>
  <c r="AM185" i="79"/>
  <c r="AL185" i="79"/>
  <c r="AK185" i="79"/>
  <c r="AJ185" i="79"/>
  <c r="AI185" i="79"/>
  <c r="AH185" i="79"/>
  <c r="AG185" i="79"/>
  <c r="AF185" i="79"/>
  <c r="AE185" i="79"/>
  <c r="AD185" i="79"/>
  <c r="AC185" i="79"/>
  <c r="AB185" i="79"/>
  <c r="AA185" i="79"/>
  <c r="Z185" i="79"/>
  <c r="AM182" i="79"/>
  <c r="AL182" i="79"/>
  <c r="AK182" i="79"/>
  <c r="AJ182" i="79"/>
  <c r="AI182" i="79"/>
  <c r="AH182" i="79"/>
  <c r="AG182" i="79"/>
  <c r="AF182" i="79"/>
  <c r="AE182" i="79"/>
  <c r="AD182" i="79"/>
  <c r="AC182" i="79"/>
  <c r="AB182" i="79"/>
  <c r="AA182" i="79"/>
  <c r="Z182" i="79"/>
  <c r="AM179" i="79"/>
  <c r="AL179" i="79"/>
  <c r="AK179" i="79"/>
  <c r="AJ179" i="79"/>
  <c r="AI179" i="79"/>
  <c r="AH179" i="79"/>
  <c r="AG179" i="79"/>
  <c r="AF179" i="79"/>
  <c r="AE179" i="79"/>
  <c r="AD179" i="79"/>
  <c r="AC179" i="79"/>
  <c r="AB179" i="79"/>
  <c r="AA179" i="79"/>
  <c r="Z179" i="79"/>
  <c r="AM176" i="79"/>
  <c r="AL176" i="79"/>
  <c r="AK176" i="79"/>
  <c r="AJ176" i="79"/>
  <c r="AI176" i="79"/>
  <c r="AH176" i="79"/>
  <c r="AG176" i="79"/>
  <c r="AF176" i="79"/>
  <c r="AE176" i="79"/>
  <c r="AD176" i="79"/>
  <c r="AC176" i="79"/>
  <c r="AB176" i="79"/>
  <c r="AA176" i="79"/>
  <c r="Z176" i="79"/>
  <c r="AM173" i="79"/>
  <c r="AL173" i="79"/>
  <c r="AK173" i="79"/>
  <c r="AJ173" i="79"/>
  <c r="AI173" i="79"/>
  <c r="AH173" i="79"/>
  <c r="AG173" i="79"/>
  <c r="AF173" i="79"/>
  <c r="AE173" i="79"/>
  <c r="AD173" i="79"/>
  <c r="AC173" i="79"/>
  <c r="AB173" i="79"/>
  <c r="AA173" i="79"/>
  <c r="Z173" i="79"/>
  <c r="AM170" i="79"/>
  <c r="AL170" i="79"/>
  <c r="AK170" i="79"/>
  <c r="AJ170" i="79"/>
  <c r="AI170" i="79"/>
  <c r="AH170" i="79"/>
  <c r="AG170" i="79"/>
  <c r="AF170" i="79"/>
  <c r="AE170" i="79"/>
  <c r="AD170" i="79"/>
  <c r="AC170" i="79"/>
  <c r="AB170" i="79"/>
  <c r="AA170" i="79"/>
  <c r="Z170" i="79"/>
  <c r="AM167" i="79"/>
  <c r="AL167" i="79"/>
  <c r="AK167" i="79"/>
  <c r="AJ167" i="79"/>
  <c r="AI167" i="79"/>
  <c r="AH167" i="79"/>
  <c r="AG167" i="79"/>
  <c r="AF167" i="79"/>
  <c r="AE167" i="79"/>
  <c r="AD167" i="79"/>
  <c r="AC167" i="79"/>
  <c r="AB167" i="79"/>
  <c r="AA167" i="79"/>
  <c r="Z167" i="79"/>
  <c r="AM164" i="79"/>
  <c r="AL164" i="79"/>
  <c r="AK164" i="79"/>
  <c r="AJ164" i="79"/>
  <c r="AI164" i="79"/>
  <c r="AH164" i="79"/>
  <c r="AG164" i="79"/>
  <c r="AF164" i="79"/>
  <c r="AE164" i="79"/>
  <c r="AD164" i="79"/>
  <c r="AC164" i="79"/>
  <c r="AB164" i="79"/>
  <c r="AA164" i="79"/>
  <c r="Z164" i="79"/>
  <c r="AM161" i="79"/>
  <c r="AL161" i="79"/>
  <c r="AK161" i="79"/>
  <c r="AJ161" i="79"/>
  <c r="AI161" i="79"/>
  <c r="AH161" i="79"/>
  <c r="AG161" i="79"/>
  <c r="AF161" i="79"/>
  <c r="AE161" i="79"/>
  <c r="AD161" i="79"/>
  <c r="AC161" i="79"/>
  <c r="AB161" i="79"/>
  <c r="AA161" i="79"/>
  <c r="Z161" i="79"/>
  <c r="AM158" i="79"/>
  <c r="AL158" i="79"/>
  <c r="AK158" i="79"/>
  <c r="AJ158" i="79"/>
  <c r="AI158" i="79"/>
  <c r="AH158" i="79"/>
  <c r="AG158" i="79"/>
  <c r="AF158" i="79"/>
  <c r="AE158" i="79"/>
  <c r="AD158" i="79"/>
  <c r="AC158" i="79"/>
  <c r="AB158" i="79"/>
  <c r="AA158" i="79"/>
  <c r="Z158" i="79"/>
  <c r="AM155" i="79"/>
  <c r="AL155" i="79"/>
  <c r="AK155" i="79"/>
  <c r="AJ155" i="79"/>
  <c r="AI155" i="79"/>
  <c r="AH155" i="79"/>
  <c r="AG155" i="79"/>
  <c r="AF155" i="79"/>
  <c r="AE155" i="79"/>
  <c r="AD155" i="79"/>
  <c r="AC155" i="79"/>
  <c r="AB155" i="79"/>
  <c r="AA155" i="79"/>
  <c r="AM151" i="79"/>
  <c r="AL151" i="79"/>
  <c r="AK151" i="79"/>
  <c r="AJ151" i="79"/>
  <c r="AI151" i="79"/>
  <c r="AH151" i="79"/>
  <c r="AG151" i="79"/>
  <c r="AF151" i="79"/>
  <c r="AE151" i="79"/>
  <c r="AD151" i="79"/>
  <c r="AC151" i="79"/>
  <c r="AB151" i="79"/>
  <c r="AA151" i="79"/>
  <c r="Z151" i="79"/>
  <c r="AM148" i="79"/>
  <c r="AL148" i="79"/>
  <c r="AK148" i="79"/>
  <c r="AJ148" i="79"/>
  <c r="AI148" i="79"/>
  <c r="AH148" i="79"/>
  <c r="AG148" i="79"/>
  <c r="AF148" i="79"/>
  <c r="AE148" i="79"/>
  <c r="AD148" i="79"/>
  <c r="AC148" i="79"/>
  <c r="AB148" i="79"/>
  <c r="AA148" i="79"/>
  <c r="Z148" i="79"/>
  <c r="AM145" i="79"/>
  <c r="AL145" i="79"/>
  <c r="AK145" i="79"/>
  <c r="AJ145" i="79"/>
  <c r="AI145" i="79"/>
  <c r="AH145" i="79"/>
  <c r="AG145" i="79"/>
  <c r="AF145" i="79"/>
  <c r="AE145" i="79"/>
  <c r="AD145" i="79"/>
  <c r="AC145" i="79"/>
  <c r="AB145" i="79"/>
  <c r="AA145" i="79"/>
  <c r="Z145" i="79"/>
  <c r="AM141" i="79"/>
  <c r="AL141" i="79"/>
  <c r="AK141" i="79"/>
  <c r="AJ141" i="79"/>
  <c r="AI141" i="79"/>
  <c r="AH141" i="79"/>
  <c r="AG141" i="79"/>
  <c r="AF141" i="79"/>
  <c r="AE141" i="79"/>
  <c r="AD141" i="79"/>
  <c r="AC141" i="79"/>
  <c r="AB141" i="79"/>
  <c r="AA141" i="79"/>
  <c r="Z141" i="79"/>
  <c r="AM138" i="79"/>
  <c r="AL138" i="79"/>
  <c r="AK138" i="79"/>
  <c r="AJ138" i="79"/>
  <c r="AI138" i="79"/>
  <c r="AH138" i="79"/>
  <c r="AG138" i="79"/>
  <c r="AF138" i="79"/>
  <c r="AE138" i="79"/>
  <c r="AD138" i="79"/>
  <c r="AC138" i="79"/>
  <c r="AB138" i="79"/>
  <c r="AA138" i="79"/>
  <c r="Z138" i="79"/>
  <c r="AM135" i="79"/>
  <c r="AL135" i="79"/>
  <c r="AK135" i="79"/>
  <c r="AJ135" i="79"/>
  <c r="AI135" i="79"/>
  <c r="AH135" i="79"/>
  <c r="AG135" i="79"/>
  <c r="AF135" i="79"/>
  <c r="AE135" i="79"/>
  <c r="AD135" i="79"/>
  <c r="AC135" i="79"/>
  <c r="AB135" i="79"/>
  <c r="AA135" i="79"/>
  <c r="Z135" i="79"/>
  <c r="AM132" i="79"/>
  <c r="AL132" i="79"/>
  <c r="AK132" i="79"/>
  <c r="AJ132" i="79"/>
  <c r="AI132" i="79"/>
  <c r="AH132" i="79"/>
  <c r="AG132" i="79"/>
  <c r="AF132" i="79"/>
  <c r="AE132" i="79"/>
  <c r="AD132" i="79"/>
  <c r="AC132" i="79"/>
  <c r="AB132" i="79"/>
  <c r="AA132" i="79"/>
  <c r="Z132" i="79"/>
  <c r="AM129" i="79"/>
  <c r="AL129" i="79"/>
  <c r="AK129" i="79"/>
  <c r="AJ129" i="79"/>
  <c r="AI129" i="79"/>
  <c r="AH129" i="79"/>
  <c r="AG129" i="79"/>
  <c r="AF129" i="79"/>
  <c r="AE129" i="79"/>
  <c r="AD129" i="79"/>
  <c r="AC129" i="79"/>
  <c r="AB129" i="79"/>
  <c r="AA129" i="79"/>
  <c r="Z129" i="79"/>
  <c r="AM126" i="79"/>
  <c r="AL126" i="79"/>
  <c r="AK126" i="79"/>
  <c r="AJ126" i="79"/>
  <c r="AI126" i="79"/>
  <c r="AH126" i="79"/>
  <c r="AG126" i="79"/>
  <c r="AF126" i="79"/>
  <c r="AE126" i="79"/>
  <c r="AD126" i="79"/>
  <c r="AC126" i="79"/>
  <c r="AB126" i="79"/>
  <c r="AA126" i="79"/>
  <c r="Z126" i="79"/>
  <c r="AM123" i="79"/>
  <c r="AL123" i="79"/>
  <c r="AK123" i="79"/>
  <c r="AJ123" i="79"/>
  <c r="AI123" i="79"/>
  <c r="AH123" i="79"/>
  <c r="AG123" i="79"/>
  <c r="AF123" i="79"/>
  <c r="AE123" i="79"/>
  <c r="AD123" i="79"/>
  <c r="AC123" i="79"/>
  <c r="AB123" i="79"/>
  <c r="AA123" i="79"/>
  <c r="Z123" i="79"/>
  <c r="AM120" i="79"/>
  <c r="AL120" i="79"/>
  <c r="AK120" i="79"/>
  <c r="AJ120" i="79"/>
  <c r="AI120" i="79"/>
  <c r="AH120" i="79"/>
  <c r="AG120" i="79"/>
  <c r="AF120" i="79"/>
  <c r="AE120" i="79"/>
  <c r="AD120" i="79"/>
  <c r="AC120" i="79"/>
  <c r="AB120" i="79"/>
  <c r="AA120" i="79"/>
  <c r="Z120" i="79"/>
  <c r="AM116" i="79"/>
  <c r="AL116" i="79"/>
  <c r="AK116" i="79"/>
  <c r="AJ116" i="79"/>
  <c r="AI116" i="79"/>
  <c r="AH116" i="79"/>
  <c r="AG116" i="79"/>
  <c r="AF116" i="79"/>
  <c r="AE116" i="79"/>
  <c r="AD116" i="79"/>
  <c r="AC116" i="79"/>
  <c r="AB116" i="79"/>
  <c r="AA116" i="79"/>
  <c r="Z116" i="79"/>
  <c r="AM113" i="79"/>
  <c r="AL113" i="79"/>
  <c r="AK113" i="79"/>
  <c r="AJ113" i="79"/>
  <c r="AI113" i="79"/>
  <c r="AH113" i="79"/>
  <c r="AG113" i="79"/>
  <c r="AF113" i="79"/>
  <c r="AE113" i="79"/>
  <c r="AD113" i="79"/>
  <c r="AC113" i="79"/>
  <c r="AB113" i="79"/>
  <c r="AA113" i="79"/>
  <c r="Z113" i="79"/>
  <c r="AM110" i="79"/>
  <c r="AL110" i="79"/>
  <c r="AK110" i="79"/>
  <c r="AJ110" i="79"/>
  <c r="AI110" i="79"/>
  <c r="AH110" i="79"/>
  <c r="AG110" i="79"/>
  <c r="AF110" i="79"/>
  <c r="AE110" i="79"/>
  <c r="AD110" i="79"/>
  <c r="AC110" i="79"/>
  <c r="AB110" i="79"/>
  <c r="AA110" i="79"/>
  <c r="Z110" i="79"/>
  <c r="AM107" i="79"/>
  <c r="AL107" i="79"/>
  <c r="AK107" i="79"/>
  <c r="AJ107" i="79"/>
  <c r="AI107" i="79"/>
  <c r="AH107" i="79"/>
  <c r="AG107" i="79"/>
  <c r="AF107" i="79"/>
  <c r="AE107" i="79"/>
  <c r="AD107" i="79"/>
  <c r="AC107" i="79"/>
  <c r="AB107" i="79"/>
  <c r="AA107" i="79"/>
  <c r="Z107" i="79"/>
  <c r="AM102" i="79"/>
  <c r="AL102" i="79"/>
  <c r="AK102" i="79"/>
  <c r="AJ102" i="79"/>
  <c r="AI102" i="79"/>
  <c r="AH102" i="79"/>
  <c r="AG102" i="79"/>
  <c r="AF102" i="79"/>
  <c r="AE102" i="79"/>
  <c r="AD102" i="79"/>
  <c r="AC102" i="79"/>
  <c r="AB102" i="79"/>
  <c r="AA102" i="79"/>
  <c r="Z102" i="79"/>
  <c r="AM96" i="79"/>
  <c r="AL96" i="79"/>
  <c r="AK96" i="79"/>
  <c r="AJ96" i="79"/>
  <c r="AI96" i="79"/>
  <c r="AH96" i="79"/>
  <c r="AG96" i="79"/>
  <c r="AF96" i="79"/>
  <c r="AE96" i="79"/>
  <c r="AD96" i="79"/>
  <c r="AC96" i="79"/>
  <c r="AB96" i="79"/>
  <c r="AA96" i="79"/>
  <c r="Z96" i="79"/>
  <c r="AM82" i="79"/>
  <c r="AL82" i="79"/>
  <c r="AK82" i="79"/>
  <c r="AJ82" i="79"/>
  <c r="AI82" i="79"/>
  <c r="AH82" i="79"/>
  <c r="AG82" i="79"/>
  <c r="AF82" i="79"/>
  <c r="AD82" i="79"/>
  <c r="AC82" i="79"/>
  <c r="AB82" i="79"/>
  <c r="AA82" i="79"/>
  <c r="AM75" i="79"/>
  <c r="AL75" i="79"/>
  <c r="AK75" i="79"/>
  <c r="AJ75" i="79"/>
  <c r="AI75" i="79"/>
  <c r="AH75" i="79"/>
  <c r="AG75" i="79"/>
  <c r="AF75" i="79"/>
  <c r="AE75" i="79"/>
  <c r="AD75" i="79"/>
  <c r="AC75" i="79"/>
  <c r="AB75" i="79"/>
  <c r="AA75" i="79"/>
  <c r="Z75" i="79"/>
  <c r="AM72" i="79"/>
  <c r="AL72" i="79"/>
  <c r="AK72" i="79"/>
  <c r="AJ72" i="79"/>
  <c r="AI72" i="79"/>
  <c r="AH72" i="79"/>
  <c r="AG72" i="79"/>
  <c r="AF72" i="79"/>
  <c r="AE72" i="79"/>
  <c r="AD72" i="79"/>
  <c r="AC72" i="79"/>
  <c r="AB72" i="79"/>
  <c r="AA72" i="79"/>
  <c r="Z72" i="79"/>
  <c r="AM68" i="79"/>
  <c r="AL68" i="79"/>
  <c r="AK68" i="79"/>
  <c r="AJ68" i="79"/>
  <c r="AI68" i="79"/>
  <c r="AH68" i="79"/>
  <c r="AG68" i="79"/>
  <c r="AF68" i="79"/>
  <c r="AE68" i="79"/>
  <c r="AD68" i="79"/>
  <c r="AC68" i="79"/>
  <c r="AB68" i="79"/>
  <c r="AA68" i="79"/>
  <c r="Z68" i="79"/>
  <c r="AM65" i="79"/>
  <c r="AL65" i="79"/>
  <c r="AK65" i="79"/>
  <c r="AJ65" i="79"/>
  <c r="AI65" i="79"/>
  <c r="AH65" i="79"/>
  <c r="AG65" i="79"/>
  <c r="AF65" i="79"/>
  <c r="AE65" i="79"/>
  <c r="AD65" i="79"/>
  <c r="AC65" i="79"/>
  <c r="AB65" i="79"/>
  <c r="AA65" i="79"/>
  <c r="Z65" i="79"/>
  <c r="AM62" i="79"/>
  <c r="AL62" i="79"/>
  <c r="AK62" i="79"/>
  <c r="AJ62" i="79"/>
  <c r="AI62" i="79"/>
  <c r="AH62" i="79"/>
  <c r="AG62" i="79"/>
  <c r="AF62" i="79"/>
  <c r="AE62" i="79"/>
  <c r="AD62" i="79"/>
  <c r="AC62" i="79"/>
  <c r="AB62" i="79"/>
  <c r="AA62" i="79"/>
  <c r="Z62" i="79"/>
  <c r="AM59" i="79"/>
  <c r="AL59" i="79"/>
  <c r="AK59" i="79"/>
  <c r="AJ59" i="79"/>
  <c r="AI59" i="79"/>
  <c r="AH59" i="79"/>
  <c r="AG59" i="79"/>
  <c r="AF59" i="79"/>
  <c r="AE59" i="79"/>
  <c r="AD59" i="79"/>
  <c r="AC59" i="79"/>
  <c r="AB59" i="79"/>
  <c r="AA59" i="79"/>
  <c r="Z59" i="79"/>
  <c r="AM56" i="79"/>
  <c r="AL56" i="79"/>
  <c r="AK56" i="79"/>
  <c r="AJ56" i="79"/>
  <c r="AI56" i="79"/>
  <c r="AH56" i="79"/>
  <c r="AG56" i="79"/>
  <c r="AF56" i="79"/>
  <c r="AE56" i="79"/>
  <c r="AD56" i="79"/>
  <c r="AC56" i="79"/>
  <c r="AB56" i="79"/>
  <c r="AA56" i="79"/>
  <c r="Z56" i="79"/>
  <c r="AM52" i="79"/>
  <c r="AL52" i="79"/>
  <c r="AK52" i="79"/>
  <c r="AJ52" i="79"/>
  <c r="AI52" i="79"/>
  <c r="AH52" i="79"/>
  <c r="AG52" i="79"/>
  <c r="AF52" i="79"/>
  <c r="AE52" i="79"/>
  <c r="AD52" i="79"/>
  <c r="AC52" i="79"/>
  <c r="AB52" i="79"/>
  <c r="AA52" i="79"/>
  <c r="Z52" i="79"/>
  <c r="AM49" i="79"/>
  <c r="AL49" i="79"/>
  <c r="AK49" i="79"/>
  <c r="AJ49" i="79"/>
  <c r="AI49" i="79"/>
  <c r="AH49" i="79"/>
  <c r="AG49" i="79"/>
  <c r="AF49" i="79"/>
  <c r="AE49" i="79"/>
  <c r="AD49" i="79"/>
  <c r="AC49" i="79"/>
  <c r="AB49" i="79"/>
  <c r="AA49" i="79"/>
  <c r="Z49" i="79"/>
  <c r="AM46" i="79"/>
  <c r="AL46" i="79"/>
  <c r="AK46" i="79"/>
  <c r="AJ46" i="79"/>
  <c r="AI46" i="79"/>
  <c r="AH46" i="79"/>
  <c r="AG46" i="79"/>
  <c r="AF46" i="79"/>
  <c r="AE46" i="79"/>
  <c r="AD46" i="79"/>
  <c r="AC46" i="79"/>
  <c r="AB46" i="79"/>
  <c r="AA46" i="79"/>
  <c r="Z46" i="79"/>
  <c r="AM43" i="79"/>
  <c r="AL43" i="79"/>
  <c r="AK43" i="79"/>
  <c r="AJ43" i="79"/>
  <c r="AI43" i="79"/>
  <c r="AH43" i="79"/>
  <c r="AG43" i="79"/>
  <c r="AF43" i="79"/>
  <c r="AE43" i="79"/>
  <c r="AD43" i="79"/>
  <c r="AC43" i="79"/>
  <c r="AB43" i="79"/>
  <c r="AA43" i="79"/>
  <c r="Z43" i="79"/>
  <c r="AM40" i="79"/>
  <c r="AL40" i="79"/>
  <c r="AK40" i="79"/>
  <c r="AJ40" i="79"/>
  <c r="AI40" i="79"/>
  <c r="AH40" i="79"/>
  <c r="AG40" i="79"/>
  <c r="AF40" i="79"/>
  <c r="AE40" i="79"/>
  <c r="AD40" i="79"/>
  <c r="AC40" i="79"/>
  <c r="AB40" i="79"/>
  <c r="AA40" i="79"/>
  <c r="O135" i="79"/>
  <c r="O132" i="79"/>
  <c r="O120" i="79"/>
  <c r="O68"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E3" i="80"/>
  <c r="E2" i="80"/>
  <c r="P50" i="43"/>
  <c r="AL951" i="79" s="1"/>
  <c r="O50" i="43"/>
  <c r="AK951" i="79" s="1"/>
  <c r="N50" i="43"/>
  <c r="M50" i="43"/>
  <c r="L50" i="43"/>
  <c r="AG20" i="46" s="1"/>
  <c r="K50" i="43"/>
  <c r="AF406" i="46" s="1"/>
  <c r="J50" i="43"/>
  <c r="J28" i="44" s="1"/>
  <c r="I50" i="43"/>
  <c r="AE768" i="79" s="1"/>
  <c r="H50" i="43"/>
  <c r="H28" i="44" s="1"/>
  <c r="G50" i="43"/>
  <c r="G28" i="44" s="1"/>
  <c r="F50" i="43"/>
  <c r="AB951" i="79" s="1"/>
  <c r="E50" i="43"/>
  <c r="D50" i="43"/>
  <c r="D13" i="44" s="1"/>
  <c r="Z23" i="46"/>
  <c r="AA23" i="46"/>
  <c r="AB23" i="46"/>
  <c r="AC23" i="46"/>
  <c r="AD23" i="46"/>
  <c r="AE23" i="46"/>
  <c r="AF23" i="46"/>
  <c r="AG23" i="46"/>
  <c r="AH23" i="46"/>
  <c r="AI23" i="46"/>
  <c r="AJ23" i="46"/>
  <c r="AK23" i="46"/>
  <c r="AL23" i="46"/>
  <c r="E22" i="45"/>
  <c r="E36" i="45"/>
  <c r="N51" i="46"/>
  <c r="AN951" i="79"/>
  <c r="AN768" i="79"/>
  <c r="AN585" i="79"/>
  <c r="AN402" i="79"/>
  <c r="AN219" i="79"/>
  <c r="AN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K100" i="45" s="1"/>
  <c r="N130" i="45" s="1"/>
  <c r="I99" i="45"/>
  <c r="J100" i="45" s="1"/>
  <c r="N129" i="45" s="1"/>
  <c r="H99" i="45"/>
  <c r="G99" i="45"/>
  <c r="F99" i="45"/>
  <c r="F100" i="45" s="1"/>
  <c r="N125" i="45" s="1"/>
  <c r="D99" i="45"/>
  <c r="E100" i="45" s="1"/>
  <c r="N124" i="45" s="1"/>
  <c r="E92" i="45"/>
  <c r="B88" i="45"/>
  <c r="N92" i="45"/>
  <c r="M92" i="45"/>
  <c r="L92" i="45"/>
  <c r="K92" i="45"/>
  <c r="J92" i="45"/>
  <c r="I92" i="45"/>
  <c r="J93" i="45" s="1"/>
  <c r="M129" i="45" s="1"/>
  <c r="H92" i="45"/>
  <c r="G92" i="45"/>
  <c r="F92" i="45"/>
  <c r="D92" i="45"/>
  <c r="H143" i="47"/>
  <c r="H139" i="47"/>
  <c r="B81" i="45"/>
  <c r="N85" i="45"/>
  <c r="N86" i="45" s="1"/>
  <c r="L133" i="45" s="1"/>
  <c r="M85" i="45"/>
  <c r="L85" i="45"/>
  <c r="K85" i="45"/>
  <c r="J85" i="45"/>
  <c r="I85" i="45"/>
  <c r="H85" i="45"/>
  <c r="G85" i="45"/>
  <c r="F85" i="45"/>
  <c r="E85" i="45"/>
  <c r="D85" i="45"/>
  <c r="E78" i="45"/>
  <c r="E79" i="45" s="1"/>
  <c r="K124" i="45" s="1"/>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51" i="43"/>
  <c r="AL769" i="79" s="1"/>
  <c r="O51" i="43"/>
  <c r="AK586" i="79" s="1"/>
  <c r="N123" i="45"/>
  <c r="N51" i="43"/>
  <c r="M51" i="43"/>
  <c r="AH21" i="46" s="1"/>
  <c r="L51" i="43"/>
  <c r="AH586" i="79" s="1"/>
  <c r="L29" i="44"/>
  <c r="L33" i="44" s="1"/>
  <c r="K51" i="43"/>
  <c r="P42" i="44"/>
  <c r="O42" i="44"/>
  <c r="N42" i="44"/>
  <c r="AJ21" i="46"/>
  <c r="AF278" i="46"/>
  <c r="AF407" i="46"/>
  <c r="AG220" i="79"/>
  <c r="AG586" i="79"/>
  <c r="AG952" i="79"/>
  <c r="K14" i="44"/>
  <c r="K18" i="44" s="1"/>
  <c r="O43" i="44"/>
  <c r="C95" i="45" s="1"/>
  <c r="AF21" i="46"/>
  <c r="AI407" i="46"/>
  <c r="AJ36" i="79"/>
  <c r="M43" i="44"/>
  <c r="AI36" i="79"/>
  <c r="AM220" i="79"/>
  <c r="N29" i="44"/>
  <c r="N33" i="44" s="1"/>
  <c r="K43" i="44"/>
  <c r="K53" i="44"/>
  <c r="AK21" i="46"/>
  <c r="AG149" i="46"/>
  <c r="AL36" i="79"/>
  <c r="AH36" i="79"/>
  <c r="AL403" i="79"/>
  <c r="AL402" i="79"/>
  <c r="AH585" i="79"/>
  <c r="AG148" i="46"/>
  <c r="AH35" i="79"/>
  <c r="L13" i="44"/>
  <c r="P13" i="44"/>
  <c r="AG406" i="46"/>
  <c r="AG35" i="79"/>
  <c r="AL768" i="79"/>
  <c r="AK148" i="46"/>
  <c r="AL35" i="79"/>
  <c r="AH402" i="79"/>
  <c r="O122" i="45"/>
  <c r="U14" i="47"/>
  <c r="AG277" i="46"/>
  <c r="AL585" i="79"/>
  <c r="AH20" i="46"/>
  <c r="AK585" i="79"/>
  <c r="AG585" i="79"/>
  <c r="AL219" i="79"/>
  <c r="AH219" i="79"/>
  <c r="AH951" i="79"/>
  <c r="N122" i="45"/>
  <c r="P28" i="44"/>
  <c r="J123" i="45"/>
  <c r="K28" i="44"/>
  <c r="L53" i="44"/>
  <c r="L42" i="44"/>
  <c r="H130" i="47"/>
  <c r="H131" i="47"/>
  <c r="H129" i="47"/>
  <c r="P53" i="44"/>
  <c r="O53" i="44"/>
  <c r="M53" i="44"/>
  <c r="N53" i="44"/>
  <c r="N48" i="44"/>
  <c r="M52" i="44"/>
  <c r="M48" i="44"/>
  <c r="M51" i="44"/>
  <c r="M47" i="44"/>
  <c r="N45" i="44"/>
  <c r="N47" i="44"/>
  <c r="N51" i="44"/>
  <c r="N52" i="44"/>
  <c r="L51" i="44"/>
  <c r="L47" i="44"/>
  <c r="L52" i="44"/>
  <c r="L48" i="44"/>
  <c r="P51" i="44"/>
  <c r="P47" i="44"/>
  <c r="P52" i="44"/>
  <c r="P48" i="44"/>
  <c r="K49" i="44"/>
  <c r="K51" i="44"/>
  <c r="K52" i="44"/>
  <c r="K48" i="44"/>
  <c r="K47" i="44"/>
  <c r="O51" i="44"/>
  <c r="O47" i="44"/>
  <c r="O52" i="44"/>
  <c r="O48" i="44"/>
  <c r="Q52" i="44"/>
  <c r="Q48" i="44"/>
  <c r="Q53" i="44"/>
  <c r="Q51" i="44"/>
  <c r="Q47" i="44"/>
  <c r="K44" i="44"/>
  <c r="K45" i="44"/>
  <c r="O45" i="44"/>
  <c r="O44" i="44"/>
  <c r="L44" i="44"/>
  <c r="L45" i="44"/>
  <c r="M44" i="44"/>
  <c r="M45" i="44"/>
  <c r="N44" i="44"/>
  <c r="Q44" i="44"/>
  <c r="Q45" i="44"/>
  <c r="P45" i="44"/>
  <c r="P44" i="44"/>
  <c r="H85" i="47"/>
  <c r="H86" i="47"/>
  <c r="H82" i="47"/>
  <c r="H83" i="47"/>
  <c r="H84" i="47"/>
  <c r="H81" i="47"/>
  <c r="H79" i="47"/>
  <c r="H80" i="47"/>
  <c r="H76" i="47"/>
  <c r="H77" i="47"/>
  <c r="E64" i="45"/>
  <c r="F64" i="45"/>
  <c r="G64" i="45"/>
  <c r="H64" i="45"/>
  <c r="I64" i="45"/>
  <c r="J64" i="45"/>
  <c r="K64" i="45"/>
  <c r="L65" i="45" s="1"/>
  <c r="I131" i="45" s="1"/>
  <c r="L64" i="45"/>
  <c r="M64" i="45"/>
  <c r="N64" i="45"/>
  <c r="E57" i="45"/>
  <c r="F57" i="45"/>
  <c r="G57" i="45"/>
  <c r="H57" i="45"/>
  <c r="I57" i="45"/>
  <c r="J57" i="45"/>
  <c r="L57" i="45"/>
  <c r="L58" i="45" s="1"/>
  <c r="H131" i="45" s="1"/>
  <c r="M57" i="45"/>
  <c r="N57" i="45"/>
  <c r="E50" i="45"/>
  <c r="F50" i="45"/>
  <c r="G50" i="45"/>
  <c r="H50" i="45"/>
  <c r="I50" i="45"/>
  <c r="J50" i="45"/>
  <c r="L50" i="45"/>
  <c r="M50" i="45"/>
  <c r="N50" i="45"/>
  <c r="E43" i="45"/>
  <c r="F43" i="45"/>
  <c r="G43" i="45"/>
  <c r="H43" i="45"/>
  <c r="I43" i="45"/>
  <c r="J43" i="45"/>
  <c r="L43" i="45"/>
  <c r="M43" i="45"/>
  <c r="N43" i="45"/>
  <c r="N36" i="45"/>
  <c r="F36" i="45"/>
  <c r="G36" i="45"/>
  <c r="H36" i="45"/>
  <c r="I36" i="45"/>
  <c r="J36" i="45"/>
  <c r="L36" i="45"/>
  <c r="M36" i="45"/>
  <c r="E29" i="45"/>
  <c r="F29" i="45"/>
  <c r="G29" i="45"/>
  <c r="H29" i="45"/>
  <c r="I29" i="45"/>
  <c r="J29" i="45"/>
  <c r="L29" i="45"/>
  <c r="M29" i="45"/>
  <c r="N29" i="45"/>
  <c r="G22" i="45"/>
  <c r="H22" i="45"/>
  <c r="I22" i="45"/>
  <c r="J22" i="45"/>
  <c r="L22" i="45"/>
  <c r="M22" i="45"/>
  <c r="N22" i="45"/>
  <c r="D64" i="45"/>
  <c r="D57" i="45"/>
  <c r="D50" i="45"/>
  <c r="D43" i="45"/>
  <c r="D36" i="45"/>
  <c r="D29" i="45"/>
  <c r="E30" i="45" s="1"/>
  <c r="D124" i="45" s="1"/>
  <c r="E1111" i="79"/>
  <c r="E928" i="79"/>
  <c r="E745" i="79"/>
  <c r="E562" i="79"/>
  <c r="E379" i="79"/>
  <c r="Z40" i="79"/>
  <c r="B60" i="45"/>
  <c r="B53" i="45"/>
  <c r="B46" i="45"/>
  <c r="B39" i="45"/>
  <c r="B32" i="45"/>
  <c r="B25" i="45"/>
  <c r="B18" i="45"/>
  <c r="D513" i="46"/>
  <c r="O384" i="46"/>
  <c r="D384" i="46"/>
  <c r="J51" i="43"/>
  <c r="J14" i="44" s="1"/>
  <c r="J18" i="44" s="1"/>
  <c r="I51" i="43"/>
  <c r="I14" i="44" s="1"/>
  <c r="I18" i="44" s="1"/>
  <c r="H51" i="43"/>
  <c r="H14" i="44" s="1"/>
  <c r="H18" i="44" s="1"/>
  <c r="G51" i="43"/>
  <c r="G29" i="44" s="1"/>
  <c r="G33" i="44" s="1"/>
  <c r="F51" i="43"/>
  <c r="E51" i="43"/>
  <c r="AA952" i="79" s="1"/>
  <c r="D51" i="43"/>
  <c r="Y407" i="46" s="1"/>
  <c r="O255" i="46"/>
  <c r="D255" i="46"/>
  <c r="E28" i="44"/>
  <c r="D28" i="44"/>
  <c r="Z277" i="46"/>
  <c r="AA585" i="79"/>
  <c r="D123" i="45"/>
  <c r="AA586" i="79"/>
  <c r="AA220" i="79"/>
  <c r="AA36" i="79"/>
  <c r="J43" i="44"/>
  <c r="J53" i="44"/>
  <c r="AF586" i="79"/>
  <c r="AF769" i="79"/>
  <c r="Y277" i="46"/>
  <c r="Z768" i="79"/>
  <c r="Z585" i="79"/>
  <c r="Z219" i="79"/>
  <c r="Z402" i="79"/>
  <c r="Z35" i="79"/>
  <c r="AD768" i="79"/>
  <c r="Z769" i="79"/>
  <c r="Z586" i="79"/>
  <c r="I13" i="44"/>
  <c r="AE952" i="79"/>
  <c r="AE586" i="79"/>
  <c r="F53" i="44"/>
  <c r="AB406" i="46"/>
  <c r="G13" i="44"/>
  <c r="AE407" i="46"/>
  <c r="I53" i="44"/>
  <c r="E43" i="44"/>
  <c r="E53" i="44"/>
  <c r="AA148" i="46"/>
  <c r="H53" i="44"/>
  <c r="AD149" i="46"/>
  <c r="AE278" i="46"/>
  <c r="AC277" i="46"/>
  <c r="G53" i="44"/>
  <c r="Z21" i="46"/>
  <c r="Y406" i="46"/>
  <c r="Y148" i="46"/>
  <c r="Y149" i="46"/>
  <c r="D53" i="44"/>
  <c r="G47" i="44"/>
  <c r="G52" i="44"/>
  <c r="G51" i="44"/>
  <c r="H51" i="44"/>
  <c r="H47" i="44"/>
  <c r="H52" i="44"/>
  <c r="H48" i="44"/>
  <c r="E52" i="44"/>
  <c r="E48" i="44"/>
  <c r="E51" i="44"/>
  <c r="E47" i="44"/>
  <c r="F52" i="44"/>
  <c r="F47" i="44"/>
  <c r="F51" i="44"/>
  <c r="J52" i="44"/>
  <c r="J48" i="44"/>
  <c r="J51" i="44"/>
  <c r="J47" i="44"/>
  <c r="D52" i="44"/>
  <c r="D48" i="44"/>
  <c r="D51" i="44"/>
  <c r="D47" i="44"/>
  <c r="I52" i="44"/>
  <c r="I48" i="44"/>
  <c r="I51" i="44"/>
  <c r="I47" i="44"/>
  <c r="J45" i="44"/>
  <c r="J44" i="44"/>
  <c r="D44" i="44"/>
  <c r="D45" i="44"/>
  <c r="G45" i="44"/>
  <c r="G44" i="44"/>
  <c r="H45" i="44"/>
  <c r="H44" i="44"/>
  <c r="E45" i="44"/>
  <c r="F45" i="44"/>
  <c r="F44" i="44"/>
  <c r="I44" i="44"/>
  <c r="I45" i="44"/>
  <c r="D127" i="46"/>
  <c r="C122" i="45"/>
  <c r="O17" i="45"/>
  <c r="N17" i="45"/>
  <c r="N44" i="45" s="1"/>
  <c r="F133" i="45" s="1"/>
  <c r="M17" i="45"/>
  <c r="L17" i="45"/>
  <c r="N60" i="46"/>
  <c r="N57" i="46"/>
  <c r="N93" i="45"/>
  <c r="M133" i="45"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c r="H116" i="47"/>
  <c r="H114" i="47"/>
  <c r="H112" i="47"/>
  <c r="H113" i="47"/>
  <c r="H111" i="47"/>
  <c r="H109" i="47"/>
  <c r="H110" i="47"/>
  <c r="H108" i="47"/>
  <c r="H106" i="47"/>
  <c r="H107" i="47"/>
  <c r="H105" i="47"/>
  <c r="H97" i="47"/>
  <c r="H98" i="47"/>
  <c r="H96" i="47"/>
  <c r="H94" i="47"/>
  <c r="H95" i="47"/>
  <c r="H93" i="47"/>
  <c r="H91" i="47"/>
  <c r="H92" i="47"/>
  <c r="H90" i="47"/>
  <c r="H31" i="47"/>
  <c r="H32" i="47"/>
  <c r="H30" i="47"/>
  <c r="H16" i="47"/>
  <c r="H17" i="47"/>
  <c r="H15" i="47"/>
  <c r="K17" i="45"/>
  <c r="J17" i="45"/>
  <c r="I17" i="45"/>
  <c r="H17" i="45"/>
  <c r="G17" i="45"/>
  <c r="G100" i="45" s="1"/>
  <c r="N126" i="45" s="1"/>
  <c r="F17" i="45"/>
  <c r="E17" i="45"/>
  <c r="G93" i="45"/>
  <c r="M126" i="45" s="1"/>
  <c r="Y20" i="46"/>
  <c r="W14" i="47"/>
  <c r="AB20" i="46"/>
  <c r="AC20" i="46"/>
  <c r="Z20" i="46"/>
  <c r="G42" i="44"/>
  <c r="D42" i="44"/>
  <c r="AE527" i="46" l="1"/>
  <c r="AE528" i="46"/>
  <c r="AB527" i="46"/>
  <c r="AB528" i="46"/>
  <c r="Y527" i="46"/>
  <c r="Y528" i="46"/>
  <c r="Y529" i="46"/>
  <c r="AC528" i="46"/>
  <c r="AC527" i="46"/>
  <c r="Z526" i="46"/>
  <c r="Z527" i="46"/>
  <c r="Z528" i="46"/>
  <c r="AD527" i="46"/>
  <c r="AD528" i="46"/>
  <c r="AA528" i="46"/>
  <c r="AA527" i="46"/>
  <c r="AF397" i="46"/>
  <c r="AJ397" i="46"/>
  <c r="Y397" i="46"/>
  <c r="Y398" i="46"/>
  <c r="AG397" i="46"/>
  <c r="AK397" i="46"/>
  <c r="Z397" i="46"/>
  <c r="Z398" i="46"/>
  <c r="AH397" i="46"/>
  <c r="AL397" i="46"/>
  <c r="AE397" i="46"/>
  <c r="AI397" i="46"/>
  <c r="AC398" i="46"/>
  <c r="AB397" i="46"/>
  <c r="AC397" i="46"/>
  <c r="AA397" i="46"/>
  <c r="AD398" i="46"/>
  <c r="AA398" i="46"/>
  <c r="AD397" i="46"/>
  <c r="AB398" i="46"/>
  <c r="N384" i="46"/>
  <c r="Y396" i="46"/>
  <c r="L107" i="45"/>
  <c r="O131" i="45" s="1"/>
  <c r="L72" i="45"/>
  <c r="J131" i="45" s="1"/>
  <c r="D43" i="44"/>
  <c r="AC951" i="79"/>
  <c r="AG21" i="46"/>
  <c r="L44" i="45"/>
  <c r="F131" i="45" s="1"/>
  <c r="G79" i="45"/>
  <c r="K126" i="45" s="1"/>
  <c r="AE396" i="46"/>
  <c r="AC769" i="79"/>
  <c r="AE406" i="46"/>
  <c r="Z396" i="46"/>
  <c r="F42" i="44"/>
  <c r="AE20" i="46"/>
  <c r="I72" i="45"/>
  <c r="J128" i="45" s="1"/>
  <c r="E44" i="45"/>
  <c r="F124" i="45" s="1"/>
  <c r="AG402" i="79"/>
  <c r="AF277" i="46"/>
  <c r="AJ148" i="46"/>
  <c r="AG951" i="79"/>
  <c r="AK36" i="79"/>
  <c r="AK209" i="79" s="1"/>
  <c r="I14" i="47"/>
  <c r="Z278" i="46"/>
  <c r="Z407" i="46"/>
  <c r="AC219" i="79"/>
  <c r="AB768" i="79"/>
  <c r="AD220" i="79"/>
  <c r="AD379" i="79" s="1"/>
  <c r="AD219" i="79"/>
  <c r="Z951" i="79"/>
  <c r="L37" i="45"/>
  <c r="E131" i="45" s="1"/>
  <c r="M65" i="45"/>
  <c r="I132" i="45" s="1"/>
  <c r="P43" i="44"/>
  <c r="C102" i="45" s="1"/>
  <c r="J122" i="45"/>
  <c r="AK402" i="79"/>
  <c r="AJ277" i="46"/>
  <c r="AH768" i="79"/>
  <c r="AK20" i="46"/>
  <c r="AK128" i="46" s="1"/>
  <c r="AK768" i="79"/>
  <c r="Q14" i="47"/>
  <c r="AK277" i="46"/>
  <c r="AK406" i="46"/>
  <c r="AK514" i="46" s="1"/>
  <c r="K122" i="45"/>
  <c r="AK278" i="46"/>
  <c r="AH278" i="46"/>
  <c r="AK952" i="79"/>
  <c r="L28" i="44"/>
  <c r="I30" i="45"/>
  <c r="D128" i="45" s="1"/>
  <c r="L86" i="45"/>
  <c r="L131" i="45" s="1"/>
  <c r="AB277" i="46"/>
  <c r="AB148" i="46"/>
  <c r="AC35" i="79"/>
  <c r="AC585" i="79"/>
  <c r="AF36" i="79"/>
  <c r="AF209" i="79" s="1"/>
  <c r="AF403" i="79"/>
  <c r="AF219" i="79"/>
  <c r="K13" i="44"/>
  <c r="P14" i="47"/>
  <c r="AJ406" i="46"/>
  <c r="AG219" i="79"/>
  <c r="AH952" i="79"/>
  <c r="O29" i="44"/>
  <c r="O33" i="44" s="1"/>
  <c r="K42" i="44"/>
  <c r="AA393" i="79"/>
  <c r="I65" i="45"/>
  <c r="I128" i="45" s="1"/>
  <c r="Y128" i="46"/>
  <c r="J42" i="44"/>
  <c r="L14" i="47"/>
  <c r="I114" i="45"/>
  <c r="P128" i="45" s="1"/>
  <c r="M72" i="45"/>
  <c r="J132" i="45" s="1"/>
  <c r="F122" i="45"/>
  <c r="AE21" i="46"/>
  <c r="AE149" i="46"/>
  <c r="AC402" i="79"/>
  <c r="AC746" i="79" s="1"/>
  <c r="AC768" i="79"/>
  <c r="AB585" i="79"/>
  <c r="AF220" i="79"/>
  <c r="AF768" i="79"/>
  <c r="N37" i="45"/>
  <c r="E133" i="45" s="1"/>
  <c r="O28" i="44"/>
  <c r="L14" i="44"/>
  <c r="L18" i="44" s="1"/>
  <c r="O13" i="44"/>
  <c r="T14" i="47"/>
  <c r="AK219" i="79"/>
  <c r="AF148" i="46"/>
  <c r="AG768" i="79"/>
  <c r="AJ20" i="46"/>
  <c r="E72" i="45"/>
  <c r="J124" i="45" s="1"/>
  <c r="I79" i="45"/>
  <c r="K128" i="45" s="1"/>
  <c r="M79" i="45"/>
  <c r="K132" i="45" s="1"/>
  <c r="F86" i="45"/>
  <c r="L125" i="45" s="1"/>
  <c r="I86" i="45"/>
  <c r="L128" i="45" s="1"/>
  <c r="I93" i="45"/>
  <c r="M128" i="45" s="1"/>
  <c r="L93" i="45"/>
  <c r="M131" i="45" s="1"/>
  <c r="F93" i="45"/>
  <c r="M125" i="45" s="1"/>
  <c r="I100" i="45"/>
  <c r="N128" i="45" s="1"/>
  <c r="L100" i="45"/>
  <c r="N131" i="45" s="1"/>
  <c r="I107" i="45"/>
  <c r="O128" i="45" s="1"/>
  <c r="N107" i="45"/>
  <c r="O133" i="45" s="1"/>
  <c r="N114" i="45"/>
  <c r="P133" i="45" s="1"/>
  <c r="F37" i="45"/>
  <c r="E125" i="45" s="1"/>
  <c r="AD271" i="46"/>
  <c r="AF531" i="46"/>
  <c r="Z761" i="79"/>
  <c r="AA945" i="79"/>
  <c r="AE1111" i="79"/>
  <c r="AK384" i="46"/>
  <c r="O379" i="79"/>
  <c r="I51" i="45"/>
  <c r="G128" i="45" s="1"/>
  <c r="E51" i="45"/>
  <c r="G124" i="45" s="1"/>
  <c r="E65" i="45"/>
  <c r="I124" i="45" s="1"/>
  <c r="AC36" i="79"/>
  <c r="AC212" i="79" s="1"/>
  <c r="AB278" i="46"/>
  <c r="AB396" i="46" s="1"/>
  <c r="I23" i="45"/>
  <c r="C128" i="45" s="1"/>
  <c r="Z199" i="79" s="1"/>
  <c r="E107" i="45"/>
  <c r="O124" i="45" s="1"/>
  <c r="E114" i="45"/>
  <c r="P124" i="45" s="1"/>
  <c r="E23" i="45"/>
  <c r="C124" i="45" s="1"/>
  <c r="Y130" i="46" s="1"/>
  <c r="E50" i="44"/>
  <c r="Q29" i="44"/>
  <c r="Q33" i="44" s="1"/>
  <c r="P123" i="45"/>
  <c r="Q14" i="44"/>
  <c r="Q18" i="44" s="1"/>
  <c r="AL21" i="46"/>
  <c r="AL138" i="46" s="1"/>
  <c r="AL407" i="46"/>
  <c r="AL528" i="46" s="1"/>
  <c r="AM403" i="79"/>
  <c r="AM577" i="79" s="1"/>
  <c r="Q43" i="44"/>
  <c r="AL149" i="46"/>
  <c r="AL266" i="46" s="1"/>
  <c r="AM36" i="79"/>
  <c r="AM209" i="79" s="1"/>
  <c r="AM586" i="79"/>
  <c r="AM762" i="79" s="1"/>
  <c r="E13" i="44"/>
  <c r="AA951" i="79"/>
  <c r="L122" i="45"/>
  <c r="AI402" i="79"/>
  <c r="AI951" i="79"/>
  <c r="AI768" i="79"/>
  <c r="AF928" i="79"/>
  <c r="J14" i="47"/>
  <c r="F51" i="45"/>
  <c r="G125" i="45" s="1"/>
  <c r="AC258" i="46" s="1"/>
  <c r="E86" i="45"/>
  <c r="L124" i="45" s="1"/>
  <c r="J49" i="44"/>
  <c r="Y21" i="46"/>
  <c r="D29" i="44"/>
  <c r="D33" i="44" s="1"/>
  <c r="Z952" i="79"/>
  <c r="Z1111" i="79" s="1"/>
  <c r="Z220" i="79"/>
  <c r="Z379" i="79" s="1"/>
  <c r="N100" i="45"/>
  <c r="N133" i="45" s="1"/>
  <c r="N13" i="44"/>
  <c r="AJ768" i="79"/>
  <c r="AJ585" i="79"/>
  <c r="S14" i="47"/>
  <c r="N28" i="44"/>
  <c r="AI277" i="46"/>
  <c r="M122" i="45"/>
  <c r="AJ951" i="79"/>
  <c r="AJ35" i="79"/>
  <c r="I42" i="44"/>
  <c r="O14" i="47"/>
  <c r="F65" i="45"/>
  <c r="I125" i="45" s="1"/>
  <c r="J79" i="45"/>
  <c r="K129" i="45" s="1"/>
  <c r="AC407" i="46"/>
  <c r="AC529" i="46" s="1"/>
  <c r="AE148" i="46"/>
  <c r="Y278" i="46"/>
  <c r="AB35" i="79"/>
  <c r="Z403" i="79"/>
  <c r="Z562" i="79" s="1"/>
  <c r="C60" i="45"/>
  <c r="J50" i="44"/>
  <c r="AF402" i="79"/>
  <c r="AA768" i="79"/>
  <c r="AA1112" i="79" s="1"/>
  <c r="E29" i="44"/>
  <c r="E33" i="44" s="1"/>
  <c r="E14" i="44"/>
  <c r="E18" i="44" s="1"/>
  <c r="AA769" i="79"/>
  <c r="AA928" i="79" s="1"/>
  <c r="Z149" i="46"/>
  <c r="Z255" i="46" s="1"/>
  <c r="AI406" i="46"/>
  <c r="AI148" i="46"/>
  <c r="AJ402" i="79"/>
  <c r="AM952" i="79"/>
  <c r="AM1111" i="79" s="1"/>
  <c r="AG278" i="46"/>
  <c r="AG395" i="46" s="1"/>
  <c r="AH220" i="79"/>
  <c r="AH394" i="79" s="1"/>
  <c r="AG407" i="46"/>
  <c r="AG526" i="46" s="1"/>
  <c r="AH769" i="79"/>
  <c r="AH945" i="79" s="1"/>
  <c r="K123" i="45"/>
  <c r="AJ278" i="46"/>
  <c r="AK220" i="79"/>
  <c r="AK379" i="79" s="1"/>
  <c r="AK769" i="79"/>
  <c r="AK928" i="79" s="1"/>
  <c r="O14" i="44"/>
  <c r="N51" i="45"/>
  <c r="G133" i="45" s="1"/>
  <c r="C81" i="45"/>
  <c r="AD148" i="46"/>
  <c r="AE35" i="79"/>
  <c r="AD406" i="46"/>
  <c r="Z945" i="79"/>
  <c r="E42" i="44"/>
  <c r="N65" i="45"/>
  <c r="I133" i="45" s="1"/>
  <c r="N79" i="45"/>
  <c r="K133" i="45" s="1"/>
  <c r="D122" i="45"/>
  <c r="Z130" i="46" s="1"/>
  <c r="Y514" i="46"/>
  <c r="Z148" i="46"/>
  <c r="Z256" i="46" s="1"/>
  <c r="AA219" i="79"/>
  <c r="AA563" i="79" s="1"/>
  <c r="H29" i="44"/>
  <c r="H33" i="44" s="1"/>
  <c r="AD952" i="79"/>
  <c r="AD1111" i="79" s="1"/>
  <c r="L23" i="45"/>
  <c r="C131" i="45" s="1"/>
  <c r="Z748" i="79" s="1"/>
  <c r="E93" i="45"/>
  <c r="M124" i="45" s="1"/>
  <c r="F13" i="44"/>
  <c r="AB219" i="79"/>
  <c r="E122" i="45"/>
  <c r="K14" i="47"/>
  <c r="F28" i="44"/>
  <c r="J13" i="44"/>
  <c r="AF585" i="79"/>
  <c r="AE277" i="46"/>
  <c r="C18" i="45"/>
  <c r="F79" i="45"/>
  <c r="K125" i="45" s="1"/>
  <c r="N58" i="45"/>
  <c r="H133" i="45" s="1"/>
  <c r="C25" i="45"/>
  <c r="AA20" i="46"/>
  <c r="N14" i="47"/>
  <c r="J65" i="45"/>
  <c r="I129" i="45" s="1"/>
  <c r="I122" i="45"/>
  <c r="AA277" i="46"/>
  <c r="C123" i="45"/>
  <c r="Z406" i="46"/>
  <c r="Z514" i="46" s="1"/>
  <c r="AB402" i="79"/>
  <c r="AA406" i="46"/>
  <c r="AE585" i="79"/>
  <c r="Z36" i="79"/>
  <c r="Z196" i="79" s="1"/>
  <c r="D14" i="44"/>
  <c r="AF35" i="79"/>
  <c r="AF951" i="79"/>
  <c r="AA403" i="79"/>
  <c r="AA562" i="79" s="1"/>
  <c r="AA35" i="79"/>
  <c r="AA402" i="79"/>
  <c r="AA746" i="79" s="1"/>
  <c r="J29" i="44"/>
  <c r="J33" i="44" s="1"/>
  <c r="AF952" i="79"/>
  <c r="AF1111" i="79" s="1"/>
  <c r="I123" i="45"/>
  <c r="M30" i="45"/>
  <c r="D132" i="45" s="1"/>
  <c r="N30" i="45"/>
  <c r="D133" i="45" s="1"/>
  <c r="F30" i="45"/>
  <c r="D125" i="45" s="1"/>
  <c r="Z258" i="46" s="1"/>
  <c r="I58" i="45"/>
  <c r="H128" i="45" s="1"/>
  <c r="L43" i="44"/>
  <c r="AJ219" i="79"/>
  <c r="AI20" i="46"/>
  <c r="AH403" i="79"/>
  <c r="AH578" i="79" s="1"/>
  <c r="C67" i="45"/>
  <c r="K50" i="44"/>
  <c r="AM769" i="79"/>
  <c r="AM928" i="79" s="1"/>
  <c r="AL278" i="46"/>
  <c r="AL395" i="46" s="1"/>
  <c r="AK403" i="79"/>
  <c r="AK577" i="79" s="1"/>
  <c r="E37" i="45"/>
  <c r="E124" i="45" s="1"/>
  <c r="L30" i="45"/>
  <c r="D131" i="45" s="1"/>
  <c r="I37" i="45"/>
  <c r="E128" i="45" s="1"/>
  <c r="AB199" i="79" s="1"/>
  <c r="G44" i="45"/>
  <c r="F126" i="45" s="1"/>
  <c r="Y256" i="46"/>
  <c r="N23" i="45"/>
  <c r="C133" i="45" s="1"/>
  <c r="Z1114" i="79" s="1"/>
  <c r="M44" i="45"/>
  <c r="F132" i="45" s="1"/>
  <c r="I44" i="45"/>
  <c r="F128" i="45" s="1"/>
  <c r="L51" i="45"/>
  <c r="G131" i="45" s="1"/>
  <c r="E58" i="45"/>
  <c r="H124" i="45" s="1"/>
  <c r="L123" i="45"/>
  <c r="AF20" i="46"/>
  <c r="AK35" i="79"/>
  <c r="N72" i="45"/>
  <c r="J133" i="45" s="1"/>
  <c r="L79" i="45"/>
  <c r="K131" i="45" s="1"/>
  <c r="L114" i="45"/>
  <c r="P131" i="45" s="1"/>
  <c r="I43" i="44"/>
  <c r="AE220" i="79"/>
  <c r="AE394" i="79" s="1"/>
  <c r="AE745" i="79"/>
  <c r="AD278" i="46"/>
  <c r="AD20" i="46"/>
  <c r="AD277" i="46"/>
  <c r="AE219" i="79"/>
  <c r="AE402" i="79"/>
  <c r="I28" i="44"/>
  <c r="H122" i="45"/>
  <c r="AE951" i="79"/>
  <c r="AC149" i="46"/>
  <c r="AC255" i="46" s="1"/>
  <c r="H43" i="44"/>
  <c r="AD36" i="79"/>
  <c r="AD212" i="79" s="1"/>
  <c r="AD586" i="79"/>
  <c r="AD762" i="79" s="1"/>
  <c r="AC278" i="46"/>
  <c r="AC396" i="46" s="1"/>
  <c r="AC21" i="46"/>
  <c r="AC139" i="46" s="1"/>
  <c r="G123" i="45"/>
  <c r="AD403" i="79"/>
  <c r="AD579" i="79" s="1"/>
  <c r="AD769" i="79"/>
  <c r="AD945" i="79" s="1"/>
  <c r="AD585" i="79"/>
  <c r="H13" i="44"/>
  <c r="AC406" i="46"/>
  <c r="AD402" i="79"/>
  <c r="AC148" i="46"/>
  <c r="H42" i="44"/>
  <c r="M14" i="47"/>
  <c r="G122" i="45"/>
  <c r="AD35" i="79"/>
  <c r="AD951" i="79"/>
  <c r="J44" i="45"/>
  <c r="F129" i="45" s="1"/>
  <c r="J51" i="45"/>
  <c r="G129" i="45" s="1"/>
  <c r="J107" i="45"/>
  <c r="O129" i="45" s="1"/>
  <c r="J114" i="45"/>
  <c r="P129" i="45" s="1"/>
  <c r="J23" i="45"/>
  <c r="C129" i="45" s="1"/>
  <c r="Z382" i="79" s="1"/>
  <c r="J37" i="45"/>
  <c r="E129" i="45" s="1"/>
  <c r="AB382" i="79" s="1"/>
  <c r="J72" i="45"/>
  <c r="J129" i="45" s="1"/>
  <c r="J86" i="45"/>
  <c r="L129" i="45" s="1"/>
  <c r="J30" i="45"/>
  <c r="D129" i="45" s="1"/>
  <c r="AA382" i="79" s="1"/>
  <c r="F58" i="45"/>
  <c r="H125" i="45" s="1"/>
  <c r="Z1112" i="79"/>
  <c r="AC403" i="79"/>
  <c r="AC578" i="79" s="1"/>
  <c r="AC952" i="79"/>
  <c r="AC1111" i="79" s="1"/>
  <c r="AB149" i="46"/>
  <c r="AB265" i="46" s="1"/>
  <c r="AC220" i="79"/>
  <c r="AC395" i="79" s="1"/>
  <c r="G14" i="44"/>
  <c r="G18" i="44" s="1"/>
  <c r="G48" i="44" s="1"/>
  <c r="G43" i="44"/>
  <c r="F123" i="45"/>
  <c r="AB21" i="46"/>
  <c r="AB127" i="46" s="1"/>
  <c r="AC586" i="79"/>
  <c r="AC761" i="79" s="1"/>
  <c r="AB407" i="46"/>
  <c r="AB531" i="46" s="1"/>
  <c r="Z929" i="79"/>
  <c r="Z746" i="79"/>
  <c r="AF395" i="79"/>
  <c r="AM379" i="79"/>
  <c r="AG1111" i="79"/>
  <c r="Z197" i="79"/>
  <c r="AE135" i="46"/>
  <c r="AE136" i="46"/>
  <c r="Y135" i="46"/>
  <c r="Y139" i="46"/>
  <c r="Y138" i="46"/>
  <c r="Y141" i="46"/>
  <c r="Y142" i="46"/>
  <c r="Y143" i="46"/>
  <c r="Y137" i="46"/>
  <c r="Y136" i="46"/>
  <c r="Y140" i="46"/>
  <c r="Z138" i="46"/>
  <c r="Z141" i="46"/>
  <c r="Z142" i="46"/>
  <c r="Z137" i="46"/>
  <c r="Z136" i="46"/>
  <c r="Z127" i="46"/>
  <c r="AH139" i="46"/>
  <c r="AH141" i="46"/>
  <c r="AH138" i="46"/>
  <c r="AH137" i="46"/>
  <c r="AH136" i="46"/>
  <c r="AH143" i="46"/>
  <c r="AA394" i="79"/>
  <c r="AA396" i="79"/>
  <c r="AA395" i="79"/>
  <c r="AK562" i="79"/>
  <c r="AA762" i="79"/>
  <c r="AA761" i="79"/>
  <c r="Z395" i="79"/>
  <c r="Z394" i="79"/>
  <c r="Z393" i="79"/>
  <c r="Z396" i="79"/>
  <c r="V14" i="47"/>
  <c r="Q42" i="44"/>
  <c r="AM951" i="79"/>
  <c r="Q28" i="44"/>
  <c r="AM35" i="79"/>
  <c r="P122" i="45"/>
  <c r="AM585" i="79"/>
  <c r="AM402" i="79"/>
  <c r="AM768" i="79"/>
  <c r="Q13" i="44"/>
  <c r="AL406" i="46"/>
  <c r="AL277" i="46"/>
  <c r="AM219" i="79"/>
  <c r="AL20" i="46"/>
  <c r="AL148" i="46"/>
  <c r="AM396" i="79"/>
  <c r="AL137" i="46"/>
  <c r="AL135" i="46"/>
  <c r="AL127" i="46"/>
  <c r="Y268" i="46"/>
  <c r="Y272" i="46"/>
  <c r="Y270" i="46"/>
  <c r="Y265" i="46"/>
  <c r="Y271" i="46"/>
  <c r="Y267" i="46"/>
  <c r="Y269" i="46"/>
  <c r="Y266" i="46"/>
  <c r="AC267" i="46"/>
  <c r="AC268" i="46"/>
  <c r="AC266" i="46"/>
  <c r="AC269" i="46"/>
  <c r="AC270" i="46"/>
  <c r="AG269" i="46"/>
  <c r="AG255" i="46"/>
  <c r="AG272" i="46"/>
  <c r="AG268" i="46"/>
  <c r="AG271" i="46"/>
  <c r="AG265" i="46"/>
  <c r="AG270" i="46"/>
  <c r="AG267" i="46"/>
  <c r="AG266" i="46"/>
  <c r="AE269" i="46"/>
  <c r="AE255" i="46"/>
  <c r="AE271" i="46"/>
  <c r="AE265" i="46"/>
  <c r="AE272" i="46"/>
  <c r="AE267" i="46"/>
  <c r="AE266" i="46"/>
  <c r="AE268" i="46"/>
  <c r="AE270" i="46"/>
  <c r="AB400" i="46"/>
  <c r="AB401" i="46"/>
  <c r="AB384" i="46"/>
  <c r="AB399" i="46"/>
  <c r="AB395" i="46"/>
  <c r="AF399" i="46"/>
  <c r="AF401" i="46"/>
  <c r="AF395" i="46"/>
  <c r="AF398" i="46"/>
  <c r="AF400" i="46"/>
  <c r="AF384" i="46"/>
  <c r="AF396" i="46"/>
  <c r="AJ396" i="46"/>
  <c r="AJ395" i="46"/>
  <c r="AJ384" i="46"/>
  <c r="AJ399" i="46"/>
  <c r="AJ400" i="46"/>
  <c r="AJ401" i="46"/>
  <c r="AJ398" i="46"/>
  <c r="Z395" i="46"/>
  <c r="Z401" i="46"/>
  <c r="Z399" i="46"/>
  <c r="Z400" i="46"/>
  <c r="AH398" i="46"/>
  <c r="AH401" i="46"/>
  <c r="AH399" i="46"/>
  <c r="AH400" i="46"/>
  <c r="AH396" i="46"/>
  <c r="AH384" i="46"/>
  <c r="AH395" i="46"/>
  <c r="AL384" i="46"/>
  <c r="Z530" i="46"/>
  <c r="Z529" i="46"/>
  <c r="Z531" i="46"/>
  <c r="AL529" i="46"/>
  <c r="AL526" i="46"/>
  <c r="AL513" i="46"/>
  <c r="AF212" i="79"/>
  <c r="Z211" i="79"/>
  <c r="Z213" i="79"/>
  <c r="Z212" i="79"/>
  <c r="AD213" i="79"/>
  <c r="AH212" i="79"/>
  <c r="AH196" i="79"/>
  <c r="AH209" i="79"/>
  <c r="AL212" i="79"/>
  <c r="AL211" i="79"/>
  <c r="AA579" i="79"/>
  <c r="AA578" i="79"/>
  <c r="AA577" i="79"/>
  <c r="AC762" i="79"/>
  <c r="AC745" i="79"/>
  <c r="AG761" i="79"/>
  <c r="AG745" i="79"/>
  <c r="AG762" i="79"/>
  <c r="AK745" i="79"/>
  <c r="AK761" i="79"/>
  <c r="Z139" i="46"/>
  <c r="AB140" i="46"/>
  <c r="AJ138" i="46"/>
  <c r="AJ127" i="46"/>
  <c r="AJ137" i="46"/>
  <c r="AJ136" i="46"/>
  <c r="AJ135" i="46"/>
  <c r="AG135" i="46"/>
  <c r="AG127" i="46"/>
  <c r="AG142" i="46"/>
  <c r="AG137" i="46"/>
  <c r="AG138" i="46"/>
  <c r="AG140" i="46"/>
  <c r="AG139" i="46"/>
  <c r="AG141" i="46"/>
  <c r="AG136" i="46"/>
  <c r="AG143" i="46"/>
  <c r="Z271" i="46"/>
  <c r="Z272" i="46"/>
  <c r="Z270" i="46"/>
  <c r="Z269" i="46"/>
  <c r="Z266" i="46"/>
  <c r="Z268" i="46"/>
  <c r="Z265" i="46"/>
  <c r="Z267" i="46"/>
  <c r="AL271" i="46"/>
  <c r="AL267" i="46"/>
  <c r="Y395" i="46"/>
  <c r="Y401" i="46"/>
  <c r="Y400" i="46"/>
  <c r="Y384" i="46"/>
  <c r="Y399" i="46"/>
  <c r="AC384" i="46"/>
  <c r="AC400" i="46"/>
  <c r="AC401" i="46"/>
  <c r="AK398" i="46"/>
  <c r="AE400" i="46"/>
  <c r="AE395" i="46"/>
  <c r="AE398" i="46"/>
  <c r="AE384" i="46"/>
  <c r="AG528" i="46"/>
  <c r="AE530" i="46"/>
  <c r="AA213" i="79"/>
  <c r="AA212" i="79"/>
  <c r="AA211" i="79"/>
  <c r="AI210" i="79"/>
  <c r="AI209" i="79"/>
  <c r="AK394" i="79"/>
  <c r="Z577" i="79"/>
  <c r="Z579" i="79"/>
  <c r="AL579" i="79"/>
  <c r="Z762" i="79"/>
  <c r="AH761" i="79"/>
  <c r="AH762" i="79"/>
  <c r="AH745" i="79"/>
  <c r="AD928" i="79"/>
  <c r="AC211" i="79"/>
  <c r="AC213" i="79"/>
  <c r="AC928" i="79"/>
  <c r="AC945" i="79"/>
  <c r="AF138" i="46"/>
  <c r="AF140" i="46"/>
  <c r="AF142" i="46"/>
  <c r="AF139" i="46"/>
  <c r="AF136" i="46"/>
  <c r="AF143" i="46"/>
  <c r="AF127" i="46"/>
  <c r="AF135" i="46"/>
  <c r="AF137" i="46"/>
  <c r="AF141" i="46"/>
  <c r="AC136" i="46"/>
  <c r="AC141" i="46"/>
  <c r="AC127" i="46"/>
  <c r="AC143" i="46"/>
  <c r="AC137" i="46"/>
  <c r="AB266" i="46"/>
  <c r="AB272" i="46"/>
  <c r="AB267" i="46"/>
  <c r="AB270" i="46"/>
  <c r="Y531" i="46"/>
  <c r="Y526" i="46"/>
  <c r="Y530" i="46"/>
  <c r="Y513" i="46"/>
  <c r="AK210" i="79"/>
  <c r="AM212" i="79"/>
  <c r="AM210" i="79"/>
  <c r="AG394" i="79"/>
  <c r="AG393" i="79"/>
  <c r="AD395" i="79"/>
  <c r="AD393" i="79"/>
  <c r="AD396" i="79"/>
  <c r="AH393" i="79"/>
  <c r="AH395" i="79"/>
  <c r="AD577" i="79"/>
  <c r="Z928" i="79"/>
  <c r="AH1111" i="79"/>
  <c r="F23" i="45"/>
  <c r="C125" i="45" s="1"/>
  <c r="Y258" i="46" s="1"/>
  <c r="G23" i="45"/>
  <c r="C126" i="45" s="1"/>
  <c r="Y387" i="46" s="1"/>
  <c r="Y392" i="46" s="1"/>
  <c r="AC140" i="46"/>
  <c r="AB128" i="46"/>
  <c r="AD128" i="46"/>
  <c r="H23" i="45"/>
  <c r="C127" i="45" s="1"/>
  <c r="Y516" i="46" s="1"/>
  <c r="H86" i="45"/>
  <c r="L127" i="45" s="1"/>
  <c r="H65" i="45"/>
  <c r="I127" i="45" s="1"/>
  <c r="H107" i="45"/>
  <c r="O127" i="45" s="1"/>
  <c r="H100" i="45"/>
  <c r="N127" i="45" s="1"/>
  <c r="H44" i="45"/>
  <c r="F127" i="45" s="1"/>
  <c r="H93" i="45"/>
  <c r="M127" i="45" s="1"/>
  <c r="H72" i="45"/>
  <c r="J127" i="45" s="1"/>
  <c r="H37" i="45"/>
  <c r="E127" i="45" s="1"/>
  <c r="H58" i="45"/>
  <c r="H127" i="45" s="1"/>
  <c r="H79" i="45"/>
  <c r="K127" i="45" s="1"/>
  <c r="H114" i="45"/>
  <c r="P127" i="45" s="1"/>
  <c r="H51" i="45"/>
  <c r="G127" i="45" s="1"/>
  <c r="C130" i="45"/>
  <c r="Z565" i="79" s="1"/>
  <c r="K79" i="45"/>
  <c r="K130" i="45" s="1"/>
  <c r="K65" i="45"/>
  <c r="I130" i="45" s="1"/>
  <c r="D130" i="45"/>
  <c r="K72" i="45"/>
  <c r="J130" i="45" s="1"/>
  <c r="K107" i="45"/>
  <c r="O130" i="45" s="1"/>
  <c r="F130" i="45"/>
  <c r="K114" i="45"/>
  <c r="P130" i="45" s="1"/>
  <c r="K93" i="45"/>
  <c r="M130" i="45" s="1"/>
  <c r="H130" i="45"/>
  <c r="K86" i="45"/>
  <c r="L130" i="45" s="1"/>
  <c r="E130" i="45"/>
  <c r="G130" i="45"/>
  <c r="H30" i="45"/>
  <c r="D127" i="45" s="1"/>
  <c r="Z516" i="46" s="1"/>
  <c r="Y255" i="46"/>
  <c r="AA745" i="79"/>
  <c r="F14" i="44"/>
  <c r="F18" i="44" s="1"/>
  <c r="F48" i="44" s="1"/>
  <c r="AB220" i="79"/>
  <c r="AB36" i="79"/>
  <c r="AA149" i="46"/>
  <c r="E123" i="45"/>
  <c r="F29" i="44"/>
  <c r="F33" i="44" s="1"/>
  <c r="AB952" i="79"/>
  <c r="AB1111" i="79" s="1"/>
  <c r="AA407" i="46"/>
  <c r="AB769" i="79"/>
  <c r="AA21" i="46"/>
  <c r="F43" i="44"/>
  <c r="AB403" i="79"/>
  <c r="AB586" i="79"/>
  <c r="AA278" i="46"/>
  <c r="AA396" i="46" s="1"/>
  <c r="Z513" i="46"/>
  <c r="AD265" i="46"/>
  <c r="AD267" i="46"/>
  <c r="AD255" i="46"/>
  <c r="AD269" i="46"/>
  <c r="AD270" i="46"/>
  <c r="AD272" i="46"/>
  <c r="AD268" i="46"/>
  <c r="AD266" i="46"/>
  <c r="AE379" i="79"/>
  <c r="AF762" i="79"/>
  <c r="AF745" i="79"/>
  <c r="Y127" i="46"/>
  <c r="AJ211" i="79"/>
  <c r="AJ210" i="79"/>
  <c r="AJ213" i="79"/>
  <c r="AJ212" i="79"/>
  <c r="AJ196" i="79"/>
  <c r="AJ209" i="79"/>
  <c r="AF528" i="46"/>
  <c r="AF527" i="46"/>
  <c r="AF513" i="46"/>
  <c r="AF529" i="46"/>
  <c r="AF526" i="46"/>
  <c r="AF530" i="46"/>
  <c r="G65" i="45"/>
  <c r="I126" i="45" s="1"/>
  <c r="G86" i="45"/>
  <c r="L126" i="45" s="1"/>
  <c r="G107" i="45"/>
  <c r="O126" i="45" s="1"/>
  <c r="G51" i="45"/>
  <c r="G126" i="45" s="1"/>
  <c r="G37" i="45"/>
  <c r="E126" i="45" s="1"/>
  <c r="G72" i="45"/>
  <c r="J126" i="45" s="1"/>
  <c r="G114" i="45"/>
  <c r="P126" i="45" s="1"/>
  <c r="G58" i="45"/>
  <c r="H126" i="45" s="1"/>
  <c r="G30" i="45"/>
  <c r="D126" i="45" s="1"/>
  <c r="Z387" i="46" s="1"/>
  <c r="AF761" i="79"/>
  <c r="AF394" i="79"/>
  <c r="AF393" i="79"/>
  <c r="AF396" i="79"/>
  <c r="AF379" i="79"/>
  <c r="AF578" i="79"/>
  <c r="AF577" i="79"/>
  <c r="AF579" i="79"/>
  <c r="AF562" i="79"/>
  <c r="AA196" i="79"/>
  <c r="AL562" i="79"/>
  <c r="AL577" i="79"/>
  <c r="AL578" i="79"/>
  <c r="AK140" i="46"/>
  <c r="AK143" i="46"/>
  <c r="AK142" i="46"/>
  <c r="AK137" i="46"/>
  <c r="AK135" i="46"/>
  <c r="AK138" i="46"/>
  <c r="AK139" i="46"/>
  <c r="AK127" i="46"/>
  <c r="AK136" i="46"/>
  <c r="AK141" i="46"/>
  <c r="AI530" i="46"/>
  <c r="AI526" i="46"/>
  <c r="AI527" i="46"/>
  <c r="AI531" i="46"/>
  <c r="AI528" i="46"/>
  <c r="AI513" i="46"/>
  <c r="AI529" i="46"/>
  <c r="M23" i="45"/>
  <c r="C132" i="45" s="1"/>
  <c r="Z931" i="79" s="1"/>
  <c r="M93" i="45"/>
  <c r="M132" i="45" s="1"/>
  <c r="M58" i="45"/>
  <c r="H132" i="45" s="1"/>
  <c r="M86" i="45"/>
  <c r="L132" i="45" s="1"/>
  <c r="M51" i="45"/>
  <c r="G132" i="45" s="1"/>
  <c r="M114" i="45"/>
  <c r="P132" i="45" s="1"/>
  <c r="M100" i="45"/>
  <c r="N132" i="45" s="1"/>
  <c r="M37" i="45"/>
  <c r="E132" i="45" s="1"/>
  <c r="AE140" i="46"/>
  <c r="AE142" i="46"/>
  <c r="AE139" i="46"/>
  <c r="AE137" i="46"/>
  <c r="AE141" i="46"/>
  <c r="AE143" i="46"/>
  <c r="AE138" i="46"/>
  <c r="AE127" i="46"/>
  <c r="AE526" i="46"/>
  <c r="AE531" i="46"/>
  <c r="AE529" i="46"/>
  <c r="AE513" i="46"/>
  <c r="AC562" i="79"/>
  <c r="AE761" i="79"/>
  <c r="AE762" i="79"/>
  <c r="AA1111" i="79"/>
  <c r="F107" i="45"/>
  <c r="O125" i="45" s="1"/>
  <c r="F114" i="45"/>
  <c r="P125" i="45" s="1"/>
  <c r="F72" i="45"/>
  <c r="J125" i="45" s="1"/>
  <c r="F44" i="45"/>
  <c r="F125" i="45" s="1"/>
  <c r="Z384" i="46"/>
  <c r="J58" i="45"/>
  <c r="H129" i="45" s="1"/>
  <c r="AC531" i="46"/>
  <c r="AE401" i="46"/>
  <c r="AE399" i="46"/>
  <c r="AD761" i="79"/>
  <c r="AF945" i="79"/>
  <c r="AL945" i="79"/>
  <c r="AL928" i="79"/>
  <c r="AG398" i="46"/>
  <c r="AH140" i="46"/>
  <c r="AH142" i="46"/>
  <c r="AH127" i="46"/>
  <c r="AH135" i="46"/>
  <c r="N43" i="44"/>
  <c r="AI149" i="46"/>
  <c r="AJ220" i="79"/>
  <c r="AJ952" i="79"/>
  <c r="AJ1111" i="79" s="1"/>
  <c r="M123" i="45"/>
  <c r="AJ403" i="79"/>
  <c r="AI278" i="46"/>
  <c r="AJ586" i="79"/>
  <c r="N14" i="44"/>
  <c r="N18" i="44" s="1"/>
  <c r="AJ769" i="79"/>
  <c r="AI21" i="46"/>
  <c r="M107" i="45"/>
  <c r="O132" i="45" s="1"/>
  <c r="Z745" i="79"/>
  <c r="AA379" i="79"/>
  <c r="I29" i="44"/>
  <c r="I33" i="44" s="1"/>
  <c r="AE769" i="79"/>
  <c r="AE403" i="79"/>
  <c r="H123" i="45"/>
  <c r="AE36" i="79"/>
  <c r="AD407" i="46"/>
  <c r="AD21" i="46"/>
  <c r="AJ140" i="46"/>
  <c r="AJ142" i="46"/>
  <c r="AJ139" i="46"/>
  <c r="AJ141" i="46"/>
  <c r="AJ143" i="46"/>
  <c r="AH210" i="79"/>
  <c r="AH213" i="79"/>
  <c r="AH211" i="79"/>
  <c r="AK401" i="46"/>
  <c r="AK395" i="46"/>
  <c r="AK399" i="46"/>
  <c r="AK396" i="46"/>
  <c r="AK400" i="46"/>
  <c r="AM395" i="79"/>
  <c r="AM394" i="79"/>
  <c r="AM393" i="79"/>
  <c r="AG395" i="79"/>
  <c r="AG396" i="79"/>
  <c r="AG379" i="79"/>
  <c r="AI585" i="79"/>
  <c r="AH277" i="46"/>
  <c r="AI219" i="79"/>
  <c r="AI35" i="79"/>
  <c r="M13" i="44"/>
  <c r="AH406" i="46"/>
  <c r="M28" i="44"/>
  <c r="AH148" i="46"/>
  <c r="R14" i="47"/>
  <c r="M42" i="44"/>
  <c r="AL196" i="79"/>
  <c r="AL210" i="79"/>
  <c r="AL213" i="79"/>
  <c r="AL209" i="79"/>
  <c r="AM945" i="79"/>
  <c r="AI213" i="79"/>
  <c r="AI212" i="79"/>
  <c r="AI196" i="79"/>
  <c r="AI211" i="79"/>
  <c r="AL400" i="46"/>
  <c r="AK393" i="79"/>
  <c r="AH149" i="46"/>
  <c r="AH407" i="46"/>
  <c r="AI220" i="79"/>
  <c r="AI586" i="79"/>
  <c r="AI952" i="79"/>
  <c r="AI1111" i="79" s="1"/>
  <c r="M14" i="44"/>
  <c r="M18" i="44" s="1"/>
  <c r="AI769" i="79"/>
  <c r="AI403" i="79"/>
  <c r="M29" i="44"/>
  <c r="M33" i="44" s="1"/>
  <c r="O123" i="45"/>
  <c r="P29" i="44"/>
  <c r="P33" i="44" s="1"/>
  <c r="AK149" i="46"/>
  <c r="AK407" i="46"/>
  <c r="AL220" i="79"/>
  <c r="AL586" i="79"/>
  <c r="AL952" i="79"/>
  <c r="AL1111" i="79" s="1"/>
  <c r="P14" i="44"/>
  <c r="AM196" i="79"/>
  <c r="AK762" i="79"/>
  <c r="K29" i="44"/>
  <c r="K33" i="44" s="1"/>
  <c r="AG36" i="79"/>
  <c r="AG403" i="79"/>
  <c r="AG769" i="79"/>
  <c r="Z140" i="46"/>
  <c r="AL531" i="46"/>
  <c r="AK1111" i="79"/>
  <c r="AF149" i="46"/>
  <c r="AJ149" i="46"/>
  <c r="AJ407" i="46"/>
  <c r="Z578" i="79"/>
  <c r="Z135" i="46"/>
  <c r="Z143" i="46"/>
  <c r="AC929" i="79" l="1"/>
  <c r="AC748" i="79"/>
  <c r="AC756" i="79" s="1"/>
  <c r="AM761" i="79"/>
  <c r="AH396" i="79"/>
  <c r="AD394" i="79"/>
  <c r="AK213" i="79"/>
  <c r="AC196" i="79"/>
  <c r="AB1114" i="79"/>
  <c r="AB1124" i="79" s="1"/>
  <c r="AB748" i="79"/>
  <c r="AH379" i="79"/>
  <c r="AM562" i="79"/>
  <c r="AC577" i="79"/>
  <c r="AA931" i="79"/>
  <c r="AA937" i="79" s="1"/>
  <c r="AB385" i="79"/>
  <c r="AA385" i="79"/>
  <c r="AA199" i="79"/>
  <c r="AA202" i="79" s="1"/>
  <c r="Y131" i="46"/>
  <c r="D52" i="43" s="1"/>
  <c r="Z259" i="46"/>
  <c r="Z260" i="46"/>
  <c r="Y132" i="46"/>
  <c r="D53" i="43" s="1"/>
  <c r="Y262" i="46"/>
  <c r="D56" i="43" s="1"/>
  <c r="AK196" i="79"/>
  <c r="AK212" i="79"/>
  <c r="AL255" i="46"/>
  <c r="AL268" i="46"/>
  <c r="AC526" i="46"/>
  <c r="AL401" i="46"/>
  <c r="AL136" i="46"/>
  <c r="AL142" i="46"/>
  <c r="AF563" i="79"/>
  <c r="Z1123" i="79"/>
  <c r="AA748" i="79"/>
  <c r="AA758" i="79" s="1"/>
  <c r="E74" i="43" s="1"/>
  <c r="AI130" i="46"/>
  <c r="AK130" i="46"/>
  <c r="AK131" i="46" s="1"/>
  <c r="P52" i="43" s="1"/>
  <c r="AJ746" i="79"/>
  <c r="AG1112" i="79"/>
  <c r="AF1112" i="79"/>
  <c r="AH562" i="79"/>
  <c r="AD578" i="79"/>
  <c r="AH928" i="79"/>
  <c r="AC197" i="79"/>
  <c r="AB929" i="79"/>
  <c r="AD745" i="79"/>
  <c r="AD562" i="79"/>
  <c r="AB530" i="46"/>
  <c r="AB256" i="46"/>
  <c r="AC1112" i="79"/>
  <c r="AD514" i="46"/>
  <c r="AK211" i="79"/>
  <c r="AL265" i="46"/>
  <c r="AL270" i="46"/>
  <c r="AL398" i="46"/>
  <c r="AL143" i="46"/>
  <c r="AL140" i="46"/>
  <c r="AD199" i="79"/>
  <c r="AA1114" i="79"/>
  <c r="AA1123" i="79" s="1"/>
  <c r="AA565" i="79"/>
  <c r="AA567" i="79" s="1"/>
  <c r="AH579" i="79"/>
  <c r="AL269" i="46"/>
  <c r="AL272" i="46"/>
  <c r="AF196" i="79"/>
  <c r="AL139" i="46"/>
  <c r="AL141" i="46"/>
  <c r="AA514" i="46"/>
  <c r="AA128" i="46"/>
  <c r="AK396" i="79"/>
  <c r="AA258" i="46"/>
  <c r="AE1112" i="79"/>
  <c r="AI128" i="46"/>
  <c r="AJ385" i="46"/>
  <c r="AI385" i="46"/>
  <c r="AL380" i="79"/>
  <c r="AH929" i="79"/>
  <c r="AK395" i="79"/>
  <c r="AG531" i="46"/>
  <c r="AG527" i="46"/>
  <c r="AB139" i="46"/>
  <c r="AF211" i="79"/>
  <c r="AE128" i="46"/>
  <c r="AL1112" i="79"/>
  <c r="AF1114" i="79"/>
  <c r="AF1123" i="79" s="1"/>
  <c r="AF514" i="46"/>
  <c r="AL748" i="79"/>
  <c r="AL753" i="79" s="1"/>
  <c r="AE393" i="79"/>
  <c r="AB258" i="46"/>
  <c r="AE514" i="46"/>
  <c r="AK385" i="46"/>
  <c r="AJ563" i="79"/>
  <c r="AF128" i="46"/>
  <c r="AG128" i="46"/>
  <c r="AI746" i="79"/>
  <c r="AJ929" i="79"/>
  <c r="AC396" i="79"/>
  <c r="AG529" i="46"/>
  <c r="AG530" i="46"/>
  <c r="AF213" i="79"/>
  <c r="AF210" i="79"/>
  <c r="AE130" i="46"/>
  <c r="AE131" i="46" s="1"/>
  <c r="J52" i="43" s="1"/>
  <c r="AF130" i="46"/>
  <c r="AB130" i="46"/>
  <c r="AB131" i="46" s="1"/>
  <c r="G52" i="43" s="1"/>
  <c r="AC382" i="79"/>
  <c r="AC386" i="79" s="1"/>
  <c r="AC256" i="46"/>
  <c r="AC262" i="46" s="1"/>
  <c r="H56" i="43" s="1"/>
  <c r="AD929" i="79"/>
  <c r="AK197" i="79"/>
  <c r="AE929" i="79"/>
  <c r="AD197" i="79"/>
  <c r="AD1114" i="79"/>
  <c r="AD1120" i="79" s="1"/>
  <c r="AD385" i="46"/>
  <c r="AH514" i="46"/>
  <c r="AH385" i="46"/>
  <c r="AK563" i="79"/>
  <c r="AH1112" i="79"/>
  <c r="AG513" i="46"/>
  <c r="AJ1112" i="79"/>
  <c r="AG748" i="79"/>
  <c r="AG752" i="79" s="1"/>
  <c r="AE199" i="79"/>
  <c r="AE201" i="79" s="1"/>
  <c r="AF199" i="79"/>
  <c r="AF203" i="79" s="1"/>
  <c r="AD746" i="79"/>
  <c r="AD400" i="46"/>
  <c r="AD396" i="46"/>
  <c r="AC199" i="79"/>
  <c r="AF197" i="79"/>
  <c r="AC1114" i="79"/>
  <c r="AC1116" i="79" s="1"/>
  <c r="AI514" i="46"/>
  <c r="AE256" i="46"/>
  <c r="Z387" i="79"/>
  <c r="Z385" i="79"/>
  <c r="Z572" i="79"/>
  <c r="Z568" i="79"/>
  <c r="Z569" i="79"/>
  <c r="Z571" i="79"/>
  <c r="Z204" i="79"/>
  <c r="AE258" i="46"/>
  <c r="AE259" i="46" s="1"/>
  <c r="Z262" i="46"/>
  <c r="E56" i="43" s="1"/>
  <c r="L50" i="44"/>
  <c r="C74" i="45"/>
  <c r="L49" i="44"/>
  <c r="AM579" i="79"/>
  <c r="AM745" i="79"/>
  <c r="M49" i="44"/>
  <c r="AH577" i="79"/>
  <c r="AI929" i="79"/>
  <c r="AK945" i="79"/>
  <c r="AC530" i="46"/>
  <c r="AC579" i="79"/>
  <c r="C32" i="45"/>
  <c r="F50" i="44"/>
  <c r="AB563" i="79" s="1"/>
  <c r="F49" i="44"/>
  <c r="AB514" i="46"/>
  <c r="AB529" i="46"/>
  <c r="AC752" i="79" s="1"/>
  <c r="AM213" i="79"/>
  <c r="AL527" i="46"/>
  <c r="AL530" i="46"/>
  <c r="AL399" i="46"/>
  <c r="AJ380" i="79"/>
  <c r="AK929" i="79"/>
  <c r="AM1112" i="79"/>
  <c r="AK579" i="79"/>
  <c r="AE748" i="79"/>
  <c r="AE750" i="79" s="1"/>
  <c r="AJ1114" i="79"/>
  <c r="AJ1119" i="79" s="1"/>
  <c r="AL1114" i="79"/>
  <c r="AL1117" i="79" s="1"/>
  <c r="AH748" i="79"/>
  <c r="AJ258" i="46"/>
  <c r="AJ259" i="46" s="1"/>
  <c r="AD258" i="46"/>
  <c r="AD260" i="46" s="1"/>
  <c r="AE746" i="79"/>
  <c r="D18" i="44"/>
  <c r="D50" i="44" s="1"/>
  <c r="Z563" i="79" s="1"/>
  <c r="Z574" i="79" s="1"/>
  <c r="D71" i="43" s="1"/>
  <c r="D49" i="44"/>
  <c r="Z380" i="79" s="1"/>
  <c r="Z390" i="79" s="1"/>
  <c r="D68" i="43" s="1"/>
  <c r="E49" i="44"/>
  <c r="AA380" i="79" s="1"/>
  <c r="AA390" i="79" s="1"/>
  <c r="E68" i="43" s="1"/>
  <c r="C39" i="45"/>
  <c r="G49" i="44"/>
  <c r="G50" i="44"/>
  <c r="AC563" i="79" s="1"/>
  <c r="O18" i="44"/>
  <c r="O50" i="44" s="1"/>
  <c r="P18" i="44"/>
  <c r="P49" i="44" s="1"/>
  <c r="AG384" i="46"/>
  <c r="AG396" i="46"/>
  <c r="AJ130" i="46"/>
  <c r="AJ131" i="46" s="1"/>
  <c r="O52" i="43" s="1"/>
  <c r="AG258" i="46"/>
  <c r="AG259" i="46" s="1"/>
  <c r="AG1114" i="79"/>
  <c r="AG1118" i="79" s="1"/>
  <c r="AK1114" i="79"/>
  <c r="AK1115" i="79" s="1"/>
  <c r="AK578" i="79"/>
  <c r="AL396" i="46"/>
  <c r="AE395" i="79"/>
  <c r="AG401" i="46"/>
  <c r="AG399" i="46"/>
  <c r="AI258" i="46"/>
  <c r="Y522" i="46"/>
  <c r="D62" i="43" s="1"/>
  <c r="AI1112" i="79"/>
  <c r="AF256" i="46"/>
  <c r="AD1112" i="79"/>
  <c r="AK256" i="46"/>
  <c r="AF385" i="46"/>
  <c r="AL563" i="79"/>
  <c r="AG514" i="46"/>
  <c r="AG256" i="46"/>
  <c r="AA256" i="46"/>
  <c r="AA929" i="79"/>
  <c r="AJ197" i="79"/>
  <c r="AJ514" i="46"/>
  <c r="AG746" i="79"/>
  <c r="AC513" i="46"/>
  <c r="AC142" i="46"/>
  <c r="AC135" i="46"/>
  <c r="AC259" i="46" s="1"/>
  <c r="AH256" i="46"/>
  <c r="AE396" i="79"/>
  <c r="AG400" i="46"/>
  <c r="AG130" i="46"/>
  <c r="AG131" i="46" s="1"/>
  <c r="L52" i="43" s="1"/>
  <c r="AH258" i="46"/>
  <c r="AH259" i="46" s="1"/>
  <c r="AB526" i="46"/>
  <c r="AB513" i="46"/>
  <c r="AH197" i="79"/>
  <c r="AH128" i="46"/>
  <c r="AB746" i="79"/>
  <c r="AL929" i="79"/>
  <c r="AE385" i="46"/>
  <c r="AB1112" i="79"/>
  <c r="Z128" i="46"/>
  <c r="Z132" i="46" s="1"/>
  <c r="E53" i="43" s="1"/>
  <c r="AB197" i="79"/>
  <c r="AB206" i="79" s="1"/>
  <c r="F65" i="43" s="1"/>
  <c r="AG197" i="79"/>
  <c r="AH380" i="79"/>
  <c r="AD256" i="46"/>
  <c r="AA197" i="79"/>
  <c r="AE197" i="79"/>
  <c r="AH746" i="79"/>
  <c r="AG563" i="79"/>
  <c r="AK746" i="79"/>
  <c r="AM211" i="79"/>
  <c r="AC138" i="46"/>
  <c r="AM578" i="79"/>
  <c r="AD211" i="79"/>
  <c r="AL385" i="46"/>
  <c r="AM746" i="79"/>
  <c r="Z131" i="46"/>
  <c r="E52" i="43" s="1"/>
  <c r="AE1114" i="79"/>
  <c r="AE1124" i="79" s="1"/>
  <c r="AH1114" i="79"/>
  <c r="AH1115" i="79" s="1"/>
  <c r="AJ199" i="79"/>
  <c r="AJ203" i="79" s="1"/>
  <c r="AH199" i="79"/>
  <c r="AH203" i="79" s="1"/>
  <c r="AH130" i="46"/>
  <c r="AH131" i="46" s="1"/>
  <c r="M52" i="43" s="1"/>
  <c r="AK199" i="79"/>
  <c r="AK202" i="79" s="1"/>
  <c r="AF746" i="79"/>
  <c r="AA130" i="46"/>
  <c r="Q50" i="44"/>
  <c r="Q49" i="44"/>
  <c r="C109" i="45"/>
  <c r="C88" i="45"/>
  <c r="N50" i="44"/>
  <c r="N49" i="44"/>
  <c r="M50" i="44"/>
  <c r="AK258" i="46"/>
  <c r="AK259" i="46" s="1"/>
  <c r="AL565" i="79"/>
  <c r="AL572" i="79" s="1"/>
  <c r="AD401" i="46"/>
  <c r="AD395" i="46"/>
  <c r="AD384" i="46"/>
  <c r="AD399" i="46"/>
  <c r="C53" i="45"/>
  <c r="I50" i="44"/>
  <c r="AE563" i="79" s="1"/>
  <c r="I49" i="44"/>
  <c r="AE380" i="79" s="1"/>
  <c r="AC399" i="46"/>
  <c r="AD196" i="79"/>
  <c r="AC272" i="46"/>
  <c r="AC271" i="46"/>
  <c r="AC395" i="46"/>
  <c r="AC265" i="46"/>
  <c r="C46" i="45"/>
  <c r="H50" i="44"/>
  <c r="AD563" i="79" s="1"/>
  <c r="H49" i="44"/>
  <c r="AD380" i="79" s="1"/>
  <c r="AH516" i="46"/>
  <c r="AH517" i="46" s="1"/>
  <c r="AF380" i="79"/>
  <c r="AL197" i="79"/>
  <c r="AG380" i="79"/>
  <c r="AL746" i="79"/>
  <c r="AK380" i="79"/>
  <c r="AG385" i="46"/>
  <c r="AC128" i="46"/>
  <c r="AF929" i="79"/>
  <c r="AK1112" i="79"/>
  <c r="AC514" i="46"/>
  <c r="AH563" i="79"/>
  <c r="AG929" i="79"/>
  <c r="AJ256" i="46"/>
  <c r="AI256" i="46"/>
  <c r="AJ128" i="46"/>
  <c r="AL256" i="46"/>
  <c r="AL514" i="46"/>
  <c r="AM929" i="79"/>
  <c r="AD748" i="79"/>
  <c r="AD756" i="79" s="1"/>
  <c r="AG199" i="79"/>
  <c r="AG203" i="79" s="1"/>
  <c r="AF748" i="79"/>
  <c r="AF752" i="79" s="1"/>
  <c r="AK748" i="79"/>
  <c r="AK754" i="79" s="1"/>
  <c r="AF258" i="46"/>
  <c r="AF259" i="46" s="1"/>
  <c r="AL199" i="79"/>
  <c r="AL204" i="79" s="1"/>
  <c r="AD130" i="46"/>
  <c r="AD132" i="46" s="1"/>
  <c r="I53" i="43" s="1"/>
  <c r="AC130" i="46"/>
  <c r="AC131" i="46" s="1"/>
  <c r="H52" i="43" s="1"/>
  <c r="AH382" i="79"/>
  <c r="AH385" i="79" s="1"/>
  <c r="AJ748" i="79"/>
  <c r="AJ753" i="79" s="1"/>
  <c r="AE382" i="79"/>
  <c r="AE384" i="79" s="1"/>
  <c r="AG382" i="79"/>
  <c r="AG386" i="79" s="1"/>
  <c r="Z520" i="46"/>
  <c r="AL382" i="79"/>
  <c r="AL383" i="79" s="1"/>
  <c r="AJ382" i="79"/>
  <c r="AJ387" i="79" s="1"/>
  <c r="AD382" i="79"/>
  <c r="AD383" i="79" s="1"/>
  <c r="AK382" i="79"/>
  <c r="AK385" i="79" s="1"/>
  <c r="AF382" i="79"/>
  <c r="Z384" i="79"/>
  <c r="Z388" i="79"/>
  <c r="Z386" i="79"/>
  <c r="Z383" i="79"/>
  <c r="AC260" i="46"/>
  <c r="Z1118" i="79"/>
  <c r="AA384" i="79"/>
  <c r="Z1119" i="79"/>
  <c r="AA388" i="79"/>
  <c r="AA386" i="79"/>
  <c r="Z522" i="46"/>
  <c r="E62" i="43" s="1"/>
  <c r="AG516" i="46"/>
  <c r="AG519" i="46" s="1"/>
  <c r="Z519" i="46"/>
  <c r="AC393" i="79"/>
  <c r="AB137" i="46"/>
  <c r="AB268" i="46"/>
  <c r="AB271" i="46"/>
  <c r="AC394" i="79"/>
  <c r="AB143" i="46"/>
  <c r="AB136" i="46"/>
  <c r="AB135" i="46"/>
  <c r="AC379" i="79"/>
  <c r="AB138" i="46"/>
  <c r="AB269" i="46"/>
  <c r="AB255" i="46"/>
  <c r="AB141" i="46"/>
  <c r="AB142" i="46"/>
  <c r="Z942" i="79"/>
  <c r="D77" i="43" s="1"/>
  <c r="Z758" i="79"/>
  <c r="D74" i="43" s="1"/>
  <c r="Z1121" i="79"/>
  <c r="Z1115" i="79"/>
  <c r="Z938" i="79"/>
  <c r="Y390" i="46"/>
  <c r="Z518" i="46"/>
  <c r="Z517" i="46"/>
  <c r="Z1126" i="79"/>
  <c r="D80" i="43" s="1"/>
  <c r="Z1117" i="79"/>
  <c r="Z1120" i="79"/>
  <c r="Z1124" i="79"/>
  <c r="Y520" i="46"/>
  <c r="Z1122" i="79"/>
  <c r="Z202" i="79"/>
  <c r="Z201" i="79"/>
  <c r="Z1116" i="79"/>
  <c r="Z755" i="79"/>
  <c r="AA938" i="79"/>
  <c r="Z566" i="79"/>
  <c r="Z932" i="79"/>
  <c r="Z934" i="79"/>
  <c r="Z936" i="79"/>
  <c r="Z749" i="79"/>
  <c r="Z756" i="79"/>
  <c r="Z206" i="79"/>
  <c r="D65" i="43" s="1"/>
  <c r="Z940" i="79"/>
  <c r="Z752" i="79"/>
  <c r="AA387" i="79"/>
  <c r="AA383" i="79"/>
  <c r="Z933" i="79"/>
  <c r="Z939" i="79"/>
  <c r="AD141" i="46"/>
  <c r="AD139" i="46"/>
  <c r="AD140" i="46"/>
  <c r="AD136" i="46"/>
  <c r="AD127" i="46"/>
  <c r="AD138" i="46"/>
  <c r="AD135" i="46"/>
  <c r="AD143" i="46"/>
  <c r="AD137" i="46"/>
  <c r="AD142" i="46"/>
  <c r="AE578" i="79"/>
  <c r="AE577" i="79"/>
  <c r="AE562" i="79"/>
  <c r="AE579" i="79"/>
  <c r="AB761" i="79"/>
  <c r="AB745" i="79"/>
  <c r="AB762" i="79"/>
  <c r="AB928" i="79"/>
  <c r="AB945" i="79"/>
  <c r="Y260" i="46"/>
  <c r="Z935" i="79"/>
  <c r="Y519" i="46"/>
  <c r="Z389" i="46"/>
  <c r="Z753" i="79"/>
  <c r="Y518" i="46"/>
  <c r="Y389" i="46"/>
  <c r="AM563" i="79"/>
  <c r="AM380" i="79"/>
  <c r="AM197" i="79"/>
  <c r="AM565" i="79"/>
  <c r="AM572" i="79" s="1"/>
  <c r="AM382" i="79"/>
  <c r="AM388" i="79" s="1"/>
  <c r="AM931" i="79"/>
  <c r="AM933" i="79" s="1"/>
  <c r="AM748" i="79"/>
  <c r="AM199" i="79"/>
  <c r="AM203" i="79" s="1"/>
  <c r="AM1114" i="79"/>
  <c r="AM1124" i="79" s="1"/>
  <c r="Z754" i="79"/>
  <c r="Y517" i="46"/>
  <c r="Z200" i="79"/>
  <c r="AK269" i="46"/>
  <c r="AK265" i="46"/>
  <c r="AK268" i="46"/>
  <c r="AK266" i="46"/>
  <c r="AK267" i="46"/>
  <c r="AK272" i="46"/>
  <c r="AK255" i="46"/>
  <c r="AK271" i="46"/>
  <c r="AK270" i="46"/>
  <c r="AI562" i="79"/>
  <c r="AI577" i="79"/>
  <c r="AI579" i="79"/>
  <c r="AI578" i="79"/>
  <c r="AI762" i="79"/>
  <c r="AI745" i="79"/>
  <c r="AI761" i="79"/>
  <c r="AE211" i="79"/>
  <c r="AE213" i="79"/>
  <c r="AE210" i="79"/>
  <c r="AE212" i="79"/>
  <c r="AE209" i="79"/>
  <c r="AE196" i="79"/>
  <c r="AI139" i="46"/>
  <c r="AI141" i="46"/>
  <c r="AI143" i="46"/>
  <c r="AI137" i="46"/>
  <c r="AI135" i="46"/>
  <c r="AI127" i="46"/>
  <c r="AI136" i="46"/>
  <c r="AI138" i="46"/>
  <c r="AI140" i="46"/>
  <c r="AI142" i="46"/>
  <c r="AI400" i="46"/>
  <c r="AI384" i="46"/>
  <c r="AI399" i="46"/>
  <c r="AI396" i="46"/>
  <c r="AI401" i="46"/>
  <c r="AI398" i="46"/>
  <c r="AI395" i="46"/>
  <c r="AJ396" i="79"/>
  <c r="AJ394" i="79"/>
  <c r="AJ379" i="79"/>
  <c r="AJ395" i="79"/>
  <c r="AJ393" i="79"/>
  <c r="AI387" i="46"/>
  <c r="AJ387" i="46"/>
  <c r="AE387" i="46"/>
  <c r="AA387" i="46"/>
  <c r="AG387" i="46"/>
  <c r="AG388" i="46" s="1"/>
  <c r="AC387" i="46"/>
  <c r="AB387" i="46"/>
  <c r="AF387" i="46"/>
  <c r="AD387" i="46"/>
  <c r="AK387" i="46"/>
  <c r="AK390" i="46" s="1"/>
  <c r="AH387" i="46"/>
  <c r="AH390" i="46" s="1"/>
  <c r="AB211" i="79"/>
  <c r="AB213" i="79"/>
  <c r="AB387" i="79"/>
  <c r="AB196" i="79"/>
  <c r="AB204" i="79" s="1"/>
  <c r="AB212" i="79"/>
  <c r="Z392" i="46"/>
  <c r="E59" i="43" s="1"/>
  <c r="Y259" i="46"/>
  <c r="AJ529" i="46"/>
  <c r="AJ528" i="46"/>
  <c r="AJ527" i="46"/>
  <c r="AJ530" i="46"/>
  <c r="AJ531" i="46"/>
  <c r="AJ513" i="46"/>
  <c r="AJ526" i="46"/>
  <c r="AG945" i="79"/>
  <c r="AG928" i="79"/>
  <c r="AL762" i="79"/>
  <c r="AL745" i="79"/>
  <c r="AL761" i="79"/>
  <c r="AI945" i="79"/>
  <c r="AI928" i="79"/>
  <c r="AI393" i="79"/>
  <c r="AI394" i="79"/>
  <c r="AI379" i="79"/>
  <c r="AI395" i="79"/>
  <c r="AI396" i="79"/>
  <c r="AI748" i="79"/>
  <c r="AI749" i="79" s="1"/>
  <c r="AI199" i="79"/>
  <c r="AI202" i="79" s="1"/>
  <c r="AI197" i="79"/>
  <c r="AI382" i="79"/>
  <c r="AI385" i="79" s="1"/>
  <c r="AI1114" i="79"/>
  <c r="AI1115" i="79" s="1"/>
  <c r="AI565" i="79"/>
  <c r="AI566" i="79" s="1"/>
  <c r="AI931" i="79"/>
  <c r="AJ928" i="79"/>
  <c r="AJ945" i="79"/>
  <c r="AJ577" i="79"/>
  <c r="AJ562" i="79"/>
  <c r="AJ579" i="79"/>
  <c r="AJ578" i="79"/>
  <c r="AI272" i="46"/>
  <c r="AI265" i="46"/>
  <c r="AI269" i="46"/>
  <c r="AI271" i="46"/>
  <c r="AI268" i="46"/>
  <c r="AI266" i="46"/>
  <c r="AI267" i="46"/>
  <c r="AI270" i="46"/>
  <c r="AI255" i="46"/>
  <c r="Z390" i="46"/>
  <c r="AA401" i="46"/>
  <c r="AA395" i="46"/>
  <c r="AA399" i="46"/>
  <c r="AB202" i="79"/>
  <c r="AA400" i="46"/>
  <c r="AA384" i="46"/>
  <c r="AA127" i="46"/>
  <c r="AA138" i="46"/>
  <c r="AB200" i="79" s="1"/>
  <c r="AA140" i="46"/>
  <c r="AA136" i="46"/>
  <c r="AA142" i="46"/>
  <c r="AA139" i="46"/>
  <c r="AB383" i="79" s="1"/>
  <c r="AA137" i="46"/>
  <c r="AA143" i="46"/>
  <c r="AA141" i="46"/>
  <c r="AA135" i="46"/>
  <c r="AB379" i="79"/>
  <c r="AB388" i="79" s="1"/>
  <c r="AB395" i="79"/>
  <c r="AB396" i="79"/>
  <c r="AB393" i="79"/>
  <c r="AB394" i="79"/>
  <c r="D59" i="43"/>
  <c r="AL258" i="46"/>
  <c r="AL516" i="46"/>
  <c r="AL387" i="46"/>
  <c r="AL128" i="46"/>
  <c r="AL130" i="46"/>
  <c r="AL131" i="46" s="1"/>
  <c r="Q52" i="43" s="1"/>
  <c r="Y388" i="46"/>
  <c r="AJ268" i="46"/>
  <c r="AJ255" i="46"/>
  <c r="AJ267" i="46"/>
  <c r="AJ269" i="46"/>
  <c r="AJ265" i="46"/>
  <c r="AJ270" i="46"/>
  <c r="AJ266" i="46"/>
  <c r="AJ272" i="46"/>
  <c r="AJ271" i="46"/>
  <c r="AG579" i="79"/>
  <c r="AG577" i="79"/>
  <c r="AG562" i="79"/>
  <c r="AG578" i="79"/>
  <c r="AL396" i="79"/>
  <c r="AL394" i="79"/>
  <c r="AL395" i="79"/>
  <c r="AL379" i="79"/>
  <c r="AL393" i="79"/>
  <c r="AH526" i="46"/>
  <c r="AH530" i="46"/>
  <c r="AH528" i="46"/>
  <c r="AH531" i="46"/>
  <c r="AH513" i="46"/>
  <c r="AH527" i="46"/>
  <c r="AH529" i="46"/>
  <c r="AI380" i="79"/>
  <c r="AI563" i="79"/>
  <c r="AF267" i="46"/>
  <c r="AF265" i="46"/>
  <c r="AF272" i="46"/>
  <c r="AF269" i="46"/>
  <c r="AF268" i="46"/>
  <c r="AF271" i="46"/>
  <c r="AF266" i="46"/>
  <c r="AF270" i="46"/>
  <c r="AF255" i="46"/>
  <c r="AG196" i="79"/>
  <c r="AG212" i="79"/>
  <c r="AG210" i="79"/>
  <c r="AG211" i="79"/>
  <c r="AG209" i="79"/>
  <c r="AG213" i="79"/>
  <c r="AK528" i="46"/>
  <c r="AK529" i="46"/>
  <c r="AK527" i="46"/>
  <c r="AK530" i="46"/>
  <c r="AK513" i="46"/>
  <c r="AK531" i="46"/>
  <c r="AK526" i="46"/>
  <c r="AH270" i="46"/>
  <c r="AH269" i="46"/>
  <c r="AH265" i="46"/>
  <c r="AH272" i="46"/>
  <c r="AH255" i="46"/>
  <c r="AH267" i="46"/>
  <c r="AH271" i="46"/>
  <c r="AH268" i="46"/>
  <c r="AH266" i="46"/>
  <c r="AD531" i="46"/>
  <c r="AD529" i="46"/>
  <c r="AD530" i="46"/>
  <c r="AD513" i="46"/>
  <c r="AD526" i="46"/>
  <c r="AE945" i="79"/>
  <c r="AE928" i="79"/>
  <c r="AJ745" i="79"/>
  <c r="AJ762" i="79"/>
  <c r="AJ761" i="79"/>
  <c r="AJ931" i="79"/>
  <c r="AJ935" i="79" s="1"/>
  <c r="AC931" i="79"/>
  <c r="AC940" i="79" s="1"/>
  <c r="AE931" i="79"/>
  <c r="AE933" i="79" s="1"/>
  <c r="AK931" i="79"/>
  <c r="AK938" i="79" s="1"/>
  <c r="AG931" i="79"/>
  <c r="AB931" i="79"/>
  <c r="AL931" i="79"/>
  <c r="AD931" i="79"/>
  <c r="AH931" i="79"/>
  <c r="AH939" i="79" s="1"/>
  <c r="AF931" i="79"/>
  <c r="AF935" i="79" s="1"/>
  <c r="AB578" i="79"/>
  <c r="AB577" i="79"/>
  <c r="AB562" i="79"/>
  <c r="AB579" i="79"/>
  <c r="AA531" i="46"/>
  <c r="AA513" i="46"/>
  <c r="AB386" i="79"/>
  <c r="AA526" i="46"/>
  <c r="AB203" i="79" s="1"/>
  <c r="AA529" i="46"/>
  <c r="AA530" i="46"/>
  <c r="AA269" i="46"/>
  <c r="AA271" i="46"/>
  <c r="AA255" i="46"/>
  <c r="AA272" i="46"/>
  <c r="AA268" i="46"/>
  <c r="AB384" i="79" s="1"/>
  <c r="AA266" i="46"/>
  <c r="AA270" i="46"/>
  <c r="AA267" i="46"/>
  <c r="AB201" i="79" s="1"/>
  <c r="AA265" i="46"/>
  <c r="AH565" i="79"/>
  <c r="AH571" i="79" s="1"/>
  <c r="AE565" i="79"/>
  <c r="AJ565" i="79"/>
  <c r="AJ570" i="79" s="1"/>
  <c r="AD565" i="79"/>
  <c r="AD569" i="79" s="1"/>
  <c r="AG565" i="79"/>
  <c r="AG569" i="79" s="1"/>
  <c r="AK565" i="79"/>
  <c r="AK572" i="79" s="1"/>
  <c r="AF565" i="79"/>
  <c r="AB565" i="79"/>
  <c r="AC565" i="79"/>
  <c r="AC566" i="79" s="1"/>
  <c r="AK516" i="46"/>
  <c r="AK517" i="46" s="1"/>
  <c r="AE516" i="46"/>
  <c r="AE519" i="46" s="1"/>
  <c r="AJ516" i="46"/>
  <c r="AF516" i="46"/>
  <c r="AB516" i="46"/>
  <c r="AA516" i="46"/>
  <c r="AI516" i="46"/>
  <c r="AI520" i="46" s="1"/>
  <c r="AC516" i="46"/>
  <c r="AD516" i="46"/>
  <c r="AD518" i="46" s="1"/>
  <c r="Z203" i="79"/>
  <c r="Z751" i="79"/>
  <c r="Z567" i="79"/>
  <c r="Z750" i="79"/>
  <c r="Z937" i="79"/>
  <c r="Z388" i="46"/>
  <c r="AC380" i="79" l="1"/>
  <c r="AC390" i="79" s="1"/>
  <c r="G68" i="43" s="1"/>
  <c r="AB385" i="46"/>
  <c r="AB392" i="46" s="1"/>
  <c r="G59" i="43" s="1"/>
  <c r="AB380" i="79"/>
  <c r="AB390" i="79" s="1"/>
  <c r="F68" i="43" s="1"/>
  <c r="AA385" i="46"/>
  <c r="AA392" i="46" s="1"/>
  <c r="F59" i="43" s="1"/>
  <c r="AI942" i="79"/>
  <c r="M77" i="43" s="1"/>
  <c r="AC751" i="79"/>
  <c r="AA936" i="79"/>
  <c r="AB756" i="79"/>
  <c r="AB1117" i="79"/>
  <c r="AB1119" i="79"/>
  <c r="AB1123" i="79"/>
  <c r="AA201" i="79"/>
  <c r="AC753" i="79"/>
  <c r="AC749" i="79"/>
  <c r="AB754" i="79"/>
  <c r="AC758" i="79"/>
  <c r="G74" i="43" s="1"/>
  <c r="AC750" i="79"/>
  <c r="AB758" i="79"/>
  <c r="F74" i="43" s="1"/>
  <c r="AA942" i="79"/>
  <c r="E77" i="43" s="1"/>
  <c r="AC755" i="79"/>
  <c r="AB755" i="79"/>
  <c r="AB753" i="79"/>
  <c r="AA934" i="79"/>
  <c r="AA940" i="79"/>
  <c r="AB1116" i="79"/>
  <c r="AB1126" i="79"/>
  <c r="F80" i="43" s="1"/>
  <c r="AB1118" i="79"/>
  <c r="AB1120" i="79"/>
  <c r="AB1122" i="79"/>
  <c r="AA203" i="79"/>
  <c r="AD206" i="79"/>
  <c r="H65" i="43" s="1"/>
  <c r="AB1121" i="79"/>
  <c r="AB1115" i="79"/>
  <c r="AA204" i="79"/>
  <c r="AC754" i="79"/>
  <c r="AA206" i="79"/>
  <c r="E65" i="43" s="1"/>
  <c r="AH755" i="79"/>
  <c r="AF570" i="79"/>
  <c r="AB750" i="79"/>
  <c r="AB752" i="79"/>
  <c r="AB749" i="79"/>
  <c r="AB751" i="79"/>
  <c r="AA932" i="79"/>
  <c r="AA933" i="79"/>
  <c r="AA935" i="79"/>
  <c r="AA939" i="79"/>
  <c r="AC204" i="79"/>
  <c r="AE571" i="79"/>
  <c r="AD392" i="46"/>
  <c r="I59" i="43" s="1"/>
  <c r="AA522" i="46"/>
  <c r="F62" i="43" s="1"/>
  <c r="AD203" i="79"/>
  <c r="AL1126" i="79"/>
  <c r="P80" i="43" s="1"/>
  <c r="AE202" i="79"/>
  <c r="AH1121" i="79"/>
  <c r="AK1124" i="79"/>
  <c r="AE752" i="79"/>
  <c r="AJ260" i="46"/>
  <c r="AJ261" i="46" s="1"/>
  <c r="O55" i="43" s="1"/>
  <c r="AK1118" i="79"/>
  <c r="AE204" i="79"/>
  <c r="AA569" i="79"/>
  <c r="AB132" i="46"/>
  <c r="G53" i="43" s="1"/>
  <c r="L17" i="47" s="1"/>
  <c r="AK1123" i="79"/>
  <c r="AA200" i="79"/>
  <c r="AH753" i="79"/>
  <c r="AA1120" i="79"/>
  <c r="AB259" i="46"/>
  <c r="AC202" i="79"/>
  <c r="AF204" i="79"/>
  <c r="AF202" i="79"/>
  <c r="AF1120" i="79"/>
  <c r="AC385" i="79"/>
  <c r="AC201" i="79"/>
  <c r="AF200" i="79"/>
  <c r="AK132" i="46"/>
  <c r="P53" i="43" s="1"/>
  <c r="U20" i="47" s="1"/>
  <c r="AF1122" i="79"/>
  <c r="AC383" i="79"/>
  <c r="AF1116" i="79"/>
  <c r="AF1118" i="79"/>
  <c r="AF201" i="79"/>
  <c r="AF206" i="79"/>
  <c r="J65" i="43" s="1"/>
  <c r="AC387" i="79"/>
  <c r="AJ201" i="79"/>
  <c r="AF1121" i="79"/>
  <c r="AC384" i="79"/>
  <c r="AG132" i="46"/>
  <c r="L53" i="43" s="1"/>
  <c r="AD1126" i="79"/>
  <c r="H80" i="43" s="1"/>
  <c r="AL1122" i="79"/>
  <c r="AD200" i="79"/>
  <c r="AL756" i="79"/>
  <c r="AA756" i="79"/>
  <c r="AL1123" i="79"/>
  <c r="AA574" i="79"/>
  <c r="E71" i="43" s="1"/>
  <c r="AG1119" i="79"/>
  <c r="AG1116" i="79"/>
  <c r="AA568" i="79"/>
  <c r="AA566" i="79"/>
  <c r="AH754" i="79"/>
  <c r="AH750" i="79"/>
  <c r="J24" i="47"/>
  <c r="AE203" i="79"/>
  <c r="AI131" i="46"/>
  <c r="N52" i="43" s="1"/>
  <c r="AA571" i="79"/>
  <c r="AH756" i="79"/>
  <c r="AA572" i="79"/>
  <c r="AL1119" i="79"/>
  <c r="AL749" i="79"/>
  <c r="AA1116" i="79"/>
  <c r="AC1117" i="79"/>
  <c r="AG206" i="79"/>
  <c r="K65" i="43" s="1"/>
  <c r="AC1120" i="79"/>
  <c r="AJ1116" i="79"/>
  <c r="AH1122" i="79"/>
  <c r="AK201" i="79"/>
  <c r="AK203" i="79"/>
  <c r="AD202" i="79"/>
  <c r="AF1126" i="79"/>
  <c r="J80" i="43" s="1"/>
  <c r="AF1124" i="79"/>
  <c r="AH1116" i="79"/>
  <c r="AH1120" i="79"/>
  <c r="AF1115" i="79"/>
  <c r="AC388" i="79"/>
  <c r="AC206" i="79"/>
  <c r="G65" i="43" s="1"/>
  <c r="AH1119" i="79"/>
  <c r="AD201" i="79"/>
  <c r="AE1117" i="79"/>
  <c r="AC203" i="79"/>
  <c r="AH1118" i="79"/>
  <c r="AJ1124" i="79"/>
  <c r="AH1123" i="79"/>
  <c r="AK1116" i="79"/>
  <c r="AH1124" i="79"/>
  <c r="AF1117" i="79"/>
  <c r="AC200" i="79"/>
  <c r="AK204" i="79"/>
  <c r="AJ262" i="46"/>
  <c r="O56" i="43" s="1"/>
  <c r="AD204" i="79"/>
  <c r="AF1119" i="79"/>
  <c r="AC519" i="46"/>
  <c r="AD262" i="46"/>
  <c r="I56" i="43" s="1"/>
  <c r="AE132" i="46"/>
  <c r="J53" i="43" s="1"/>
  <c r="O17" i="47" s="1"/>
  <c r="AE260" i="46"/>
  <c r="AE261" i="46" s="1"/>
  <c r="J55" i="43" s="1"/>
  <c r="Z261" i="46"/>
  <c r="E55" i="43" s="1"/>
  <c r="J41" i="47" s="1"/>
  <c r="AK260" i="46"/>
  <c r="AK261" i="46" s="1"/>
  <c r="P55" i="43" s="1"/>
  <c r="AB260" i="46"/>
  <c r="AM749" i="79"/>
  <c r="AA259" i="46"/>
  <c r="AI392" i="46"/>
  <c r="N59" i="43" s="1"/>
  <c r="AA260" i="46"/>
  <c r="J15" i="47"/>
  <c r="AH132" i="46"/>
  <c r="M53" i="43" s="1"/>
  <c r="R19" i="47" s="1"/>
  <c r="AH262" i="46"/>
  <c r="M56" i="43" s="1"/>
  <c r="AL392" i="46"/>
  <c r="Q59" i="43" s="1"/>
  <c r="AA262" i="46"/>
  <c r="F56" i="43" s="1"/>
  <c r="AE262" i="46"/>
  <c r="J56" i="43" s="1"/>
  <c r="AI132" i="46"/>
  <c r="N53" i="43" s="1"/>
  <c r="AB262" i="46"/>
  <c r="G56" i="43" s="1"/>
  <c r="AG260" i="46"/>
  <c r="AG261" i="46" s="1"/>
  <c r="L55" i="43" s="1"/>
  <c r="AJ392" i="46"/>
  <c r="O59" i="43" s="1"/>
  <c r="AB522" i="46"/>
  <c r="G62" i="43" s="1"/>
  <c r="AG942" i="79"/>
  <c r="K77" i="43" s="1"/>
  <c r="AL942" i="79"/>
  <c r="P77" i="43" s="1"/>
  <c r="AF392" i="46"/>
  <c r="K59" i="43" s="1"/>
  <c r="J25" i="47"/>
  <c r="AF522" i="46"/>
  <c r="K62" i="43" s="1"/>
  <c r="AB942" i="79"/>
  <c r="F77" i="43" s="1"/>
  <c r="AL522" i="46"/>
  <c r="Q62" i="43" s="1"/>
  <c r="J17" i="47"/>
  <c r="AA132" i="46"/>
  <c r="F53" i="43" s="1"/>
  <c r="AF132" i="46"/>
  <c r="K53" i="43" s="1"/>
  <c r="AJ200" i="79"/>
  <c r="AA752" i="79"/>
  <c r="AA753" i="79"/>
  <c r="AD1118" i="79"/>
  <c r="AD1124" i="79"/>
  <c r="AD1123" i="79"/>
  <c r="AD1121" i="79"/>
  <c r="AG751" i="79"/>
  <c r="AG749" i="79"/>
  <c r="AF131" i="46"/>
  <c r="K52" i="43" s="1"/>
  <c r="AA1122" i="79"/>
  <c r="AA1124" i="79"/>
  <c r="AL755" i="79"/>
  <c r="AA1121" i="79"/>
  <c r="AA754" i="79"/>
  <c r="AL758" i="79"/>
  <c r="P74" i="43" s="1"/>
  <c r="AC1126" i="79"/>
  <c r="G80" i="43" s="1"/>
  <c r="AL752" i="79"/>
  <c r="AG753" i="79"/>
  <c r="AG750" i="79"/>
  <c r="AJ202" i="79"/>
  <c r="AE753" i="79"/>
  <c r="AL750" i="79"/>
  <c r="AD1115" i="79"/>
  <c r="AD1122" i="79"/>
  <c r="AD1117" i="79"/>
  <c r="AG754" i="79"/>
  <c r="AG756" i="79"/>
  <c r="AA1117" i="79"/>
  <c r="AA1118" i="79"/>
  <c r="AA1119" i="79"/>
  <c r="AA1126" i="79"/>
  <c r="E80" i="43" s="1"/>
  <c r="AA751" i="79"/>
  <c r="AD1119" i="79"/>
  <c r="AG1117" i="79"/>
  <c r="AC1122" i="79"/>
  <c r="AG758" i="79"/>
  <c r="K74" i="43" s="1"/>
  <c r="AH1117" i="79"/>
  <c r="AL754" i="79"/>
  <c r="AG755" i="79"/>
  <c r="AA749" i="79"/>
  <c r="AA750" i="79"/>
  <c r="AL202" i="79"/>
  <c r="AL751" i="79"/>
  <c r="AA1115" i="79"/>
  <c r="AA755" i="79"/>
  <c r="AD1116" i="79"/>
  <c r="AC1123" i="79"/>
  <c r="AH1126" i="79"/>
  <c r="L80" i="43" s="1"/>
  <c r="AK206" i="79"/>
  <c r="O65" i="43" s="1"/>
  <c r="J21" i="47"/>
  <c r="J16" i="47"/>
  <c r="AE755" i="79"/>
  <c r="AE754" i="79"/>
  <c r="AC1115" i="79"/>
  <c r="AE751" i="79"/>
  <c r="J18" i="47"/>
  <c r="AK1119" i="79"/>
  <c r="AK1126" i="79"/>
  <c r="O80" i="43" s="1"/>
  <c r="AK1122" i="79"/>
  <c r="AC1124" i="79"/>
  <c r="AC1119" i="79"/>
  <c r="AC1121" i="79"/>
  <c r="AC1118" i="79"/>
  <c r="J23" i="47"/>
  <c r="J26" i="47"/>
  <c r="J22" i="47"/>
  <c r="AE200" i="79"/>
  <c r="AJ204" i="79"/>
  <c r="AJ206" i="79"/>
  <c r="N65" i="43" s="1"/>
  <c r="AK200" i="79"/>
  <c r="AE756" i="79"/>
  <c r="AK1120" i="79"/>
  <c r="AK1117" i="79"/>
  <c r="AH758" i="79"/>
  <c r="L74" i="43" s="1"/>
  <c r="AK1121" i="79"/>
  <c r="AC392" i="46"/>
  <c r="H59" i="43" s="1"/>
  <c r="J19" i="47"/>
  <c r="J20" i="47"/>
  <c r="AE749" i="79"/>
  <c r="AE206" i="79"/>
  <c r="I65" i="43" s="1"/>
  <c r="AJ132" i="46"/>
  <c r="O53" i="43" s="1"/>
  <c r="T22" i="47" s="1"/>
  <c r="AE758" i="79"/>
  <c r="I74" i="43" s="1"/>
  <c r="AI260" i="46"/>
  <c r="AL1115" i="79"/>
  <c r="AL1121" i="79"/>
  <c r="AI262" i="46"/>
  <c r="N56" i="43" s="1"/>
  <c r="AJ1122" i="79"/>
  <c r="AL1120" i="79"/>
  <c r="AJ1123" i="79"/>
  <c r="AJ1117" i="79"/>
  <c r="AE1119" i="79"/>
  <c r="AL1116" i="79"/>
  <c r="AD259" i="46"/>
  <c r="AD261" i="46" s="1"/>
  <c r="I55" i="43" s="1"/>
  <c r="AJ1118" i="79"/>
  <c r="AH206" i="79"/>
  <c r="L65" i="43" s="1"/>
  <c r="AJ1126" i="79"/>
  <c r="N80" i="43" s="1"/>
  <c r="AE1123" i="79"/>
  <c r="AH260" i="46"/>
  <c r="AH261" i="46" s="1"/>
  <c r="M55" i="43" s="1"/>
  <c r="AI259" i="46"/>
  <c r="AE1115" i="79"/>
  <c r="AL1124" i="79"/>
  <c r="AL1118" i="79"/>
  <c r="AJ1121" i="79"/>
  <c r="AJ1120" i="79"/>
  <c r="AJ1115" i="79"/>
  <c r="AH200" i="79"/>
  <c r="AE1120" i="79"/>
  <c r="AG262" i="46"/>
  <c r="L56" i="43" s="1"/>
  <c r="AK262" i="46"/>
  <c r="P56" i="43" s="1"/>
  <c r="AE1121" i="79"/>
  <c r="AG202" i="79"/>
  <c r="AE1126" i="79"/>
  <c r="I80" i="43" s="1"/>
  <c r="AE1116" i="79"/>
  <c r="AL200" i="79"/>
  <c r="AH749" i="79"/>
  <c r="AG1124" i="79"/>
  <c r="AG1126" i="79"/>
  <c r="K80" i="43" s="1"/>
  <c r="AE1118" i="79"/>
  <c r="AA131" i="46"/>
  <c r="F52" i="43" s="1"/>
  <c r="AJ750" i="79"/>
  <c r="AG1123" i="79"/>
  <c r="AE1122" i="79"/>
  <c r="AH204" i="79"/>
  <c r="AH202" i="79"/>
  <c r="AH752" i="79"/>
  <c r="AH751" i="79"/>
  <c r="AH201" i="79"/>
  <c r="O49" i="44"/>
  <c r="AJ522" i="46"/>
  <c r="O62" i="43" s="1"/>
  <c r="AB574" i="79"/>
  <c r="F71" i="43" s="1"/>
  <c r="AL203" i="79"/>
  <c r="AG204" i="79"/>
  <c r="AG1121" i="79"/>
  <c r="AE392" i="46"/>
  <c r="J59" i="43" s="1"/>
  <c r="AL201" i="79"/>
  <c r="AG1115" i="79"/>
  <c r="AG1120" i="79"/>
  <c r="AG1122" i="79"/>
  <c r="P50" i="44"/>
  <c r="AF751" i="79"/>
  <c r="AF758" i="79"/>
  <c r="J74" i="43" s="1"/>
  <c r="AF756" i="79"/>
  <c r="AL569" i="79"/>
  <c r="AL566" i="79"/>
  <c r="AL574" i="79"/>
  <c r="P71" i="43" s="1"/>
  <c r="AL570" i="79"/>
  <c r="AL571" i="79"/>
  <c r="AL567" i="79"/>
  <c r="AL568" i="79"/>
  <c r="AF755" i="79"/>
  <c r="AF260" i="46"/>
  <c r="AF261" i="46" s="1"/>
  <c r="K55" i="43" s="1"/>
  <c r="AF749" i="79"/>
  <c r="AF750" i="79"/>
  <c r="AF939" i="79"/>
  <c r="AK749" i="79"/>
  <c r="AK753" i="79"/>
  <c r="AJ752" i="79"/>
  <c r="AD749" i="79"/>
  <c r="AK755" i="79"/>
  <c r="AJ756" i="79"/>
  <c r="AG201" i="79"/>
  <c r="AJ755" i="79"/>
  <c r="AJ751" i="79"/>
  <c r="AJ749" i="79"/>
  <c r="AE385" i="79"/>
  <c r="AF390" i="79"/>
  <c r="J68" i="43" s="1"/>
  <c r="AJ758" i="79"/>
  <c r="N74" i="43" s="1"/>
  <c r="AC132" i="46"/>
  <c r="H53" i="43" s="1"/>
  <c r="M17" i="47" s="1"/>
  <c r="AL262" i="46"/>
  <c r="Q56" i="43" s="1"/>
  <c r="AJ754" i="79"/>
  <c r="AG200" i="79"/>
  <c r="AL206" i="79"/>
  <c r="P65" i="43" s="1"/>
  <c r="AD751" i="79"/>
  <c r="AD933" i="79"/>
  <c r="AH522" i="46"/>
  <c r="M62" i="43" s="1"/>
  <c r="AD750" i="79"/>
  <c r="AF262" i="46"/>
  <c r="K56" i="43" s="1"/>
  <c r="AH388" i="79"/>
  <c r="AH383" i="79"/>
  <c r="AH518" i="46"/>
  <c r="AH520" i="46"/>
  <c r="AH519" i="46"/>
  <c r="AD754" i="79"/>
  <c r="AD753" i="79"/>
  <c r="AD752" i="79"/>
  <c r="AF384" i="79"/>
  <c r="AH384" i="79"/>
  <c r="AD131" i="46"/>
  <c r="I52" i="43" s="1"/>
  <c r="N17" i="47" s="1"/>
  <c r="AD755" i="79"/>
  <c r="AD758" i="79"/>
  <c r="H74" i="43" s="1"/>
  <c r="AF753" i="79"/>
  <c r="AF754" i="79"/>
  <c r="AH386" i="79"/>
  <c r="AH387" i="79"/>
  <c r="AK750" i="79"/>
  <c r="AK756" i="79"/>
  <c r="AK752" i="79"/>
  <c r="AK751" i="79"/>
  <c r="AK758" i="79"/>
  <c r="O74" i="43" s="1"/>
  <c r="AH390" i="79"/>
  <c r="L68" i="43" s="1"/>
  <c r="AG388" i="79"/>
  <c r="AE386" i="79"/>
  <c r="AL386" i="79"/>
  <c r="AJ388" i="79"/>
  <c r="AJ383" i="79"/>
  <c r="AL384" i="79"/>
  <c r="AD388" i="79"/>
  <c r="AL385" i="79"/>
  <c r="AJ386" i="79"/>
  <c r="AL390" i="79"/>
  <c r="P68" i="43" s="1"/>
  <c r="AJ385" i="79"/>
  <c r="AJ384" i="79"/>
  <c r="AE387" i="79"/>
  <c r="AG390" i="79"/>
  <c r="K68" i="43" s="1"/>
  <c r="AG385" i="79"/>
  <c r="AE388" i="79"/>
  <c r="AI932" i="79"/>
  <c r="AK387" i="79"/>
  <c r="AG387" i="79"/>
  <c r="AK386" i="79"/>
  <c r="AE390" i="79"/>
  <c r="I68" i="43" s="1"/>
  <c r="AG383" i="79"/>
  <c r="AK383" i="79"/>
  <c r="AG384" i="79"/>
  <c r="AK388" i="79"/>
  <c r="AG520" i="46"/>
  <c r="AE383" i="79"/>
  <c r="AK390" i="79"/>
  <c r="O68" i="43" s="1"/>
  <c r="AD387" i="79"/>
  <c r="AD386" i="79"/>
  <c r="AD384" i="79"/>
  <c r="AI389" i="46"/>
  <c r="AK384" i="79"/>
  <c r="AI386" i="79"/>
  <c r="AJ390" i="79"/>
  <c r="N68" i="43" s="1"/>
  <c r="AF385" i="79"/>
  <c r="AD385" i="79"/>
  <c r="AF386" i="79"/>
  <c r="AL387" i="79"/>
  <c r="AF387" i="79"/>
  <c r="AF383" i="79"/>
  <c r="AL388" i="79"/>
  <c r="AD390" i="79"/>
  <c r="H68" i="43" s="1"/>
  <c r="AF388" i="79"/>
  <c r="AF517" i="46"/>
  <c r="AG568" i="79"/>
  <c r="Z389" i="79"/>
  <c r="D67" i="43" s="1"/>
  <c r="AG522" i="46"/>
  <c r="L62" i="43" s="1"/>
  <c r="AG517" i="46"/>
  <c r="AG518" i="46"/>
  <c r="AC571" i="79"/>
  <c r="AM568" i="79"/>
  <c r="AC261" i="46"/>
  <c r="H55" i="43" s="1"/>
  <c r="AA390" i="46"/>
  <c r="AI574" i="79"/>
  <c r="M71" i="43" s="1"/>
  <c r="AA389" i="46"/>
  <c r="AM571" i="79"/>
  <c r="AF388" i="46"/>
  <c r="AA389" i="79"/>
  <c r="E67" i="43" s="1"/>
  <c r="AF389" i="46"/>
  <c r="AM1117" i="79"/>
  <c r="AL259" i="46"/>
  <c r="AI758" i="79"/>
  <c r="M74" i="43" s="1"/>
  <c r="AI383" i="79"/>
  <c r="AM1126" i="79"/>
  <c r="Q80" i="43" s="1"/>
  <c r="Z521" i="46"/>
  <c r="E61" i="43" s="1"/>
  <c r="Z391" i="46"/>
  <c r="E58" i="43" s="1"/>
  <c r="AH392" i="46"/>
  <c r="M59" i="43" s="1"/>
  <c r="AH389" i="46"/>
  <c r="AM1121" i="79"/>
  <c r="AM385" i="79"/>
  <c r="AE390" i="46"/>
  <c r="AJ390" i="46"/>
  <c r="AH388" i="46"/>
  <c r="AH566" i="79"/>
  <c r="AB389" i="46"/>
  <c r="AM383" i="79"/>
  <c r="AC568" i="79"/>
  <c r="AM1116" i="79"/>
  <c r="AM1118" i="79"/>
  <c r="AI388" i="79"/>
  <c r="AE389" i="46"/>
  <c r="AM1122" i="79"/>
  <c r="AI390" i="79"/>
  <c r="M68" i="43" s="1"/>
  <c r="AB390" i="46"/>
  <c r="AL390" i="46"/>
  <c r="AD932" i="79"/>
  <c r="AE388" i="46"/>
  <c r="AC518" i="46"/>
  <c r="AC390" i="46"/>
  <c r="AM1120" i="79"/>
  <c r="AB388" i="46"/>
  <c r="Z1125" i="79"/>
  <c r="D79" i="43" s="1"/>
  <c r="AM567" i="79"/>
  <c r="AI933" i="79"/>
  <c r="AM204" i="79"/>
  <c r="AM201" i="79"/>
  <c r="AI200" i="79"/>
  <c r="AL520" i="46"/>
  <c r="AD935" i="79"/>
  <c r="AI204" i="79"/>
  <c r="AI201" i="79"/>
  <c r="AI567" i="79"/>
  <c r="AI935" i="79"/>
  <c r="AL132" i="46"/>
  <c r="Q53" i="43" s="1"/>
  <c r="V17" i="47" s="1"/>
  <c r="AL519" i="46"/>
  <c r="Z941" i="79"/>
  <c r="D76" i="43" s="1"/>
  <c r="AL517" i="46"/>
  <c r="AL518" i="46"/>
  <c r="AE574" i="79"/>
  <c r="I71" i="43" s="1"/>
  <c r="AM940" i="79"/>
  <c r="AD519" i="46"/>
  <c r="AF390" i="46"/>
  <c r="AM202" i="79"/>
  <c r="AB518" i="46"/>
  <c r="AC388" i="46"/>
  <c r="AA519" i="46"/>
  <c r="AK566" i="79"/>
  <c r="AC389" i="46"/>
  <c r="AF567" i="79"/>
  <c r="AK568" i="79"/>
  <c r="AA518" i="46"/>
  <c r="AB933" i="79"/>
  <c r="AB938" i="79"/>
  <c r="AE568" i="79"/>
  <c r="AD520" i="46"/>
  <c r="AI384" i="79"/>
  <c r="AF518" i="46"/>
  <c r="AI1118" i="79"/>
  <c r="AD522" i="46"/>
  <c r="I62" i="43" s="1"/>
  <c r="AC567" i="79"/>
  <c r="AF520" i="46"/>
  <c r="AH570" i="79"/>
  <c r="AC520" i="46"/>
  <c r="AK388" i="46"/>
  <c r="AE517" i="46"/>
  <c r="AM752" i="79"/>
  <c r="AK392" i="46"/>
  <c r="P59" i="43" s="1"/>
  <c r="AL938" i="79"/>
  <c r="AM754" i="79"/>
  <c r="AI750" i="79"/>
  <c r="AJ389" i="46"/>
  <c r="AA517" i="46"/>
  <c r="AJ388" i="46"/>
  <c r="AK522" i="46"/>
  <c r="P62" i="43" s="1"/>
  <c r="AE567" i="79"/>
  <c r="AE940" i="79"/>
  <c r="AI752" i="79"/>
  <c r="AI751" i="79"/>
  <c r="AL260" i="46"/>
  <c r="AG571" i="79"/>
  <c r="AI937" i="79"/>
  <c r="AK569" i="79"/>
  <c r="AK519" i="46"/>
  <c r="AK389" i="46"/>
  <c r="AD517" i="46"/>
  <c r="AG937" i="79"/>
  <c r="AD938" i="79"/>
  <c r="AM755" i="79"/>
  <c r="AM753" i="79"/>
  <c r="AE935" i="79"/>
  <c r="AE569" i="79"/>
  <c r="AI1116" i="79"/>
  <c r="AI1124" i="79"/>
  <c r="AL937" i="79"/>
  <c r="AI1119" i="79"/>
  <c r="AH933" i="79"/>
  <c r="AM750" i="79"/>
  <c r="AH568" i="79"/>
  <c r="AK939" i="79"/>
  <c r="AG932" i="79"/>
  <c r="AJ572" i="79"/>
  <c r="AK934" i="79"/>
  <c r="AJ574" i="79"/>
  <c r="N71" i="43" s="1"/>
  <c r="AM758" i="79"/>
  <c r="Q74" i="43" s="1"/>
  <c r="Z757" i="79"/>
  <c r="D73" i="43" s="1"/>
  <c r="AM756" i="79"/>
  <c r="AG938" i="79"/>
  <c r="AG934" i="79"/>
  <c r="AH935" i="79"/>
  <c r="AI1123" i="79"/>
  <c r="AK942" i="79"/>
  <c r="O77" i="43" s="1"/>
  <c r="AJ939" i="79"/>
  <c r="AI753" i="79"/>
  <c r="AI203" i="79"/>
  <c r="AG572" i="79"/>
  <c r="AK933" i="79"/>
  <c r="AM566" i="79"/>
  <c r="AM569" i="79"/>
  <c r="AI570" i="79"/>
  <c r="AM936" i="79"/>
  <c r="AI206" i="79"/>
  <c r="M65" i="43" s="1"/>
  <c r="AM932" i="79"/>
  <c r="AM751" i="79"/>
  <c r="AI387" i="79"/>
  <c r="AM570" i="79"/>
  <c r="AE937" i="79"/>
  <c r="AE570" i="79"/>
  <c r="AI1122" i="79"/>
  <c r="AI572" i="79"/>
  <c r="AM390" i="79"/>
  <c r="Q68" i="43" s="1"/>
  <c r="AG574" i="79"/>
  <c r="K71" i="43" s="1"/>
  <c r="AE932" i="79"/>
  <c r="AG939" i="79"/>
  <c r="AI1126" i="79"/>
  <c r="M80" i="43" s="1"/>
  <c r="AD939" i="79"/>
  <c r="AD936" i="79"/>
  <c r="AD937" i="79"/>
  <c r="AE942" i="79"/>
  <c r="I77" i="43" s="1"/>
  <c r="AK574" i="79"/>
  <c r="O71" i="43" s="1"/>
  <c r="AE572" i="79"/>
  <c r="AF940" i="79"/>
  <c r="AF937" i="79"/>
  <c r="AB566" i="79"/>
  <c r="AI940" i="79"/>
  <c r="AJ520" i="46"/>
  <c r="AF942" i="79"/>
  <c r="J77" i="43" s="1"/>
  <c r="AF932" i="79"/>
  <c r="AI517" i="46"/>
  <c r="AC934" i="79"/>
  <c r="AD572" i="79"/>
  <c r="AB939" i="79"/>
  <c r="AB567" i="79"/>
  <c r="AG933" i="79"/>
  <c r="AJ519" i="46"/>
  <c r="AC932" i="79"/>
  <c r="AB571" i="79"/>
  <c r="AB389" i="79"/>
  <c r="F67" i="43" s="1"/>
  <c r="AB934" i="79"/>
  <c r="AF934" i="79"/>
  <c r="AH937" i="79"/>
  <c r="AG392" i="46"/>
  <c r="L59" i="43" s="1"/>
  <c r="AB936" i="79"/>
  <c r="AF938" i="79"/>
  <c r="AF569" i="79"/>
  <c r="AJ571" i="79"/>
  <c r="AI388" i="46"/>
  <c r="AI938" i="79"/>
  <c r="AB940" i="79"/>
  <c r="AM939" i="79"/>
  <c r="AI568" i="79"/>
  <c r="AC936" i="79"/>
  <c r="AM387" i="79"/>
  <c r="AI522" i="46"/>
  <c r="N62" i="43" s="1"/>
  <c r="AB569" i="79"/>
  <c r="AB572" i="79"/>
  <c r="AG390" i="46"/>
  <c r="AK520" i="46"/>
  <c r="AG570" i="79"/>
  <c r="AK567" i="79"/>
  <c r="AE518" i="46"/>
  <c r="AH936" i="79"/>
  <c r="AD934" i="79"/>
  <c r="AC937" i="79"/>
  <c r="AD940" i="79"/>
  <c r="AC517" i="46"/>
  <c r="AJ942" i="79"/>
  <c r="N77" i="43" s="1"/>
  <c r="AB520" i="46"/>
  <c r="AB932" i="79"/>
  <c r="AG935" i="79"/>
  <c r="AJ569" i="79"/>
  <c r="AE939" i="79"/>
  <c r="AL940" i="79"/>
  <c r="AJ933" i="79"/>
  <c r="AJ938" i="79"/>
  <c r="AL934" i="79"/>
  <c r="AK571" i="79"/>
  <c r="AI754" i="79"/>
  <c r="AL939" i="79"/>
  <c r="AK935" i="79"/>
  <c r="Y261" i="46"/>
  <c r="D55" i="43" s="1"/>
  <c r="I39" i="47" s="1"/>
  <c r="AM942" i="79"/>
  <c r="Q77" i="43" s="1"/>
  <c r="AF574" i="79"/>
  <c r="J71" i="43" s="1"/>
  <c r="AB519" i="46"/>
  <c r="AE934" i="79"/>
  <c r="AM935" i="79"/>
  <c r="AH932" i="79"/>
  <c r="AK570" i="79"/>
  <c r="AH574" i="79"/>
  <c r="L71" i="43" s="1"/>
  <c r="AD942" i="79"/>
  <c r="H77" i="43" s="1"/>
  <c r="AC569" i="79"/>
  <c r="AL932" i="79"/>
  <c r="AC938" i="79"/>
  <c r="AJ937" i="79"/>
  <c r="AI519" i="46"/>
  <c r="AJ932" i="79"/>
  <c r="AM937" i="79"/>
  <c r="AI939" i="79"/>
  <c r="AI1121" i="79"/>
  <c r="AL933" i="79"/>
  <c r="AK518" i="46"/>
  <c r="AM574" i="79"/>
  <c r="Q71" i="43" s="1"/>
  <c r="AM200" i="79"/>
  <c r="AI1117" i="79"/>
  <c r="AL936" i="79"/>
  <c r="AL389" i="46"/>
  <c r="AD568" i="79"/>
  <c r="AD571" i="79"/>
  <c r="AH942" i="79"/>
  <c r="L77" i="43" s="1"/>
  <c r="AC935" i="79"/>
  <c r="AE522" i="46"/>
  <c r="J62" i="43" s="1"/>
  <c r="AC572" i="79"/>
  <c r="AD388" i="46"/>
  <c r="AI518" i="46"/>
  <c r="AD566" i="79"/>
  <c r="AI390" i="46"/>
  <c r="AI936" i="79"/>
  <c r="Y521" i="46"/>
  <c r="D61" i="43" s="1"/>
  <c r="AD390" i="46"/>
  <c r="AC933" i="79"/>
  <c r="AF571" i="79"/>
  <c r="AM934" i="79"/>
  <c r="AF933" i="79"/>
  <c r="AB205" i="79"/>
  <c r="F64" i="43" s="1"/>
  <c r="AJ936" i="79"/>
  <c r="AF572" i="79"/>
  <c r="AE520" i="46"/>
  <c r="AG940" i="79"/>
  <c r="AL388" i="46"/>
  <c r="AC939" i="79"/>
  <c r="AJ934" i="79"/>
  <c r="AF568" i="79"/>
  <c r="AM1119" i="79"/>
  <c r="AD389" i="46"/>
  <c r="AH940" i="79"/>
  <c r="AC942" i="79"/>
  <c r="G77" i="43" s="1"/>
  <c r="AD567" i="79"/>
  <c r="AG389" i="46"/>
  <c r="AI934" i="79"/>
  <c r="AB517" i="46"/>
  <c r="AB935" i="79"/>
  <c r="AA520" i="46"/>
  <c r="AM1123" i="79"/>
  <c r="AL935" i="79"/>
  <c r="AG936" i="79"/>
  <c r="AG567" i="79"/>
  <c r="AH572" i="79"/>
  <c r="AI569" i="79"/>
  <c r="AJ518" i="46"/>
  <c r="Y391" i="46"/>
  <c r="D58" i="43" s="1"/>
  <c r="AM1115" i="79"/>
  <c r="AF936" i="79"/>
  <c r="AM938" i="79"/>
  <c r="AJ517" i="46"/>
  <c r="AM384" i="79"/>
  <c r="AK937" i="79"/>
  <c r="AK936" i="79"/>
  <c r="AD574" i="79"/>
  <c r="H71" i="43" s="1"/>
  <c r="AC574" i="79"/>
  <c r="G71" i="43" s="1"/>
  <c r="AB937" i="79"/>
  <c r="AA388" i="46"/>
  <c r="AB568" i="79"/>
  <c r="I24" i="47"/>
  <c r="I16" i="47"/>
  <c r="I22" i="47"/>
  <c r="I19" i="47"/>
  <c r="I26" i="47"/>
  <c r="I17" i="47"/>
  <c r="I21" i="47"/>
  <c r="I25" i="47"/>
  <c r="I18" i="47"/>
  <c r="I20" i="47"/>
  <c r="I15" i="47"/>
  <c r="I23" i="47"/>
  <c r="AF566" i="79"/>
  <c r="AH934" i="79"/>
  <c r="AJ567" i="79"/>
  <c r="AJ940" i="79"/>
  <c r="AK940" i="79"/>
  <c r="AH938" i="79"/>
  <c r="AI1120" i="79"/>
  <c r="AI571" i="79"/>
  <c r="AH567" i="79"/>
  <c r="AF519" i="46"/>
  <c r="AM386" i="79"/>
  <c r="AH569" i="79"/>
  <c r="AC522" i="46"/>
  <c r="H62" i="43" s="1"/>
  <c r="AJ568" i="79"/>
  <c r="AJ566" i="79"/>
  <c r="AE936" i="79"/>
  <c r="AK932" i="79"/>
  <c r="AI756" i="79"/>
  <c r="AI755" i="79"/>
  <c r="Z205" i="79"/>
  <c r="D64" i="43" s="1"/>
  <c r="AM206" i="79"/>
  <c r="Q65" i="43" s="1"/>
  <c r="AG566" i="79"/>
  <c r="AE938" i="79"/>
  <c r="AE566" i="79"/>
  <c r="AC757" i="79" l="1"/>
  <c r="G73" i="43" s="1"/>
  <c r="AB1125" i="79"/>
  <c r="F79" i="43" s="1"/>
  <c r="AA205" i="79"/>
  <c r="E64" i="43" s="1"/>
  <c r="J95" i="47" s="1"/>
  <c r="AB757" i="79"/>
  <c r="F73" i="43" s="1"/>
  <c r="AA941" i="79"/>
  <c r="E76" i="43" s="1"/>
  <c r="AB261" i="46"/>
  <c r="G55" i="43" s="1"/>
  <c r="L39" i="47" s="1"/>
  <c r="L18" i="47"/>
  <c r="L16" i="47"/>
  <c r="L21" i="47"/>
  <c r="L19" i="47"/>
  <c r="L26" i="47"/>
  <c r="L20" i="47"/>
  <c r="L25" i="47"/>
  <c r="L24" i="47"/>
  <c r="L22" i="47"/>
  <c r="S23" i="47"/>
  <c r="L15" i="47"/>
  <c r="L23" i="47"/>
  <c r="U26" i="47"/>
  <c r="U23" i="47"/>
  <c r="S20" i="47"/>
  <c r="U21" i="47"/>
  <c r="U18" i="47"/>
  <c r="AF205" i="79"/>
  <c r="J64" i="43" s="1"/>
  <c r="AC389" i="79"/>
  <c r="G67" i="43" s="1"/>
  <c r="U24" i="47"/>
  <c r="U19" i="47"/>
  <c r="U15" i="47"/>
  <c r="U22" i="47"/>
  <c r="U17" i="47"/>
  <c r="U16" i="47"/>
  <c r="U25" i="47"/>
  <c r="AK1125" i="79"/>
  <c r="O79" i="43" s="1"/>
  <c r="AH1125" i="79"/>
  <c r="L79" i="43" s="1"/>
  <c r="AC205" i="79"/>
  <c r="G64" i="43" s="1"/>
  <c r="AD205" i="79"/>
  <c r="H64" i="43" s="1"/>
  <c r="AF1125" i="79"/>
  <c r="J79" i="43" s="1"/>
  <c r="R16" i="47"/>
  <c r="AE205" i="79"/>
  <c r="I64" i="43" s="1"/>
  <c r="S21" i="47"/>
  <c r="R18" i="47"/>
  <c r="AK205" i="79"/>
  <c r="O64" i="43" s="1"/>
  <c r="O38" i="47"/>
  <c r="O24" i="47"/>
  <c r="O15" i="47"/>
  <c r="O16" i="47"/>
  <c r="O22" i="47"/>
  <c r="O20" i="47"/>
  <c r="O18" i="47"/>
  <c r="O19" i="47"/>
  <c r="S16" i="47"/>
  <c r="O23" i="47"/>
  <c r="S26" i="47"/>
  <c r="O25" i="47"/>
  <c r="O21" i="47"/>
  <c r="O26" i="47"/>
  <c r="R32" i="47"/>
  <c r="AA757" i="79"/>
  <c r="E73" i="43" s="1"/>
  <c r="AI261" i="46"/>
  <c r="N55" i="43" s="1"/>
  <c r="S30" i="47" s="1"/>
  <c r="K19" i="47"/>
  <c r="J37" i="47"/>
  <c r="J30" i="47"/>
  <c r="U32" i="47"/>
  <c r="J48" i="47"/>
  <c r="J39" i="47"/>
  <c r="J38" i="47"/>
  <c r="P22" i="47"/>
  <c r="R17" i="47"/>
  <c r="O37" i="47"/>
  <c r="J33" i="47"/>
  <c r="J32" i="47"/>
  <c r="J35" i="47"/>
  <c r="J34" i="47"/>
  <c r="R26" i="47"/>
  <c r="AJ205" i="79"/>
  <c r="N64" i="43" s="1"/>
  <c r="R15" i="47"/>
  <c r="J31" i="47"/>
  <c r="J36" i="47"/>
  <c r="J40" i="47"/>
  <c r="R24" i="47"/>
  <c r="R20" i="47"/>
  <c r="R21" i="47"/>
  <c r="R22" i="47"/>
  <c r="AA261" i="46"/>
  <c r="F55" i="43" s="1"/>
  <c r="K34" i="47" s="1"/>
  <c r="AL757" i="79"/>
  <c r="P73" i="43" s="1"/>
  <c r="P19" i="47"/>
  <c r="AG757" i="79"/>
  <c r="K73" i="43" s="1"/>
  <c r="S25" i="47"/>
  <c r="S24" i="47"/>
  <c r="O41" i="47"/>
  <c r="AE757" i="79"/>
  <c r="I73" i="43" s="1"/>
  <c r="AL205" i="79"/>
  <c r="P64" i="43" s="1"/>
  <c r="K17" i="47"/>
  <c r="L34" i="47"/>
  <c r="S22" i="47"/>
  <c r="S17" i="47"/>
  <c r="S19" i="47"/>
  <c r="AM259" i="46"/>
  <c r="S18" i="47"/>
  <c r="S15" i="47"/>
  <c r="O35" i="47"/>
  <c r="R25" i="47"/>
  <c r="R23" i="47"/>
  <c r="O30" i="47"/>
  <c r="AC1125" i="79"/>
  <c r="G79" i="43" s="1"/>
  <c r="AD1125" i="79"/>
  <c r="H79" i="43" s="1"/>
  <c r="AA1125" i="79"/>
  <c r="E79" i="43" s="1"/>
  <c r="P21" i="47"/>
  <c r="P17" i="47"/>
  <c r="P15" i="47"/>
  <c r="P23" i="47"/>
  <c r="T26" i="47"/>
  <c r="P24" i="47"/>
  <c r="P16" i="47"/>
  <c r="P25" i="47"/>
  <c r="T19" i="47"/>
  <c r="P18" i="47"/>
  <c r="T17" i="47"/>
  <c r="P20" i="47"/>
  <c r="P26" i="47"/>
  <c r="J27" i="47"/>
  <c r="J29" i="47" s="1"/>
  <c r="O36" i="47"/>
  <c r="T21" i="47"/>
  <c r="K15" i="47"/>
  <c r="O34" i="47"/>
  <c r="T18" i="47"/>
  <c r="T15" i="47"/>
  <c r="O39" i="47"/>
  <c r="T23" i="47"/>
  <c r="T25" i="47"/>
  <c r="T24" i="47"/>
  <c r="O40" i="47"/>
  <c r="K20" i="47"/>
  <c r="O31" i="47"/>
  <c r="T20" i="47"/>
  <c r="T16" i="47"/>
  <c r="O33" i="47"/>
  <c r="O32" i="47"/>
  <c r="T33" i="47"/>
  <c r="AJ1125" i="79"/>
  <c r="N79" i="43" s="1"/>
  <c r="AL1125" i="79"/>
  <c r="P79" i="43" s="1"/>
  <c r="AH757" i="79"/>
  <c r="L73" i="43" s="1"/>
  <c r="L91" i="43"/>
  <c r="K22" i="47"/>
  <c r="AN1124" i="79"/>
  <c r="AG1125" i="79"/>
  <c r="K79" i="43" s="1"/>
  <c r="AN203" i="79"/>
  <c r="K26" i="47"/>
  <c r="K16" i="47"/>
  <c r="R56" i="43"/>
  <c r="AH205" i="79"/>
  <c r="L64" i="43" s="1"/>
  <c r="AE1125" i="79"/>
  <c r="I79" i="43" s="1"/>
  <c r="K18" i="47"/>
  <c r="K25" i="47"/>
  <c r="K21" i="47"/>
  <c r="K23" i="47"/>
  <c r="K24" i="47"/>
  <c r="AN202" i="79"/>
  <c r="AL573" i="79"/>
  <c r="P70" i="43" s="1"/>
  <c r="M22" i="47"/>
  <c r="M20" i="47"/>
  <c r="M21" i="47"/>
  <c r="M40" i="47"/>
  <c r="M16" i="47"/>
  <c r="M15" i="47"/>
  <c r="J91" i="43"/>
  <c r="M26" i="47"/>
  <c r="M24" i="47"/>
  <c r="M18" i="47"/>
  <c r="M25" i="47"/>
  <c r="M23" i="47"/>
  <c r="M19" i="47"/>
  <c r="AM262" i="46"/>
  <c r="D102" i="43" s="1"/>
  <c r="N15" i="47"/>
  <c r="L33" i="47"/>
  <c r="AN749" i="79"/>
  <c r="N20" i="47"/>
  <c r="AF757" i="79"/>
  <c r="J73" i="43" s="1"/>
  <c r="M37" i="47"/>
  <c r="N21" i="47"/>
  <c r="AK757" i="79"/>
  <c r="O73" i="43" s="1"/>
  <c r="AH389" i="79"/>
  <c r="L67" i="43" s="1"/>
  <c r="AG205" i="79"/>
  <c r="K64" i="43" s="1"/>
  <c r="AJ757" i="79"/>
  <c r="N73" i="43" s="1"/>
  <c r="AH521" i="46"/>
  <c r="M61" i="43" s="1"/>
  <c r="P36" i="47"/>
  <c r="AD757" i="79"/>
  <c r="H73" i="43" s="1"/>
  <c r="N26" i="47"/>
  <c r="N23" i="47"/>
  <c r="N24" i="47"/>
  <c r="R52" i="43"/>
  <c r="N18" i="47"/>
  <c r="N22" i="47"/>
  <c r="N19" i="47"/>
  <c r="N16" i="47"/>
  <c r="N25" i="47"/>
  <c r="AM131" i="46"/>
  <c r="C91" i="43" s="1"/>
  <c r="P34" i="47"/>
  <c r="M39" i="47"/>
  <c r="T37" i="47"/>
  <c r="T30" i="47"/>
  <c r="P30" i="47"/>
  <c r="AE389" i="79"/>
  <c r="I67" i="43" s="1"/>
  <c r="T36" i="47"/>
  <c r="T39" i="47"/>
  <c r="T34" i="47"/>
  <c r="T32" i="47"/>
  <c r="T38" i="47"/>
  <c r="T31" i="47"/>
  <c r="T35" i="47"/>
  <c r="T40" i="47"/>
  <c r="T41" i="47"/>
  <c r="M30" i="47"/>
  <c r="P37" i="47"/>
  <c r="M31" i="47"/>
  <c r="AJ389" i="79"/>
  <c r="N67" i="43" s="1"/>
  <c r="P39" i="47"/>
  <c r="P40" i="47"/>
  <c r="M33" i="47"/>
  <c r="AD389" i="79"/>
  <c r="H67" i="43" s="1"/>
  <c r="AG389" i="79"/>
  <c r="K67" i="43" s="1"/>
  <c r="L31" i="47"/>
  <c r="J50" i="47"/>
  <c r="M38" i="47"/>
  <c r="P38" i="47"/>
  <c r="P41" i="47"/>
  <c r="M34" i="47"/>
  <c r="R33" i="47"/>
  <c r="M36" i="47"/>
  <c r="P33" i="47"/>
  <c r="P32" i="47"/>
  <c r="R38" i="47"/>
  <c r="AN385" i="79"/>
  <c r="AG521" i="46"/>
  <c r="L61" i="43" s="1"/>
  <c r="AF389" i="79"/>
  <c r="J67" i="43" s="1"/>
  <c r="J47" i="47"/>
  <c r="R30" i="47"/>
  <c r="P35" i="47"/>
  <c r="P31" i="47"/>
  <c r="M32" i="47"/>
  <c r="R34" i="47"/>
  <c r="AK389" i="79"/>
  <c r="O67" i="43" s="1"/>
  <c r="H93" i="43"/>
  <c r="U36" i="47"/>
  <c r="AL389" i="79"/>
  <c r="P67" i="43" s="1"/>
  <c r="L37" i="47"/>
  <c r="R80" i="43"/>
  <c r="L97" i="43"/>
  <c r="D91" i="43"/>
  <c r="AN388" i="79"/>
  <c r="AN386" i="79"/>
  <c r="I35" i="47"/>
  <c r="AL261" i="46"/>
  <c r="Q55" i="43" s="1"/>
  <c r="V31" i="47" s="1"/>
  <c r="I41" i="47"/>
  <c r="G91" i="43"/>
  <c r="H96" i="43"/>
  <c r="J65" i="47"/>
  <c r="H91" i="43"/>
  <c r="M41" i="47"/>
  <c r="I33" i="47"/>
  <c r="AN201" i="79"/>
  <c r="I37" i="47"/>
  <c r="AN1117" i="79"/>
  <c r="U34" i="47"/>
  <c r="I36" i="47"/>
  <c r="I38" i="47"/>
  <c r="G95" i="43"/>
  <c r="AH391" i="46"/>
  <c r="M58" i="43" s="1"/>
  <c r="R52" i="47" s="1"/>
  <c r="I31" i="47"/>
  <c r="I40" i="47"/>
  <c r="I32" i="47"/>
  <c r="J71" i="47"/>
  <c r="M35" i="47"/>
  <c r="U35" i="47"/>
  <c r="AA391" i="46"/>
  <c r="F58" i="43" s="1"/>
  <c r="AB521" i="46"/>
  <c r="G61" i="43" s="1"/>
  <c r="J54" i="47"/>
  <c r="J45" i="47"/>
  <c r="R36" i="47"/>
  <c r="R39" i="47"/>
  <c r="J55" i="47"/>
  <c r="AI205" i="79"/>
  <c r="M64" i="43" s="1"/>
  <c r="J66" i="47"/>
  <c r="R41" i="47"/>
  <c r="V20" i="47"/>
  <c r="J52" i="47"/>
  <c r="J95" i="43"/>
  <c r="AK391" i="46"/>
  <c r="P58" i="43" s="1"/>
  <c r="U51" i="47" s="1"/>
  <c r="R40" i="47"/>
  <c r="AF391" i="46"/>
  <c r="K58" i="43" s="1"/>
  <c r="P54" i="47" s="1"/>
  <c r="R37" i="47"/>
  <c r="J51" i="47"/>
  <c r="J53" i="47"/>
  <c r="R31" i="47"/>
  <c r="J49" i="47"/>
  <c r="R35" i="47"/>
  <c r="AM573" i="79"/>
  <c r="Q70" i="43" s="1"/>
  <c r="AE391" i="46"/>
  <c r="J58" i="43" s="1"/>
  <c r="O56" i="47" s="1"/>
  <c r="AN383" i="79"/>
  <c r="J69" i="47"/>
  <c r="J60" i="47"/>
  <c r="J61" i="47"/>
  <c r="J93" i="47"/>
  <c r="J63" i="47"/>
  <c r="V25" i="47"/>
  <c r="R74" i="43"/>
  <c r="U39" i="47"/>
  <c r="U33" i="47"/>
  <c r="U30" i="47"/>
  <c r="L94" i="43"/>
  <c r="AB391" i="46"/>
  <c r="G58" i="43" s="1"/>
  <c r="J64" i="47"/>
  <c r="J68" i="47"/>
  <c r="U37" i="47"/>
  <c r="U40" i="47"/>
  <c r="U31" i="47"/>
  <c r="J94" i="43"/>
  <c r="AN204" i="79"/>
  <c r="J62" i="47"/>
  <c r="AG391" i="46"/>
  <c r="L58" i="43" s="1"/>
  <c r="J56" i="47"/>
  <c r="J70" i="47"/>
  <c r="AN754" i="79"/>
  <c r="V23" i="47"/>
  <c r="J67" i="47"/>
  <c r="J46" i="47"/>
  <c r="U38" i="47"/>
  <c r="U41" i="47"/>
  <c r="R68" i="43"/>
  <c r="AI389" i="79"/>
  <c r="M67" i="43" s="1"/>
  <c r="AC391" i="46"/>
  <c r="H58" i="43" s="1"/>
  <c r="M55" i="47" s="1"/>
  <c r="AM519" i="46"/>
  <c r="AJ521" i="46"/>
  <c r="O61" i="43" s="1"/>
  <c r="L95" i="43"/>
  <c r="AN1118" i="79"/>
  <c r="AC521" i="46"/>
  <c r="H61" i="43" s="1"/>
  <c r="V19" i="47"/>
  <c r="AN753" i="79"/>
  <c r="L92" i="43"/>
  <c r="AD521" i="46"/>
  <c r="I61" i="43" s="1"/>
  <c r="J93" i="43"/>
  <c r="AN752" i="79"/>
  <c r="G92" i="43"/>
  <c r="AM390" i="46"/>
  <c r="V24" i="47"/>
  <c r="V21" i="47"/>
  <c r="AJ391" i="46"/>
  <c r="O58" i="43" s="1"/>
  <c r="T56" i="47" s="1"/>
  <c r="AE521" i="46"/>
  <c r="J61" i="43" s="1"/>
  <c r="I71" i="47"/>
  <c r="L99" i="43"/>
  <c r="AI941" i="79"/>
  <c r="M76" i="43" s="1"/>
  <c r="AM205" i="79"/>
  <c r="Q64" i="43" s="1"/>
  <c r="G93" i="43"/>
  <c r="AL521" i="46"/>
  <c r="Q61" i="43" s="1"/>
  <c r="R65" i="43"/>
  <c r="AN200" i="79"/>
  <c r="AM132" i="46"/>
  <c r="C102" i="43" s="1"/>
  <c r="D92" i="43"/>
  <c r="V26" i="47"/>
  <c r="V22" i="47"/>
  <c r="V18" i="47"/>
  <c r="G94" i="43"/>
  <c r="J92" i="43"/>
  <c r="AN1126" i="79"/>
  <c r="L102" i="43" s="1"/>
  <c r="I34" i="47"/>
  <c r="I30" i="47"/>
  <c r="R53" i="43"/>
  <c r="AN387" i="79"/>
  <c r="V16" i="47"/>
  <c r="V15" i="47"/>
  <c r="AM757" i="79"/>
  <c r="Q73" i="43" s="1"/>
  <c r="AG573" i="79"/>
  <c r="K70" i="43" s="1"/>
  <c r="I48" i="47"/>
  <c r="AF521" i="46"/>
  <c r="K61" i="43" s="1"/>
  <c r="AM518" i="46"/>
  <c r="AE573" i="79"/>
  <c r="I70" i="43" s="1"/>
  <c r="F93" i="43"/>
  <c r="J97" i="43"/>
  <c r="I60" i="47"/>
  <c r="I67" i="47"/>
  <c r="F92" i="43"/>
  <c r="AN935" i="79"/>
  <c r="AN750" i="79"/>
  <c r="AN1123" i="79"/>
  <c r="AK521" i="46"/>
  <c r="P61" i="43" s="1"/>
  <c r="R59" i="43"/>
  <c r="AN1116" i="79"/>
  <c r="AM260" i="46"/>
  <c r="AN751" i="79"/>
  <c r="AM392" i="46"/>
  <c r="E102" i="43" s="1"/>
  <c r="AN758" i="79"/>
  <c r="J102" i="43" s="1"/>
  <c r="I86" i="47"/>
  <c r="I56" i="47"/>
  <c r="H92" i="43"/>
  <c r="I92" i="43"/>
  <c r="E92" i="43"/>
  <c r="AN390" i="79"/>
  <c r="H102" i="43" s="1"/>
  <c r="L100" i="43"/>
  <c r="M100" i="43" s="1"/>
  <c r="Q33" i="47"/>
  <c r="Q38" i="47"/>
  <c r="Q39" i="47"/>
  <c r="Q36" i="47"/>
  <c r="Q41" i="47"/>
  <c r="Q21" i="47"/>
  <c r="AM522" i="46"/>
  <c r="F102" i="43" s="1"/>
  <c r="Q26" i="47"/>
  <c r="Q32" i="47"/>
  <c r="Q20" i="47"/>
  <c r="R77" i="43"/>
  <c r="Q25" i="47"/>
  <c r="Q22" i="47"/>
  <c r="Q17" i="47"/>
  <c r="AD941" i="79"/>
  <c r="H76" i="43" s="1"/>
  <c r="AM941" i="79"/>
  <c r="Q76" i="43" s="1"/>
  <c r="AN938" i="79"/>
  <c r="AN1122" i="79"/>
  <c r="L98" i="43"/>
  <c r="AH573" i="79"/>
  <c r="L70" i="43" s="1"/>
  <c r="K92" i="43"/>
  <c r="AJ573" i="79"/>
  <c r="N70" i="43" s="1"/>
  <c r="I77" i="47"/>
  <c r="I96" i="47"/>
  <c r="I84" i="47"/>
  <c r="R71" i="43"/>
  <c r="AN569" i="79"/>
  <c r="AI1125" i="79"/>
  <c r="M79" i="43" s="1"/>
  <c r="AN567" i="79"/>
  <c r="I83" i="47"/>
  <c r="AE941" i="79"/>
  <c r="I76" i="43" s="1"/>
  <c r="I94" i="43"/>
  <c r="AG941" i="79"/>
  <c r="K76" i="43" s="1"/>
  <c r="H95" i="43"/>
  <c r="AK941" i="79"/>
  <c r="O76" i="43" s="1"/>
  <c r="J96" i="43"/>
  <c r="AI573" i="79"/>
  <c r="M70" i="43" s="1"/>
  <c r="AI757" i="79"/>
  <c r="M73" i="43" s="1"/>
  <c r="K96" i="43"/>
  <c r="AN937" i="79"/>
  <c r="AK573" i="79"/>
  <c r="O70" i="43" s="1"/>
  <c r="AM520" i="46"/>
  <c r="F94" i="43"/>
  <c r="N39" i="47"/>
  <c r="N33" i="47"/>
  <c r="I97" i="43"/>
  <c r="AN572" i="79"/>
  <c r="I91" i="43"/>
  <c r="AN566" i="79"/>
  <c r="AN933" i="79"/>
  <c r="L96" i="43"/>
  <c r="AN1120" i="79"/>
  <c r="I50" i="47"/>
  <c r="I101" i="47"/>
  <c r="I94" i="47"/>
  <c r="I92" i="47"/>
  <c r="I47" i="47"/>
  <c r="I68" i="47"/>
  <c r="E91" i="43"/>
  <c r="N36" i="47"/>
  <c r="N30" i="47"/>
  <c r="N31" i="47"/>
  <c r="N38" i="47"/>
  <c r="AL941" i="79"/>
  <c r="P76" i="43" s="1"/>
  <c r="AH941" i="79"/>
  <c r="L76" i="43" s="1"/>
  <c r="AI391" i="46"/>
  <c r="N58" i="43" s="1"/>
  <c r="AN571" i="79"/>
  <c r="I96" i="43"/>
  <c r="AN942" i="79"/>
  <c r="K102" i="43" s="1"/>
  <c r="H94" i="43"/>
  <c r="K94" i="43"/>
  <c r="I45" i="47"/>
  <c r="I79" i="47"/>
  <c r="I69" i="47"/>
  <c r="I61" i="47"/>
  <c r="I52" i="47"/>
  <c r="I46" i="47"/>
  <c r="I95" i="47"/>
  <c r="I64" i="47"/>
  <c r="I55" i="47"/>
  <c r="I80" i="47"/>
  <c r="I63" i="47"/>
  <c r="I91" i="47"/>
  <c r="I82" i="47"/>
  <c r="I78" i="47"/>
  <c r="I90" i="47"/>
  <c r="I62" i="47"/>
  <c r="AM388" i="46"/>
  <c r="N37" i="47"/>
  <c r="N34" i="47"/>
  <c r="Q15" i="47"/>
  <c r="Q16" i="47"/>
  <c r="Q35" i="47"/>
  <c r="Q18" i="47"/>
  <c r="Q37" i="47"/>
  <c r="Q34" i="47"/>
  <c r="Q24" i="47"/>
  <c r="AJ941" i="79"/>
  <c r="N76" i="43" s="1"/>
  <c r="K99" i="43"/>
  <c r="AN940" i="79"/>
  <c r="AC941" i="79"/>
  <c r="G76" i="43" s="1"/>
  <c r="K98" i="43"/>
  <c r="AN939" i="79"/>
  <c r="K97" i="43"/>
  <c r="R62" i="43"/>
  <c r="E93" i="43"/>
  <c r="L93" i="43"/>
  <c r="AN755" i="79"/>
  <c r="I27" i="47"/>
  <c r="I29" i="47" s="1"/>
  <c r="N41" i="47"/>
  <c r="N35" i="47"/>
  <c r="AM389" i="46"/>
  <c r="AN574" i="79"/>
  <c r="I102" i="43" s="1"/>
  <c r="I93" i="47"/>
  <c r="I99" i="47"/>
  <c r="I97" i="47"/>
  <c r="F91" i="43"/>
  <c r="AB941" i="79"/>
  <c r="F76" i="43" s="1"/>
  <c r="K91" i="43"/>
  <c r="AN932" i="79"/>
  <c r="AN936" i="79"/>
  <c r="K95" i="43"/>
  <c r="AF941" i="79"/>
  <c r="J76" i="43" s="1"/>
  <c r="AN1121" i="79"/>
  <c r="AN756" i="79"/>
  <c r="J98" i="43"/>
  <c r="AF573" i="79"/>
  <c r="J70" i="43" s="1"/>
  <c r="I51" i="47"/>
  <c r="I98" i="47"/>
  <c r="I66" i="47"/>
  <c r="I70" i="47"/>
  <c r="I100" i="47"/>
  <c r="I49" i="47"/>
  <c r="I76" i="47"/>
  <c r="I85" i="47"/>
  <c r="I75" i="47"/>
  <c r="I81" i="47"/>
  <c r="I53" i="47"/>
  <c r="I65" i="47"/>
  <c r="I54" i="47"/>
  <c r="I93" i="43"/>
  <c r="AN568" i="79"/>
  <c r="AM1125" i="79"/>
  <c r="Q79" i="43" s="1"/>
  <c r="AN206" i="79"/>
  <c r="G102" i="43" s="1"/>
  <c r="N40" i="47"/>
  <c r="N32" i="47"/>
  <c r="AL391" i="46"/>
  <c r="Q58" i="43" s="1"/>
  <c r="AM389" i="79"/>
  <c r="Q67" i="43" s="1"/>
  <c r="AM517" i="46"/>
  <c r="AA521" i="46"/>
  <c r="F61" i="43" s="1"/>
  <c r="Q30" i="47"/>
  <c r="Q19" i="47"/>
  <c r="Q23" i="47"/>
  <c r="Q40" i="47"/>
  <c r="Q31" i="47"/>
  <c r="AD391" i="46"/>
  <c r="I58" i="43" s="1"/>
  <c r="N50" i="47" s="1"/>
  <c r="AN934" i="79"/>
  <c r="K93" i="43"/>
  <c r="AI521" i="46"/>
  <c r="N61" i="43" s="1"/>
  <c r="AN1119" i="79"/>
  <c r="AN384" i="79"/>
  <c r="AN1115" i="79"/>
  <c r="J101" i="47" l="1"/>
  <c r="J79" i="47"/>
  <c r="J98" i="47"/>
  <c r="J82" i="47"/>
  <c r="J84" i="47"/>
  <c r="K50" i="47"/>
  <c r="J94" i="47"/>
  <c r="J75" i="47"/>
  <c r="J99" i="47"/>
  <c r="J76" i="47"/>
  <c r="L55" i="47"/>
  <c r="J78" i="47"/>
  <c r="J86" i="47"/>
  <c r="L35" i="47"/>
  <c r="L38" i="47"/>
  <c r="J100" i="47"/>
  <c r="J81" i="47"/>
  <c r="J85" i="47"/>
  <c r="J97" i="47"/>
  <c r="J80" i="47"/>
  <c r="J90" i="47"/>
  <c r="J91" i="47"/>
  <c r="J96" i="47"/>
  <c r="J83" i="47"/>
  <c r="J77" i="47"/>
  <c r="J92" i="47"/>
  <c r="L41" i="47"/>
  <c r="L32" i="47"/>
  <c r="L40" i="47"/>
  <c r="L36" i="47"/>
  <c r="L30" i="47"/>
  <c r="K30" i="47"/>
  <c r="K38" i="47"/>
  <c r="L27" i="47"/>
  <c r="L29" i="47" s="1"/>
  <c r="S32" i="47"/>
  <c r="U27" i="47"/>
  <c r="U29" i="47" s="1"/>
  <c r="U42" i="47" s="1"/>
  <c r="U44" i="47" s="1"/>
  <c r="S49" i="47"/>
  <c r="S37" i="47"/>
  <c r="K40" i="47"/>
  <c r="K32" i="47"/>
  <c r="K37" i="47"/>
  <c r="K31" i="47"/>
  <c r="K35" i="47"/>
  <c r="S39" i="47"/>
  <c r="S41" i="47"/>
  <c r="S34" i="47"/>
  <c r="S35" i="47"/>
  <c r="S36" i="47"/>
  <c r="O27" i="47"/>
  <c r="O29" i="47" s="1"/>
  <c r="O42" i="47" s="1"/>
  <c r="O44" i="47" s="1"/>
  <c r="S33" i="47"/>
  <c r="S38" i="47"/>
  <c r="S31" i="47"/>
  <c r="S40" i="47"/>
  <c r="K33" i="47"/>
  <c r="K41" i="47"/>
  <c r="K39" i="47"/>
  <c r="K36" i="47"/>
  <c r="R27" i="47"/>
  <c r="R29" i="47" s="1"/>
  <c r="R42" i="47" s="1"/>
  <c r="R44" i="47" s="1"/>
  <c r="J42" i="47"/>
  <c r="J44" i="47" s="1"/>
  <c r="J57" i="47" s="1"/>
  <c r="J59" i="47" s="1"/>
  <c r="J72" i="47" s="1"/>
  <c r="J74" i="47" s="1"/>
  <c r="P27" i="47"/>
  <c r="P29" i="47" s="1"/>
  <c r="P42" i="47" s="1"/>
  <c r="P44" i="47" s="1"/>
  <c r="W17" i="47"/>
  <c r="S27" i="47"/>
  <c r="S29" i="47" s="1"/>
  <c r="K56" i="47"/>
  <c r="AM261" i="46"/>
  <c r="AM263" i="46" s="1"/>
  <c r="T27" i="47"/>
  <c r="T29" i="47" s="1"/>
  <c r="T42" i="47" s="1"/>
  <c r="T44" i="47" s="1"/>
  <c r="Q96" i="47"/>
  <c r="K27" i="47"/>
  <c r="K29" i="47" s="1"/>
  <c r="M27" i="47"/>
  <c r="M29" i="47" s="1"/>
  <c r="M42" i="47" s="1"/>
  <c r="M44" i="47" s="1"/>
  <c r="R70" i="47"/>
  <c r="N27" i="47"/>
  <c r="N29" i="47" s="1"/>
  <c r="N42" i="47" s="1"/>
  <c r="N44" i="47" s="1"/>
  <c r="M51" i="47"/>
  <c r="V34" i="47"/>
  <c r="M50" i="47"/>
  <c r="R71" i="47"/>
  <c r="V33" i="47"/>
  <c r="W20" i="47"/>
  <c r="V32" i="47"/>
  <c r="V39" i="47"/>
  <c r="V41" i="47"/>
  <c r="V40" i="47"/>
  <c r="R48" i="47"/>
  <c r="V55" i="47"/>
  <c r="V38" i="47"/>
  <c r="V30" i="47"/>
  <c r="R55" i="43"/>
  <c r="R50" i="47"/>
  <c r="V37" i="47"/>
  <c r="V36" i="47"/>
  <c r="V35" i="47"/>
  <c r="R53" i="47"/>
  <c r="R86" i="47"/>
  <c r="K47" i="47"/>
  <c r="R78" i="47"/>
  <c r="O100" i="47"/>
  <c r="L62" i="47"/>
  <c r="U109" i="47"/>
  <c r="O78" i="47"/>
  <c r="U128" i="47"/>
  <c r="L66" i="47"/>
  <c r="R67" i="43"/>
  <c r="M45" i="47"/>
  <c r="P51" i="47"/>
  <c r="M46" i="47"/>
  <c r="R51" i="47"/>
  <c r="R67" i="47"/>
  <c r="P101" i="47"/>
  <c r="O53" i="47"/>
  <c r="O47" i="47"/>
  <c r="Q62" i="47"/>
  <c r="O50" i="47"/>
  <c r="M68" i="47"/>
  <c r="T78" i="47"/>
  <c r="K55" i="47"/>
  <c r="P49" i="47"/>
  <c r="P63" i="47"/>
  <c r="K51" i="47"/>
  <c r="T70" i="47"/>
  <c r="R82" i="47"/>
  <c r="M53" i="47"/>
  <c r="R100" i="47"/>
  <c r="R46" i="47"/>
  <c r="R49" i="47"/>
  <c r="R95" i="47"/>
  <c r="R94" i="47"/>
  <c r="M90" i="47"/>
  <c r="R80" i="47"/>
  <c r="R62" i="47"/>
  <c r="M75" i="47"/>
  <c r="T91" i="47"/>
  <c r="U45" i="47"/>
  <c r="T81" i="47"/>
  <c r="U93" i="47"/>
  <c r="U120" i="47"/>
  <c r="M78" i="47"/>
  <c r="R77" i="47"/>
  <c r="U52" i="47"/>
  <c r="M65" i="47"/>
  <c r="U55" i="47"/>
  <c r="U53" i="47"/>
  <c r="U127" i="47"/>
  <c r="U86" i="47"/>
  <c r="M76" i="47"/>
  <c r="P78" i="47"/>
  <c r="P48" i="47"/>
  <c r="K49" i="47"/>
  <c r="M48" i="47"/>
  <c r="M86" i="47"/>
  <c r="M85" i="47"/>
  <c r="M62" i="47"/>
  <c r="P60" i="47"/>
  <c r="R85" i="47"/>
  <c r="R96" i="47"/>
  <c r="M99" i="47"/>
  <c r="M91" i="47"/>
  <c r="O98" i="47"/>
  <c r="K100" i="47"/>
  <c r="K54" i="47"/>
  <c r="W24" i="47"/>
  <c r="M101" i="47"/>
  <c r="M96" i="47"/>
  <c r="M70" i="47"/>
  <c r="R56" i="47"/>
  <c r="R65" i="47"/>
  <c r="R66" i="47"/>
  <c r="R99" i="47"/>
  <c r="R81" i="47"/>
  <c r="R91" i="47"/>
  <c r="R60" i="47"/>
  <c r="R55" i="47"/>
  <c r="K46" i="47"/>
  <c r="O66" i="47"/>
  <c r="R105" i="47"/>
  <c r="M95" i="47"/>
  <c r="M63" i="47"/>
  <c r="M64" i="47"/>
  <c r="R64" i="47"/>
  <c r="M67" i="47"/>
  <c r="R63" i="47"/>
  <c r="M81" i="47"/>
  <c r="P53" i="47"/>
  <c r="P52" i="47"/>
  <c r="P55" i="47"/>
  <c r="K48" i="47"/>
  <c r="M84" i="47"/>
  <c r="K53" i="47"/>
  <c r="M82" i="47"/>
  <c r="R93" i="47"/>
  <c r="M83" i="47"/>
  <c r="M61" i="47"/>
  <c r="M54" i="47"/>
  <c r="R76" i="47"/>
  <c r="R98" i="47"/>
  <c r="M56" i="47"/>
  <c r="R64" i="43"/>
  <c r="P46" i="47"/>
  <c r="M79" i="47"/>
  <c r="R69" i="47"/>
  <c r="P56" i="47"/>
  <c r="M60" i="47"/>
  <c r="R84" i="47"/>
  <c r="M47" i="47"/>
  <c r="M97" i="47"/>
  <c r="M69" i="47"/>
  <c r="P93" i="47"/>
  <c r="M80" i="47"/>
  <c r="R83" i="47"/>
  <c r="M66" i="47"/>
  <c r="R75" i="47"/>
  <c r="P47" i="47"/>
  <c r="K52" i="47"/>
  <c r="R68" i="47"/>
  <c r="M94" i="47"/>
  <c r="M98" i="47"/>
  <c r="M92" i="47"/>
  <c r="M100" i="47"/>
  <c r="M93" i="47"/>
  <c r="M77" i="47"/>
  <c r="M52" i="47"/>
  <c r="R90" i="47"/>
  <c r="P75" i="47"/>
  <c r="R54" i="47"/>
  <c r="R92" i="47"/>
  <c r="R61" i="47"/>
  <c r="R79" i="47"/>
  <c r="R45" i="47"/>
  <c r="R97" i="47"/>
  <c r="R101" i="47"/>
  <c r="K45" i="47"/>
  <c r="M71" i="47"/>
  <c r="R47" i="47"/>
  <c r="P45" i="47"/>
  <c r="M49" i="47"/>
  <c r="T48" i="47"/>
  <c r="P50" i="47"/>
  <c r="T69" i="47"/>
  <c r="U114" i="47"/>
  <c r="P68" i="47"/>
  <c r="P69" i="47"/>
  <c r="T61" i="47"/>
  <c r="U92" i="47"/>
  <c r="U63" i="47"/>
  <c r="P92" i="47"/>
  <c r="U68" i="47"/>
  <c r="U50" i="47"/>
  <c r="U49" i="47"/>
  <c r="T50" i="47"/>
  <c r="U82" i="47"/>
  <c r="U66" i="47"/>
  <c r="P70" i="47"/>
  <c r="P76" i="47"/>
  <c r="P66" i="47"/>
  <c r="T84" i="47"/>
  <c r="U54" i="47"/>
  <c r="U64" i="47"/>
  <c r="P80" i="47"/>
  <c r="S48" i="47"/>
  <c r="U48" i="47"/>
  <c r="U107" i="47"/>
  <c r="U56" i="47"/>
  <c r="T55" i="47"/>
  <c r="P64" i="47"/>
  <c r="P65" i="47"/>
  <c r="U47" i="47"/>
  <c r="P84" i="47"/>
  <c r="P77" i="47"/>
  <c r="P91" i="47"/>
  <c r="T101" i="47"/>
  <c r="U60" i="47"/>
  <c r="U46" i="47"/>
  <c r="P98" i="47"/>
  <c r="U67" i="47"/>
  <c r="U99" i="47"/>
  <c r="P116" i="47"/>
  <c r="AN205" i="79"/>
  <c r="AN207" i="79" s="1"/>
  <c r="U85" i="47"/>
  <c r="U123" i="47"/>
  <c r="U129" i="47"/>
  <c r="U96" i="47"/>
  <c r="U111" i="47"/>
  <c r="U125" i="47"/>
  <c r="U97" i="47"/>
  <c r="U95" i="47"/>
  <c r="U90" i="47"/>
  <c r="U83" i="47"/>
  <c r="O91" i="47"/>
  <c r="Q83" i="47"/>
  <c r="O51" i="47"/>
  <c r="O46" i="47"/>
  <c r="O48" i="47"/>
  <c r="U79" i="47"/>
  <c r="U126" i="47"/>
  <c r="U131" i="47"/>
  <c r="U69" i="47"/>
  <c r="U77" i="47"/>
  <c r="U75" i="47"/>
  <c r="U155" i="47"/>
  <c r="U70" i="47"/>
  <c r="U100" i="47"/>
  <c r="U71" i="47"/>
  <c r="O62" i="47"/>
  <c r="Q82" i="47"/>
  <c r="O75" i="47"/>
  <c r="U84" i="47"/>
  <c r="U61" i="47"/>
  <c r="U80" i="47"/>
  <c r="U78" i="47"/>
  <c r="O49" i="47"/>
  <c r="O55" i="47"/>
  <c r="U124" i="47"/>
  <c r="U113" i="47"/>
  <c r="U122" i="47"/>
  <c r="O52" i="47"/>
  <c r="O84" i="47"/>
  <c r="L95" i="47"/>
  <c r="U115" i="47"/>
  <c r="U98" i="47"/>
  <c r="U108" i="47"/>
  <c r="U65" i="47"/>
  <c r="U106" i="47"/>
  <c r="U105" i="47"/>
  <c r="U94" i="47"/>
  <c r="O54" i="47"/>
  <c r="O70" i="47"/>
  <c r="O45" i="47"/>
  <c r="O83" i="47"/>
  <c r="L97" i="47"/>
  <c r="U110" i="47"/>
  <c r="U112" i="47"/>
  <c r="U81" i="47"/>
  <c r="O92" i="47"/>
  <c r="U101" i="47"/>
  <c r="U91" i="47"/>
  <c r="U116" i="47"/>
  <c r="U121" i="47"/>
  <c r="L86" i="47"/>
  <c r="U62" i="47"/>
  <c r="U130" i="47"/>
  <c r="U76" i="47"/>
  <c r="O95" i="47"/>
  <c r="Q92" i="47"/>
  <c r="L53" i="47"/>
  <c r="L83" i="47"/>
  <c r="Q91" i="47"/>
  <c r="Q78" i="47"/>
  <c r="Q97" i="47"/>
  <c r="Q115" i="47"/>
  <c r="Q45" i="47"/>
  <c r="L76" i="47"/>
  <c r="K66" i="47"/>
  <c r="Q50" i="47"/>
  <c r="Q46" i="47"/>
  <c r="L77" i="47"/>
  <c r="L91" i="47"/>
  <c r="L94" i="47"/>
  <c r="L47" i="47"/>
  <c r="Q67" i="47"/>
  <c r="Q80" i="47"/>
  <c r="Q99" i="47"/>
  <c r="Q55" i="47"/>
  <c r="W25" i="47"/>
  <c r="P112" i="47"/>
  <c r="L52" i="47"/>
  <c r="Q93" i="47"/>
  <c r="L90" i="47"/>
  <c r="L92" i="47"/>
  <c r="L81" i="47"/>
  <c r="L93" i="47"/>
  <c r="L65" i="47"/>
  <c r="L51" i="47"/>
  <c r="Q79" i="47"/>
  <c r="Q56" i="47"/>
  <c r="L46" i="47"/>
  <c r="Q76" i="47"/>
  <c r="Q77" i="47"/>
  <c r="Q61" i="47"/>
  <c r="W23" i="47"/>
  <c r="W19" i="47"/>
  <c r="W22" i="47"/>
  <c r="H18" i="43"/>
  <c r="Q68" i="47"/>
  <c r="Q101" i="47"/>
  <c r="Q52" i="47"/>
  <c r="L96" i="47"/>
  <c r="L99" i="47"/>
  <c r="L67" i="47"/>
  <c r="L45" i="47"/>
  <c r="L85" i="47"/>
  <c r="L61" i="47"/>
  <c r="L56" i="47"/>
  <c r="L64" i="47"/>
  <c r="L100" i="47"/>
  <c r="L75" i="47"/>
  <c r="Q95" i="47"/>
  <c r="Q94" i="47"/>
  <c r="Q98" i="47"/>
  <c r="Q51" i="47"/>
  <c r="L84" i="47"/>
  <c r="L101" i="47"/>
  <c r="L79" i="47"/>
  <c r="L78" i="47"/>
  <c r="Q84" i="47"/>
  <c r="Q53" i="47"/>
  <c r="Q86" i="47"/>
  <c r="Q54" i="47"/>
  <c r="Q85" i="47"/>
  <c r="Q48" i="47"/>
  <c r="R73" i="43"/>
  <c r="V76" i="47"/>
  <c r="G101" i="43"/>
  <c r="L63" i="47"/>
  <c r="L82" i="47"/>
  <c r="L69" i="47"/>
  <c r="Q60" i="47"/>
  <c r="Q81" i="47"/>
  <c r="Q71" i="47"/>
  <c r="Q47" i="47"/>
  <c r="L50" i="47"/>
  <c r="L70" i="47"/>
  <c r="L80" i="47"/>
  <c r="L60" i="47"/>
  <c r="L49" i="47"/>
  <c r="L48" i="47"/>
  <c r="L54" i="47"/>
  <c r="L71" i="47"/>
  <c r="Q65" i="47"/>
  <c r="Q64" i="47"/>
  <c r="Q66" i="47"/>
  <c r="Q49" i="47"/>
  <c r="AM133" i="46"/>
  <c r="L68" i="47"/>
  <c r="L98" i="47"/>
  <c r="Q75" i="47"/>
  <c r="Q69" i="47"/>
  <c r="Q100" i="47"/>
  <c r="Q63" i="47"/>
  <c r="Q90" i="47"/>
  <c r="Q70" i="47"/>
  <c r="Q127" i="47"/>
  <c r="M92" i="43"/>
  <c r="V67" i="47"/>
  <c r="T75" i="47"/>
  <c r="T86" i="47"/>
  <c r="T92" i="47"/>
  <c r="T97" i="47"/>
  <c r="T85" i="47"/>
  <c r="T66" i="47"/>
  <c r="T80" i="47"/>
  <c r="T71" i="47"/>
  <c r="T60" i="47"/>
  <c r="T54" i="47"/>
  <c r="AN389" i="79"/>
  <c r="AN391" i="79" s="1"/>
  <c r="P83" i="47"/>
  <c r="P100" i="47"/>
  <c r="P99" i="47"/>
  <c r="P61" i="47"/>
  <c r="V54" i="47"/>
  <c r="AM521" i="46"/>
  <c r="AM523" i="46" s="1"/>
  <c r="T90" i="47"/>
  <c r="T76" i="47"/>
  <c r="T99" i="47"/>
  <c r="P96" i="47"/>
  <c r="T93" i="47"/>
  <c r="P90" i="47"/>
  <c r="T79" i="47"/>
  <c r="P82" i="47"/>
  <c r="T95" i="47"/>
  <c r="T65" i="47"/>
  <c r="T62" i="47"/>
  <c r="P85" i="47"/>
  <c r="V78" i="47"/>
  <c r="P81" i="47"/>
  <c r="T83" i="47"/>
  <c r="T143" i="47"/>
  <c r="N150" i="47"/>
  <c r="W26" i="47"/>
  <c r="W21" i="47"/>
  <c r="P124" i="47"/>
  <c r="T47" i="47"/>
  <c r="T52" i="47"/>
  <c r="T46" i="47"/>
  <c r="V27" i="47"/>
  <c r="V29" i="47" s="1"/>
  <c r="T82" i="47"/>
  <c r="T94" i="47"/>
  <c r="T45" i="47"/>
  <c r="T49" i="47"/>
  <c r="P79" i="47"/>
  <c r="D101" i="43"/>
  <c r="T67" i="47"/>
  <c r="T64" i="47"/>
  <c r="T98" i="47"/>
  <c r="P62" i="47"/>
  <c r="T100" i="47"/>
  <c r="P67" i="47"/>
  <c r="T96" i="47"/>
  <c r="P105" i="47"/>
  <c r="P71" i="47"/>
  <c r="P86" i="47"/>
  <c r="M99" i="43"/>
  <c r="T63" i="47"/>
  <c r="T77" i="47"/>
  <c r="P97" i="47"/>
  <c r="P95" i="47"/>
  <c r="T68" i="47"/>
  <c r="P94" i="47"/>
  <c r="T51" i="47"/>
  <c r="T53" i="47"/>
  <c r="V85" i="47"/>
  <c r="O65" i="47"/>
  <c r="N105" i="47"/>
  <c r="O96" i="47"/>
  <c r="O67" i="47"/>
  <c r="P114" i="47"/>
  <c r="P126" i="47"/>
  <c r="O99" i="47"/>
  <c r="O76" i="47"/>
  <c r="V86" i="47"/>
  <c r="O97" i="47"/>
  <c r="I42" i="47"/>
  <c r="I44" i="47" s="1"/>
  <c r="I57" i="47" s="1"/>
  <c r="I59" i="47" s="1"/>
  <c r="I72" i="47" s="1"/>
  <c r="I74" i="47" s="1"/>
  <c r="I87" i="47" s="1"/>
  <c r="I89" i="47" s="1"/>
  <c r="I102" i="47" s="1"/>
  <c r="P130" i="47"/>
  <c r="W16" i="47"/>
  <c r="O64" i="47"/>
  <c r="O85" i="47"/>
  <c r="O94" i="47"/>
  <c r="O63" i="47"/>
  <c r="O68" i="47"/>
  <c r="O79" i="47"/>
  <c r="O60" i="47"/>
  <c r="T110" i="47"/>
  <c r="O93" i="47"/>
  <c r="O71" i="47"/>
  <c r="O90" i="47"/>
  <c r="O82" i="47"/>
  <c r="O81" i="47"/>
  <c r="V70" i="47"/>
  <c r="O101" i="47"/>
  <c r="O69" i="47"/>
  <c r="O105" i="47"/>
  <c r="N76" i="47"/>
  <c r="O86" i="47"/>
  <c r="W18" i="47"/>
  <c r="W15" i="47"/>
  <c r="N128" i="47"/>
  <c r="P107" i="47"/>
  <c r="O61" i="47"/>
  <c r="O77" i="47"/>
  <c r="O80" i="47"/>
  <c r="F101" i="43"/>
  <c r="N48" i="47"/>
  <c r="P115" i="47"/>
  <c r="S47" i="47"/>
  <c r="N131" i="47"/>
  <c r="P113" i="47"/>
  <c r="E101" i="43"/>
  <c r="P108" i="47"/>
  <c r="V49" i="47"/>
  <c r="K71" i="47"/>
  <c r="S53" i="47"/>
  <c r="P125" i="47"/>
  <c r="N70" i="47"/>
  <c r="P120" i="47"/>
  <c r="N121" i="47"/>
  <c r="P110" i="47"/>
  <c r="V81" i="47"/>
  <c r="S52" i="47"/>
  <c r="N99" i="47"/>
  <c r="P109" i="47"/>
  <c r="N71" i="47"/>
  <c r="P157" i="47"/>
  <c r="P123" i="47"/>
  <c r="N83" i="47"/>
  <c r="P122" i="47"/>
  <c r="P127" i="47"/>
  <c r="R58" i="43"/>
  <c r="N45" i="47"/>
  <c r="P121" i="47"/>
  <c r="P129" i="47"/>
  <c r="N95" i="47"/>
  <c r="N115" i="47"/>
  <c r="V71" i="47"/>
  <c r="P111" i="47"/>
  <c r="P128" i="47"/>
  <c r="N47" i="47"/>
  <c r="N67" i="47"/>
  <c r="P131" i="47"/>
  <c r="P106" i="47"/>
  <c r="V63" i="47"/>
  <c r="N81" i="47"/>
  <c r="N68" i="47"/>
  <c r="H101" i="43"/>
  <c r="N66" i="47"/>
  <c r="P136" i="47"/>
  <c r="Q113" i="47"/>
  <c r="Q120" i="47"/>
  <c r="P146" i="47"/>
  <c r="P138" i="47"/>
  <c r="Q111" i="47"/>
  <c r="Q109" i="47"/>
  <c r="Q125" i="47"/>
  <c r="R79" i="43"/>
  <c r="Q112" i="47"/>
  <c r="Q123" i="47"/>
  <c r="Q126" i="47"/>
  <c r="Q141" i="47"/>
  <c r="P141" i="47"/>
  <c r="R129" i="47"/>
  <c r="N139" i="47"/>
  <c r="T126" i="47"/>
  <c r="T121" i="47"/>
  <c r="T116" i="47"/>
  <c r="E38" i="43"/>
  <c r="N135" i="47"/>
  <c r="Q121" i="47"/>
  <c r="T107" i="47"/>
  <c r="O150" i="47"/>
  <c r="T108" i="47"/>
  <c r="T152" i="47"/>
  <c r="E32" i="43"/>
  <c r="Q107" i="47"/>
  <c r="R152" i="47"/>
  <c r="O126" i="47"/>
  <c r="T151" i="47"/>
  <c r="Q108" i="47"/>
  <c r="T146" i="47"/>
  <c r="P156" i="47"/>
  <c r="P152" i="47"/>
  <c r="R130" i="47"/>
  <c r="T124" i="47"/>
  <c r="T122" i="47"/>
  <c r="R139" i="47"/>
  <c r="T160" i="47"/>
  <c r="T123" i="47"/>
  <c r="R158" i="47"/>
  <c r="V151" i="47"/>
  <c r="V116" i="47"/>
  <c r="Q161" i="47"/>
  <c r="Q105" i="47"/>
  <c r="Q129" i="47"/>
  <c r="T131" i="47"/>
  <c r="T128" i="47"/>
  <c r="T130" i="47"/>
  <c r="T154" i="47"/>
  <c r="N155" i="47"/>
  <c r="N156" i="47"/>
  <c r="O116" i="47"/>
  <c r="R116" i="47"/>
  <c r="T155" i="47"/>
  <c r="N143" i="47"/>
  <c r="T158" i="47"/>
  <c r="T157" i="47"/>
  <c r="T109" i="47"/>
  <c r="U143" i="47"/>
  <c r="U144" i="47"/>
  <c r="Q130" i="47"/>
  <c r="Q110" i="47"/>
  <c r="T153" i="47"/>
  <c r="T159" i="47"/>
  <c r="U137" i="47"/>
  <c r="T125" i="47"/>
  <c r="T136" i="47"/>
  <c r="T106" i="47"/>
  <c r="R110" i="47"/>
  <c r="R140" i="47"/>
  <c r="R151" i="47"/>
  <c r="T139" i="47"/>
  <c r="T112" i="47"/>
  <c r="R106" i="47"/>
  <c r="Q106" i="47"/>
  <c r="Q116" i="47"/>
  <c r="Q124" i="47"/>
  <c r="Q114" i="47"/>
  <c r="V159" i="47"/>
  <c r="T145" i="47"/>
  <c r="T141" i="47"/>
  <c r="R122" i="47"/>
  <c r="T144" i="47"/>
  <c r="T142" i="47"/>
  <c r="O121" i="47"/>
  <c r="T140" i="47"/>
  <c r="T138" i="47"/>
  <c r="R124" i="47"/>
  <c r="T137" i="47"/>
  <c r="R153" i="47"/>
  <c r="R131" i="47"/>
  <c r="T115" i="47"/>
  <c r="S139" i="47"/>
  <c r="T114" i="47"/>
  <c r="T150" i="47"/>
  <c r="O108" i="47"/>
  <c r="O114" i="47"/>
  <c r="O115" i="47"/>
  <c r="O124" i="47"/>
  <c r="O159" i="47"/>
  <c r="T129" i="47"/>
  <c r="T135" i="47"/>
  <c r="T120" i="47"/>
  <c r="T127" i="47"/>
  <c r="Q137" i="47"/>
  <c r="Q128" i="47"/>
  <c r="T156" i="47"/>
  <c r="T113" i="47"/>
  <c r="Q135" i="47"/>
  <c r="T111" i="47"/>
  <c r="T105" i="47"/>
  <c r="T161" i="47"/>
  <c r="Q122" i="47"/>
  <c r="Q131" i="47"/>
  <c r="O160" i="47"/>
  <c r="P153" i="47"/>
  <c r="P161" i="47"/>
  <c r="P139" i="47"/>
  <c r="P159" i="47"/>
  <c r="O140" i="47"/>
  <c r="O153" i="47"/>
  <c r="O141" i="47"/>
  <c r="M98" i="43"/>
  <c r="P155" i="47"/>
  <c r="P143" i="47"/>
  <c r="P140" i="47"/>
  <c r="P145" i="47"/>
  <c r="R142" i="47"/>
  <c r="P135" i="47"/>
  <c r="P160" i="47"/>
  <c r="P150" i="47"/>
  <c r="P151" i="47"/>
  <c r="AN1125" i="79"/>
  <c r="AN1127" i="79" s="1"/>
  <c r="P154" i="47"/>
  <c r="P137" i="47"/>
  <c r="O156" i="47"/>
  <c r="P158" i="47"/>
  <c r="P142" i="47"/>
  <c r="P144" i="47"/>
  <c r="AN757" i="79"/>
  <c r="AN759" i="79" s="1"/>
  <c r="E34" i="43"/>
  <c r="R76" i="43"/>
  <c r="O151" i="47"/>
  <c r="Q155" i="47"/>
  <c r="R120" i="47"/>
  <c r="O161" i="47"/>
  <c r="Q146" i="47"/>
  <c r="Q157" i="47"/>
  <c r="Q160" i="47"/>
  <c r="O158" i="47"/>
  <c r="R107" i="47"/>
  <c r="R108" i="47"/>
  <c r="R135" i="47"/>
  <c r="R128" i="47"/>
  <c r="M96" i="43"/>
  <c r="R115" i="47"/>
  <c r="R114" i="47"/>
  <c r="R150" i="47"/>
  <c r="R145" i="47"/>
  <c r="R136" i="47"/>
  <c r="R112" i="47"/>
  <c r="E33" i="43"/>
  <c r="E35" i="43"/>
  <c r="R143" i="47"/>
  <c r="O122" i="47"/>
  <c r="Q152" i="47"/>
  <c r="Q144" i="47"/>
  <c r="O157" i="47"/>
  <c r="O110" i="47"/>
  <c r="O113" i="47"/>
  <c r="O107" i="47"/>
  <c r="O142" i="47"/>
  <c r="O112" i="47"/>
  <c r="R126" i="47"/>
  <c r="R144" i="47"/>
  <c r="R160" i="47"/>
  <c r="Q156" i="47"/>
  <c r="Q136" i="47"/>
  <c r="R161" i="47"/>
  <c r="U154" i="47"/>
  <c r="R138" i="47"/>
  <c r="R125" i="47"/>
  <c r="R121" i="47"/>
  <c r="R156" i="47"/>
  <c r="R159" i="47"/>
  <c r="R113" i="47"/>
  <c r="R146" i="47"/>
  <c r="R137" i="47"/>
  <c r="R154" i="47"/>
  <c r="R155" i="47"/>
  <c r="O131" i="47"/>
  <c r="O125" i="47"/>
  <c r="L101" i="43"/>
  <c r="O139" i="47"/>
  <c r="Q151" i="47"/>
  <c r="Q138" i="47"/>
  <c r="Q142" i="47"/>
  <c r="R123" i="47"/>
  <c r="R109" i="47"/>
  <c r="R127" i="47"/>
  <c r="E36" i="43"/>
  <c r="R111" i="47"/>
  <c r="R157" i="47"/>
  <c r="R141" i="47"/>
  <c r="O120" i="47"/>
  <c r="Q140" i="47"/>
  <c r="Q153" i="47"/>
  <c r="Q158" i="47"/>
  <c r="V112" i="47"/>
  <c r="K70" i="47"/>
  <c r="V110" i="47"/>
  <c r="V99" i="47"/>
  <c r="S156" i="47"/>
  <c r="S64" i="47"/>
  <c r="S106" i="47"/>
  <c r="R61" i="43"/>
  <c r="V95" i="47"/>
  <c r="V100" i="47"/>
  <c r="K77" i="47"/>
  <c r="U139" i="47"/>
  <c r="U159" i="47"/>
  <c r="K62" i="47"/>
  <c r="S128" i="47"/>
  <c r="V155" i="47"/>
  <c r="V136" i="47"/>
  <c r="V45" i="47"/>
  <c r="V140" i="47"/>
  <c r="V113" i="47"/>
  <c r="V105" i="47"/>
  <c r="V124" i="47"/>
  <c r="V82" i="47"/>
  <c r="V50" i="47"/>
  <c r="V157" i="47"/>
  <c r="V114" i="47"/>
  <c r="V141" i="47"/>
  <c r="V56" i="47"/>
  <c r="V75" i="47"/>
  <c r="V126" i="47"/>
  <c r="V51" i="47"/>
  <c r="V121" i="47"/>
  <c r="V156" i="47"/>
  <c r="V47" i="47"/>
  <c r="V109" i="47"/>
  <c r="V84" i="47"/>
  <c r="V65" i="47"/>
  <c r="V96" i="47"/>
  <c r="V90" i="47"/>
  <c r="N111" i="47"/>
  <c r="N52" i="47"/>
  <c r="N127" i="47"/>
  <c r="N123" i="47"/>
  <c r="N109" i="47"/>
  <c r="N140" i="47"/>
  <c r="K67" i="47"/>
  <c r="N92" i="47"/>
  <c r="U156" i="47"/>
  <c r="V106" i="47"/>
  <c r="V53" i="47"/>
  <c r="V93" i="47"/>
  <c r="V101" i="47"/>
  <c r="S144" i="47"/>
  <c r="S75" i="47"/>
  <c r="S101" i="47"/>
  <c r="N82" i="47"/>
  <c r="N53" i="47"/>
  <c r="N142" i="47"/>
  <c r="AM391" i="46"/>
  <c r="AM393" i="46" s="1"/>
  <c r="S63" i="47"/>
  <c r="S131" i="47"/>
  <c r="S90" i="47"/>
  <c r="S160" i="47"/>
  <c r="S115" i="47"/>
  <c r="S71" i="47"/>
  <c r="S159" i="47"/>
  <c r="S138" i="47"/>
  <c r="S76" i="47"/>
  <c r="S112" i="47"/>
  <c r="S70" i="47"/>
  <c r="S153" i="47"/>
  <c r="S155" i="47"/>
  <c r="S77" i="47"/>
  <c r="S135" i="47"/>
  <c r="S83" i="47"/>
  <c r="S141" i="47"/>
  <c r="S127" i="47"/>
  <c r="S46" i="47"/>
  <c r="S113" i="47"/>
  <c r="S45" i="47"/>
  <c r="S51" i="47"/>
  <c r="S80" i="47"/>
  <c r="S130" i="47"/>
  <c r="S54" i="47"/>
  <c r="S81" i="47"/>
  <c r="S152" i="47"/>
  <c r="S105" i="47"/>
  <c r="S96" i="47"/>
  <c r="S107" i="47"/>
  <c r="S79" i="47"/>
  <c r="S123" i="47"/>
  <c r="S99" i="47"/>
  <c r="S68" i="47"/>
  <c r="S95" i="47"/>
  <c r="S126" i="47"/>
  <c r="S143" i="47"/>
  <c r="S78" i="47"/>
  <c r="S151" i="47"/>
  <c r="S66" i="47"/>
  <c r="S55" i="47"/>
  <c r="S114" i="47"/>
  <c r="S150" i="47"/>
  <c r="S94" i="47"/>
  <c r="E37" i="43"/>
  <c r="S110" i="47"/>
  <c r="V97" i="47"/>
  <c r="N78" i="47"/>
  <c r="N159" i="47"/>
  <c r="N94" i="47"/>
  <c r="N160" i="47"/>
  <c r="N137" i="47"/>
  <c r="U152" i="47"/>
  <c r="U151" i="47"/>
  <c r="U135" i="47"/>
  <c r="V60" i="47"/>
  <c r="V83" i="47"/>
  <c r="V160" i="47"/>
  <c r="V69" i="47"/>
  <c r="V146" i="47"/>
  <c r="V91" i="47"/>
  <c r="V122" i="47"/>
  <c r="K98" i="47"/>
  <c r="S93" i="47"/>
  <c r="S124" i="47"/>
  <c r="S116" i="47"/>
  <c r="S62" i="47"/>
  <c r="S140" i="47"/>
  <c r="S158" i="47"/>
  <c r="S50" i="47"/>
  <c r="N130" i="47"/>
  <c r="N106" i="47"/>
  <c r="N51" i="47"/>
  <c r="N77" i="47"/>
  <c r="N110" i="47"/>
  <c r="O123" i="47"/>
  <c r="O111" i="47"/>
  <c r="O137" i="47"/>
  <c r="O152" i="47"/>
  <c r="O143" i="47"/>
  <c r="O136" i="47"/>
  <c r="O146" i="47"/>
  <c r="V137" i="47"/>
  <c r="V111" i="47"/>
  <c r="AN941" i="79"/>
  <c r="AN943" i="79" s="1"/>
  <c r="K78" i="47"/>
  <c r="N79" i="47"/>
  <c r="N54" i="47"/>
  <c r="N49" i="47"/>
  <c r="N55" i="47"/>
  <c r="K96" i="47"/>
  <c r="K86" i="47"/>
  <c r="N126" i="47"/>
  <c r="N101" i="47"/>
  <c r="N124" i="47"/>
  <c r="N65" i="47"/>
  <c r="U160" i="47"/>
  <c r="U141" i="47"/>
  <c r="V143" i="47"/>
  <c r="V66" i="47"/>
  <c r="V128" i="47"/>
  <c r="V138" i="47"/>
  <c r="V150" i="47"/>
  <c r="K101" i="47"/>
  <c r="K82" i="47"/>
  <c r="S82" i="47"/>
  <c r="S56" i="47"/>
  <c r="S85" i="47"/>
  <c r="S98" i="47"/>
  <c r="S84" i="47"/>
  <c r="S136" i="47"/>
  <c r="S137" i="47"/>
  <c r="M91" i="43"/>
  <c r="C101" i="43"/>
  <c r="N120" i="47"/>
  <c r="N141" i="47"/>
  <c r="N69" i="47"/>
  <c r="N96" i="47"/>
  <c r="N116" i="47"/>
  <c r="N157" i="47"/>
  <c r="U138" i="47"/>
  <c r="E39" i="43"/>
  <c r="V62" i="47"/>
  <c r="V64" i="47"/>
  <c r="V94" i="47"/>
  <c r="V61" i="47"/>
  <c r="K80" i="47"/>
  <c r="K64" i="47"/>
  <c r="N75" i="47"/>
  <c r="N108" i="47"/>
  <c r="N114" i="47"/>
  <c r="M102" i="43"/>
  <c r="J101" i="43"/>
  <c r="K84" i="47"/>
  <c r="N62" i="47"/>
  <c r="N112" i="47"/>
  <c r="M94" i="43"/>
  <c r="N60" i="47"/>
  <c r="O155" i="47"/>
  <c r="O128" i="47"/>
  <c r="O135" i="47"/>
  <c r="O145" i="47"/>
  <c r="O129" i="47"/>
  <c r="O109" i="47"/>
  <c r="O130" i="47"/>
  <c r="O138" i="47"/>
  <c r="Q145" i="47"/>
  <c r="Q150" i="47"/>
  <c r="Q159" i="47"/>
  <c r="S97" i="47"/>
  <c r="S67" i="47"/>
  <c r="S60" i="47"/>
  <c r="S145" i="47"/>
  <c r="S100" i="47"/>
  <c r="S121" i="47"/>
  <c r="V98" i="47"/>
  <c r="V153" i="47"/>
  <c r="K93" i="47"/>
  <c r="K69" i="47"/>
  <c r="K60" i="47"/>
  <c r="S129" i="47"/>
  <c r="S157" i="47"/>
  <c r="K76" i="47"/>
  <c r="K63" i="47"/>
  <c r="V129" i="47"/>
  <c r="V92" i="47"/>
  <c r="K83" i="47"/>
  <c r="K94" i="47"/>
  <c r="K90" i="47"/>
  <c r="S69" i="47"/>
  <c r="S92" i="47"/>
  <c r="S65" i="47"/>
  <c r="S120" i="47"/>
  <c r="S146" i="47"/>
  <c r="N144" i="47"/>
  <c r="N122" i="47"/>
  <c r="N107" i="47"/>
  <c r="V152" i="47"/>
  <c r="V154" i="47"/>
  <c r="N46" i="47"/>
  <c r="N90" i="47"/>
  <c r="N113" i="47"/>
  <c r="U146" i="47"/>
  <c r="U136" i="47"/>
  <c r="V139" i="47"/>
  <c r="V144" i="47"/>
  <c r="N98" i="47"/>
  <c r="N153" i="47"/>
  <c r="N154" i="47"/>
  <c r="U150" i="47"/>
  <c r="U145" i="47"/>
  <c r="U158" i="47"/>
  <c r="V52" i="47"/>
  <c r="V125" i="47"/>
  <c r="M97" i="43"/>
  <c r="U153" i="47"/>
  <c r="U140" i="47"/>
  <c r="V161" i="47"/>
  <c r="V158" i="47"/>
  <c r="V77" i="47"/>
  <c r="V131" i="47"/>
  <c r="V127" i="47"/>
  <c r="V80" i="47"/>
  <c r="K95" i="47"/>
  <c r="K75" i="47"/>
  <c r="K79" i="47"/>
  <c r="K97" i="47"/>
  <c r="S125" i="47"/>
  <c r="S91" i="47"/>
  <c r="S109" i="47"/>
  <c r="S61" i="47"/>
  <c r="S111" i="47"/>
  <c r="S142" i="47"/>
  <c r="N86" i="47"/>
  <c r="N56" i="47"/>
  <c r="N129" i="47"/>
  <c r="N61" i="47"/>
  <c r="N151" i="47"/>
  <c r="N97" i="47"/>
  <c r="V48" i="47"/>
  <c r="E40" i="43"/>
  <c r="V135" i="47"/>
  <c r="K101" i="43"/>
  <c r="K68" i="47"/>
  <c r="K61" i="47"/>
  <c r="N145" i="47"/>
  <c r="N161" i="47"/>
  <c r="N146" i="47"/>
  <c r="K99" i="47"/>
  <c r="K81" i="47"/>
  <c r="N64" i="47"/>
  <c r="N152" i="47"/>
  <c r="N100" i="47"/>
  <c r="N158" i="47"/>
  <c r="M93" i="43"/>
  <c r="V46" i="47"/>
  <c r="V145" i="47"/>
  <c r="V142" i="47"/>
  <c r="V79" i="47"/>
  <c r="V107" i="47"/>
  <c r="V130" i="47"/>
  <c r="V123" i="47"/>
  <c r="K92" i="47"/>
  <c r="K85" i="47"/>
  <c r="K65" i="47"/>
  <c r="S161" i="47"/>
  <c r="S154" i="47"/>
  <c r="S86" i="47"/>
  <c r="S108" i="47"/>
  <c r="S122" i="47"/>
  <c r="Q27" i="47"/>
  <c r="Q29" i="47" s="1"/>
  <c r="Q42" i="47" s="1"/>
  <c r="Q44" i="47" s="1"/>
  <c r="N63" i="47"/>
  <c r="N136" i="47"/>
  <c r="N85" i="47"/>
  <c r="N138" i="47"/>
  <c r="N91" i="47"/>
  <c r="U161" i="47"/>
  <c r="U157" i="47"/>
  <c r="V120" i="47"/>
  <c r="V68" i="47"/>
  <c r="V115" i="47"/>
  <c r="V108" i="47"/>
  <c r="K91" i="47"/>
  <c r="N84" i="47"/>
  <c r="N93" i="47"/>
  <c r="N125" i="47"/>
  <c r="N80" i="47"/>
  <c r="U142" i="47"/>
  <c r="O154" i="47"/>
  <c r="O106" i="47"/>
  <c r="O127" i="47"/>
  <c r="O144" i="47"/>
  <c r="Q143" i="47"/>
  <c r="Q139" i="47"/>
  <c r="Q154" i="47"/>
  <c r="J87" i="47" l="1"/>
  <c r="J89" i="47" s="1"/>
  <c r="J102" i="47" s="1"/>
  <c r="J104" i="47" s="1"/>
  <c r="L42" i="47"/>
  <c r="L44" i="47" s="1"/>
  <c r="L57" i="47" s="1"/>
  <c r="L59" i="47" s="1"/>
  <c r="L72" i="47" s="1"/>
  <c r="L74" i="47" s="1"/>
  <c r="L87" i="47" s="1"/>
  <c r="L89" i="47" s="1"/>
  <c r="L102" i="47" s="1"/>
  <c r="L104" i="47" s="1"/>
  <c r="W30" i="47"/>
  <c r="W40" i="47"/>
  <c r="W37" i="47"/>
  <c r="W33" i="47"/>
  <c r="W32" i="47"/>
  <c r="W31" i="47"/>
  <c r="W36" i="47"/>
  <c r="W34" i="47"/>
  <c r="W35" i="47"/>
  <c r="S42" i="47"/>
  <c r="S44" i="47" s="1"/>
  <c r="S57" i="47" s="1"/>
  <c r="S59" i="47" s="1"/>
  <c r="S72" i="47" s="1"/>
  <c r="S74" i="47" s="1"/>
  <c r="S87" i="47" s="1"/>
  <c r="S89" i="47" s="1"/>
  <c r="S102" i="47" s="1"/>
  <c r="W38" i="47"/>
  <c r="W41" i="47"/>
  <c r="W39" i="47"/>
  <c r="K42" i="47"/>
  <c r="K44" i="47" s="1"/>
  <c r="K57" i="47" s="1"/>
  <c r="K59" i="47" s="1"/>
  <c r="K72" i="47" s="1"/>
  <c r="K74" i="47" s="1"/>
  <c r="K87" i="47" s="1"/>
  <c r="K89" i="47" s="1"/>
  <c r="K102" i="47" s="1"/>
  <c r="V42" i="47"/>
  <c r="V44" i="47" s="1"/>
  <c r="V57" i="47" s="1"/>
  <c r="V59" i="47" s="1"/>
  <c r="V72" i="47" s="1"/>
  <c r="V74" i="47" s="1"/>
  <c r="V87" i="47" s="1"/>
  <c r="V89" i="47" s="1"/>
  <c r="V102" i="47" s="1"/>
  <c r="R57" i="47"/>
  <c r="R59" i="47" s="1"/>
  <c r="R72" i="47" s="1"/>
  <c r="R74" i="47" s="1"/>
  <c r="R87" i="47" s="1"/>
  <c r="R89" i="47" s="1"/>
  <c r="R102" i="47" s="1"/>
  <c r="R104" i="47" s="1"/>
  <c r="R117" i="47" s="1"/>
  <c r="H17" i="43"/>
  <c r="P57" i="47"/>
  <c r="P59" i="47" s="1"/>
  <c r="P72" i="47" s="1"/>
  <c r="P74" i="47" s="1"/>
  <c r="P87" i="47" s="1"/>
  <c r="P89" i="47" s="1"/>
  <c r="P102" i="47" s="1"/>
  <c r="M57" i="47"/>
  <c r="M59" i="47" s="1"/>
  <c r="M72" i="47" s="1"/>
  <c r="M74" i="47" s="1"/>
  <c r="M87" i="47" s="1"/>
  <c r="M89" i="47" s="1"/>
  <c r="M102" i="47" s="1"/>
  <c r="U57" i="47"/>
  <c r="U59" i="47" s="1"/>
  <c r="U72" i="47" s="1"/>
  <c r="U74" i="47" s="1"/>
  <c r="U87" i="47" s="1"/>
  <c r="U89" i="47" s="1"/>
  <c r="U102" i="47" s="1"/>
  <c r="O57" i="47"/>
  <c r="O59" i="47" s="1"/>
  <c r="O72" i="47" s="1"/>
  <c r="O74" i="47" s="1"/>
  <c r="O87" i="47" s="1"/>
  <c r="O89" i="47" s="1"/>
  <c r="O102" i="47" s="1"/>
  <c r="W27" i="47"/>
  <c r="W29" i="47" s="1"/>
  <c r="W54" i="47"/>
  <c r="T57" i="47"/>
  <c r="T59" i="47" s="1"/>
  <c r="T72" i="47" s="1"/>
  <c r="T74" i="47" s="1"/>
  <c r="T87" i="47" s="1"/>
  <c r="T89" i="47" s="1"/>
  <c r="T102" i="47" s="1"/>
  <c r="Q57" i="47"/>
  <c r="Q59" i="47" s="1"/>
  <c r="Q72" i="47" s="1"/>
  <c r="Q74" i="47" s="1"/>
  <c r="Q87" i="47" s="1"/>
  <c r="Q89" i="47" s="1"/>
  <c r="Q102" i="47" s="1"/>
  <c r="Q104" i="47" s="1"/>
  <c r="Q117" i="47" s="1"/>
  <c r="W48" i="47"/>
  <c r="W47" i="47"/>
  <c r="W71" i="47"/>
  <c r="W45" i="47"/>
  <c r="W49" i="47"/>
  <c r="W81" i="47"/>
  <c r="W60" i="47"/>
  <c r="W66" i="47"/>
  <c r="W53" i="47"/>
  <c r="W52" i="47"/>
  <c r="W65" i="47"/>
  <c r="W64" i="47"/>
  <c r="W68" i="47"/>
  <c r="W46" i="47"/>
  <c r="W55" i="47"/>
  <c r="W82" i="47"/>
  <c r="W78" i="47"/>
  <c r="W83" i="47"/>
  <c r="W76" i="47"/>
  <c r="W69" i="47"/>
  <c r="W56" i="47"/>
  <c r="W51" i="47"/>
  <c r="W70" i="47"/>
  <c r="W85" i="47"/>
  <c r="W50" i="47"/>
  <c r="W62" i="47"/>
  <c r="W80" i="47"/>
  <c r="W63" i="47"/>
  <c r="W61" i="47"/>
  <c r="W75" i="47"/>
  <c r="W92" i="47"/>
  <c r="W99" i="47"/>
  <c r="W95" i="47"/>
  <c r="W79" i="47"/>
  <c r="W90" i="47"/>
  <c r="W97" i="47"/>
  <c r="W94" i="47"/>
  <c r="W93" i="47"/>
  <c r="W91" i="47"/>
  <c r="W101" i="47"/>
  <c r="W100" i="47"/>
  <c r="W98" i="47"/>
  <c r="W86" i="47"/>
  <c r="W67" i="47"/>
  <c r="N57" i="47"/>
  <c r="N59" i="47" s="1"/>
  <c r="N72" i="47" s="1"/>
  <c r="N74" i="47" s="1"/>
  <c r="N87" i="47" s="1"/>
  <c r="N89" i="47" s="1"/>
  <c r="N102" i="47" s="1"/>
  <c r="W84" i="47"/>
  <c r="W96" i="47"/>
  <c r="I104" i="47"/>
  <c r="W77" i="47"/>
  <c r="W42" i="47" l="1"/>
  <c r="D103" i="43" s="1"/>
  <c r="D104" i="43" s="1"/>
  <c r="Q119" i="47"/>
  <c r="Q132" i="47" s="1"/>
  <c r="R119" i="47"/>
  <c r="R132" i="47" s="1"/>
  <c r="M104" i="47"/>
  <c r="C103" i="43"/>
  <c r="C104" i="43" s="1"/>
  <c r="U104" i="47"/>
  <c r="U117" i="47" s="1"/>
  <c r="P104" i="47"/>
  <c r="P117" i="47" s="1"/>
  <c r="O104" i="47"/>
  <c r="O117" i="47" s="1"/>
  <c r="T104" i="47"/>
  <c r="T117" i="47" s="1"/>
  <c r="V104" i="47"/>
  <c r="V117" i="47" s="1"/>
  <c r="K104" i="47"/>
  <c r="S104" i="47"/>
  <c r="S117" i="47" s="1"/>
  <c r="N104" i="47"/>
  <c r="N117" i="47" s="1"/>
  <c r="W44" i="47" l="1"/>
  <c r="W57" i="47" s="1"/>
  <c r="E103" i="43" s="1"/>
  <c r="Q134" i="47"/>
  <c r="Q147" i="47" s="1"/>
  <c r="Q149" i="47" s="1"/>
  <c r="Q162" i="47" s="1"/>
  <c r="L82" i="43"/>
  <c r="F35" i="43" s="1"/>
  <c r="G35" i="43" s="1"/>
  <c r="R134" i="47"/>
  <c r="R147" i="47" s="1"/>
  <c r="R149" i="47" s="1"/>
  <c r="R162" i="47" s="1"/>
  <c r="M82" i="43"/>
  <c r="M83" i="43" s="1"/>
  <c r="N119" i="47"/>
  <c r="N132" i="47" s="1"/>
  <c r="T119" i="47"/>
  <c r="T132" i="47" s="1"/>
  <c r="S119" i="47"/>
  <c r="S132" i="47" s="1"/>
  <c r="O119" i="47"/>
  <c r="O132" i="47" s="1"/>
  <c r="U119" i="47"/>
  <c r="U132" i="47" s="1"/>
  <c r="P119" i="47"/>
  <c r="P132" i="47" s="1"/>
  <c r="V119" i="47"/>
  <c r="V132" i="47" s="1"/>
  <c r="W59" i="47" l="1"/>
  <c r="W72" i="47" s="1"/>
  <c r="F103" i="43" s="1"/>
  <c r="F104" i="43" s="1"/>
  <c r="F36" i="43"/>
  <c r="G36" i="43" s="1"/>
  <c r="P134" i="47"/>
  <c r="P147" i="47" s="1"/>
  <c r="P149" i="47" s="1"/>
  <c r="P162" i="47" s="1"/>
  <c r="K82" i="43"/>
  <c r="K83" i="43" s="1"/>
  <c r="N134" i="47"/>
  <c r="N147" i="47" s="1"/>
  <c r="N149" i="47" s="1"/>
  <c r="N162" i="47" s="1"/>
  <c r="I82" i="43"/>
  <c r="F32" i="43" s="1"/>
  <c r="G32" i="43" s="1"/>
  <c r="U134" i="47"/>
  <c r="U147" i="47" s="1"/>
  <c r="U149" i="47" s="1"/>
  <c r="U162" i="47" s="1"/>
  <c r="P82" i="43"/>
  <c r="P83" i="43" s="1"/>
  <c r="T134" i="47"/>
  <c r="T147" i="47" s="1"/>
  <c r="T149" i="47" s="1"/>
  <c r="T162" i="47" s="1"/>
  <c r="O82" i="43"/>
  <c r="O83" i="43" s="1"/>
  <c r="L83" i="43"/>
  <c r="O134" i="47"/>
  <c r="O147" i="47" s="1"/>
  <c r="O149" i="47" s="1"/>
  <c r="O162" i="47" s="1"/>
  <c r="J82" i="43"/>
  <c r="V134" i="47"/>
  <c r="V147" i="47" s="1"/>
  <c r="V149" i="47" s="1"/>
  <c r="V162" i="47" s="1"/>
  <c r="Q82" i="43"/>
  <c r="F40" i="43" s="1"/>
  <c r="G40" i="43" s="1"/>
  <c r="S134" i="47"/>
  <c r="S147" i="47" s="1"/>
  <c r="S149" i="47" s="1"/>
  <c r="S162" i="47" s="1"/>
  <c r="N82" i="43"/>
  <c r="E104" i="43"/>
  <c r="W74" i="47" l="1"/>
  <c r="W87" i="47" s="1"/>
  <c r="W89" i="47" s="1"/>
  <c r="W102" i="47" s="1"/>
  <c r="F34" i="43"/>
  <c r="G34" i="43" s="1"/>
  <c r="Q83" i="43"/>
  <c r="F38" i="43"/>
  <c r="G38" i="43" s="1"/>
  <c r="F33" i="43"/>
  <c r="G33" i="43" s="1"/>
  <c r="F39" i="43"/>
  <c r="G39" i="43" s="1"/>
  <c r="J83" i="43"/>
  <c r="I83" i="43"/>
  <c r="F37" i="43"/>
  <c r="G37" i="43" s="1"/>
  <c r="N83" i="43"/>
  <c r="G103" i="43" l="1"/>
  <c r="G104" i="43" s="1"/>
  <c r="W104" i="47"/>
  <c r="H103" i="43"/>
  <c r="H104" i="43" s="1"/>
  <c r="Z570" i="79" l="1"/>
  <c r="Z573" i="79" l="1"/>
  <c r="D70" i="43" s="1"/>
  <c r="AC570" i="79"/>
  <c r="AC573" i="79" s="1"/>
  <c r="G70" i="43" s="1"/>
  <c r="AD570" i="79"/>
  <c r="AD573" i="79" s="1"/>
  <c r="H70" i="43" s="1"/>
  <c r="AB570" i="79"/>
  <c r="AB573" i="79" s="1"/>
  <c r="F70" i="43" s="1"/>
  <c r="AA570" i="79"/>
  <c r="AA573" i="79" s="1"/>
  <c r="E70" i="43" s="1"/>
  <c r="L115" i="47" l="1"/>
  <c r="L126" i="47"/>
  <c r="L123" i="47"/>
  <c r="L122" i="47"/>
  <c r="L131" i="47"/>
  <c r="L140" i="47"/>
  <c r="L120" i="47"/>
  <c r="L109" i="47"/>
  <c r="L141" i="47"/>
  <c r="L157" i="47"/>
  <c r="L159" i="47"/>
  <c r="L138" i="47"/>
  <c r="L135" i="47"/>
  <c r="L107" i="47"/>
  <c r="L116" i="47"/>
  <c r="L112" i="47"/>
  <c r="L114" i="47"/>
  <c r="L161" i="47"/>
  <c r="L153" i="47"/>
  <c r="L154" i="47"/>
  <c r="L156" i="47"/>
  <c r="L145" i="47"/>
  <c r="L111" i="47"/>
  <c r="L113" i="47"/>
  <c r="L125" i="47"/>
  <c r="L127" i="47"/>
  <c r="L106" i="47"/>
  <c r="L105" i="47"/>
  <c r="L130" i="47"/>
  <c r="L136" i="47"/>
  <c r="E30" i="43"/>
  <c r="L142" i="47"/>
  <c r="L152" i="47"/>
  <c r="L155" i="47"/>
  <c r="L144" i="47"/>
  <c r="L151" i="47"/>
  <c r="L146" i="47"/>
  <c r="L139" i="47"/>
  <c r="L160" i="47"/>
  <c r="L128" i="47"/>
  <c r="L129" i="47"/>
  <c r="L110" i="47"/>
  <c r="L137" i="47"/>
  <c r="L124" i="47"/>
  <c r="L121" i="47"/>
  <c r="L143" i="47"/>
  <c r="L150" i="47"/>
  <c r="L108" i="47"/>
  <c r="L158" i="47"/>
  <c r="I95" i="43"/>
  <c r="K114" i="47"/>
  <c r="K106" i="47"/>
  <c r="K112" i="47"/>
  <c r="K135" i="47"/>
  <c r="K113" i="47"/>
  <c r="K157" i="47"/>
  <c r="K126" i="47"/>
  <c r="K130" i="47"/>
  <c r="K158" i="47"/>
  <c r="K141" i="47"/>
  <c r="K152" i="47"/>
  <c r="K159" i="47"/>
  <c r="K129" i="47"/>
  <c r="K110" i="47"/>
  <c r="K116" i="47"/>
  <c r="K136" i="47"/>
  <c r="E29" i="43"/>
  <c r="K156" i="47"/>
  <c r="K160" i="47"/>
  <c r="K153" i="47"/>
  <c r="K144" i="47"/>
  <c r="K128" i="47"/>
  <c r="K154" i="47"/>
  <c r="K161" i="47"/>
  <c r="K140" i="47"/>
  <c r="K151" i="47"/>
  <c r="K121" i="47"/>
  <c r="K137" i="47"/>
  <c r="K115" i="47"/>
  <c r="K105" i="47"/>
  <c r="K111" i="47"/>
  <c r="K155" i="47"/>
  <c r="K127" i="47"/>
  <c r="K124" i="47"/>
  <c r="K125" i="47"/>
  <c r="K122" i="47"/>
  <c r="K139" i="47"/>
  <c r="K107" i="47"/>
  <c r="K109" i="47"/>
  <c r="K150" i="47"/>
  <c r="K108" i="47"/>
  <c r="K120" i="47"/>
  <c r="K145" i="47"/>
  <c r="K131" i="47"/>
  <c r="K146" i="47"/>
  <c r="K123" i="47"/>
  <c r="K138" i="47"/>
  <c r="K143" i="47"/>
  <c r="K142" i="47"/>
  <c r="AN570" i="79"/>
  <c r="AN573" i="79" s="1"/>
  <c r="AN575" i="79" s="1"/>
  <c r="J116" i="47"/>
  <c r="J107" i="47"/>
  <c r="J109" i="47"/>
  <c r="J110" i="47"/>
  <c r="J123" i="47"/>
  <c r="J128" i="47"/>
  <c r="J146" i="47"/>
  <c r="J130" i="47"/>
  <c r="J129" i="47"/>
  <c r="J155" i="47"/>
  <c r="J152" i="47"/>
  <c r="J156" i="47"/>
  <c r="J153" i="47"/>
  <c r="J112" i="47"/>
  <c r="J108" i="47"/>
  <c r="J143" i="47"/>
  <c r="J141" i="47"/>
  <c r="J127" i="47"/>
  <c r="J161" i="47"/>
  <c r="J114" i="47"/>
  <c r="J124" i="47"/>
  <c r="J145" i="47"/>
  <c r="J136" i="47"/>
  <c r="J111" i="47"/>
  <c r="J113" i="47"/>
  <c r="J142" i="47"/>
  <c r="J125" i="47"/>
  <c r="J135" i="47"/>
  <c r="J120" i="47"/>
  <c r="J126" i="47"/>
  <c r="J138" i="47"/>
  <c r="J122" i="47"/>
  <c r="J151" i="47"/>
  <c r="J158" i="47"/>
  <c r="J154" i="47"/>
  <c r="J157" i="47"/>
  <c r="J115" i="47"/>
  <c r="J106" i="47"/>
  <c r="J144" i="47"/>
  <c r="J139" i="47"/>
  <c r="J137" i="47"/>
  <c r="E28" i="43"/>
  <c r="J105" i="47"/>
  <c r="J140" i="47"/>
  <c r="J131" i="47"/>
  <c r="J121" i="47"/>
  <c r="J159" i="47"/>
  <c r="J150" i="47"/>
  <c r="J160" i="47"/>
  <c r="M108" i="47"/>
  <c r="M145" i="47"/>
  <c r="M113" i="47"/>
  <c r="M140" i="47"/>
  <c r="M142" i="47"/>
  <c r="M106" i="47"/>
  <c r="M126" i="47"/>
  <c r="M146" i="47"/>
  <c r="M105" i="47"/>
  <c r="M109" i="47"/>
  <c r="M116" i="47"/>
  <c r="M137" i="47"/>
  <c r="M158" i="47"/>
  <c r="M161" i="47"/>
  <c r="M153" i="47"/>
  <c r="M157" i="47"/>
  <c r="M111" i="47"/>
  <c r="M114" i="47"/>
  <c r="M127" i="47"/>
  <c r="M130" i="47"/>
  <c r="M128" i="47"/>
  <c r="M156" i="47"/>
  <c r="M123" i="47"/>
  <c r="M115" i="47"/>
  <c r="M112" i="47"/>
  <c r="M107" i="47"/>
  <c r="M121" i="47"/>
  <c r="M143" i="47"/>
  <c r="M125" i="47"/>
  <c r="M110" i="47"/>
  <c r="M136" i="47"/>
  <c r="M151" i="47"/>
  <c r="M124" i="47"/>
  <c r="M122" i="47"/>
  <c r="M160" i="47"/>
  <c r="M159" i="47"/>
  <c r="M154" i="47"/>
  <c r="E31" i="43"/>
  <c r="M131" i="47"/>
  <c r="M120" i="47"/>
  <c r="M139" i="47"/>
  <c r="M152" i="47"/>
  <c r="M155" i="47"/>
  <c r="M144" i="47"/>
  <c r="M141" i="47"/>
  <c r="M129" i="47"/>
  <c r="M138" i="47"/>
  <c r="M135" i="47"/>
  <c r="M150" i="47"/>
  <c r="I107" i="47"/>
  <c r="I140" i="47"/>
  <c r="I156" i="47"/>
  <c r="I136" i="47"/>
  <c r="I126" i="47"/>
  <c r="I123" i="47"/>
  <c r="I127" i="47"/>
  <c r="I150" i="47"/>
  <c r="E27" i="43"/>
  <c r="I129" i="47"/>
  <c r="I113" i="47"/>
  <c r="I122" i="47"/>
  <c r="I114" i="47"/>
  <c r="I111" i="47"/>
  <c r="I105" i="47"/>
  <c r="I157" i="47"/>
  <c r="I153" i="47"/>
  <c r="I146" i="47"/>
  <c r="I124" i="47"/>
  <c r="I121" i="47"/>
  <c r="I144" i="47"/>
  <c r="I154" i="47"/>
  <c r="I116" i="47"/>
  <c r="I131" i="47"/>
  <c r="I108" i="47"/>
  <c r="I109" i="47"/>
  <c r="I135" i="47"/>
  <c r="I139" i="47"/>
  <c r="I125" i="47"/>
  <c r="I106" i="47"/>
  <c r="I159" i="47"/>
  <c r="I137" i="47"/>
  <c r="I158" i="47"/>
  <c r="I161" i="47"/>
  <c r="I112" i="47"/>
  <c r="I155" i="47"/>
  <c r="I141" i="47"/>
  <c r="I115" i="47"/>
  <c r="I160" i="47"/>
  <c r="I143" i="47"/>
  <c r="I128" i="47"/>
  <c r="I152" i="47"/>
  <c r="I138" i="47"/>
  <c r="I151" i="47"/>
  <c r="I142" i="47"/>
  <c r="I120" i="47"/>
  <c r="I110" i="47"/>
  <c r="I130" i="47"/>
  <c r="I145" i="47"/>
  <c r="R70" i="43"/>
  <c r="W144" i="47" l="1"/>
  <c r="W120" i="47"/>
  <c r="W115" i="47"/>
  <c r="E41" i="43"/>
  <c r="W146" i="47"/>
  <c r="W123" i="47"/>
  <c r="W140" i="47"/>
  <c r="W137" i="47"/>
  <c r="W145" i="47"/>
  <c r="W158" i="47"/>
  <c r="W125" i="47"/>
  <c r="W152" i="47"/>
  <c r="W161" i="47"/>
  <c r="W106" i="47"/>
  <c r="W109" i="47"/>
  <c r="W154" i="47"/>
  <c r="W111" i="47"/>
  <c r="W129" i="47"/>
  <c r="W159" i="47"/>
  <c r="W142" i="47"/>
  <c r="W128" i="47"/>
  <c r="W141" i="47"/>
  <c r="W108" i="47"/>
  <c r="W153" i="47"/>
  <c r="W114" i="47"/>
  <c r="W126" i="47"/>
  <c r="W107" i="47"/>
  <c r="J117" i="47"/>
  <c r="J119" i="47" s="1"/>
  <c r="J132" i="47" s="1"/>
  <c r="K117" i="47"/>
  <c r="K119" i="47" s="1"/>
  <c r="K132" i="47" s="1"/>
  <c r="W130" i="47"/>
  <c r="W151" i="47"/>
  <c r="W143" i="47"/>
  <c r="W155" i="47"/>
  <c r="W139" i="47"/>
  <c r="W131" i="47"/>
  <c r="W121" i="47"/>
  <c r="W157" i="47"/>
  <c r="W122" i="47"/>
  <c r="W150" i="47"/>
  <c r="W136" i="47"/>
  <c r="M117" i="47"/>
  <c r="M119" i="47" s="1"/>
  <c r="M132" i="47" s="1"/>
  <c r="M95" i="43"/>
  <c r="M101" i="43" s="1"/>
  <c r="I101" i="43"/>
  <c r="L117" i="47"/>
  <c r="L119" i="47" s="1"/>
  <c r="L132" i="47" s="1"/>
  <c r="W110" i="47"/>
  <c r="W138" i="47"/>
  <c r="W160" i="47"/>
  <c r="W112" i="47"/>
  <c r="W135" i="47"/>
  <c r="W116" i="47"/>
  <c r="W124" i="47"/>
  <c r="W105" i="47"/>
  <c r="I117" i="47"/>
  <c r="I119" i="47" s="1"/>
  <c r="I132" i="47" s="1"/>
  <c r="W113" i="47"/>
  <c r="W127" i="47"/>
  <c r="W156" i="47"/>
  <c r="W117" i="47" l="1"/>
  <c r="I103" i="43" s="1"/>
  <c r="I134" i="47"/>
  <c r="I147" i="47" s="1"/>
  <c r="I149" i="47" s="1"/>
  <c r="I162" i="47" s="1"/>
  <c r="D82" i="43"/>
  <c r="M134" i="47"/>
  <c r="M147" i="47" s="1"/>
  <c r="M149" i="47" s="1"/>
  <c r="M162" i="47" s="1"/>
  <c r="H82" i="43"/>
  <c r="F82" i="43"/>
  <c r="K134" i="47"/>
  <c r="K147" i="47" s="1"/>
  <c r="K149" i="47" s="1"/>
  <c r="K162" i="47" s="1"/>
  <c r="L134" i="47"/>
  <c r="L147" i="47" s="1"/>
  <c r="L149" i="47" s="1"/>
  <c r="L162" i="47" s="1"/>
  <c r="G82" i="43"/>
  <c r="J134" i="47"/>
  <c r="J147" i="47" s="1"/>
  <c r="J149" i="47" s="1"/>
  <c r="J162" i="47" s="1"/>
  <c r="E82" i="43"/>
  <c r="W119" i="47" l="1"/>
  <c r="W132" i="47" s="1"/>
  <c r="J103" i="43" s="1"/>
  <c r="J104" i="43" s="1"/>
  <c r="F30" i="43"/>
  <c r="G30" i="43" s="1"/>
  <c r="G83" i="43"/>
  <c r="F28" i="43"/>
  <c r="G28" i="43" s="1"/>
  <c r="E83" i="43"/>
  <c r="F27" i="43"/>
  <c r="D83" i="43"/>
  <c r="R82" i="43"/>
  <c r="F83" i="43"/>
  <c r="F29" i="43"/>
  <c r="G29" i="43" s="1"/>
  <c r="F31" i="43"/>
  <c r="G31" i="43" s="1"/>
  <c r="H83" i="43"/>
  <c r="I104" i="43"/>
  <c r="W134" i="47" l="1"/>
  <c r="W147" i="47" s="1"/>
  <c r="W149" i="47" s="1"/>
  <c r="W162" i="47" s="1"/>
  <c r="L103" i="43" s="1"/>
  <c r="L104" i="43" s="1"/>
  <c r="R83" i="43"/>
  <c r="H19" i="43"/>
  <c r="H20" i="43" s="1"/>
  <c r="G27" i="43"/>
  <c r="G41" i="43" s="1"/>
  <c r="F41" i="43"/>
  <c r="K103" i="43" l="1"/>
  <c r="K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<sst xmlns="http://schemas.openxmlformats.org/spreadsheetml/2006/main" count="2951" uniqueCount="714">
  <si>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</si>
  <si>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</si>
  <si>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</si>
  <si>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</si>
  <si>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</si>
  <si>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</si>
  <si>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</si>
  <si>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</si>
  <si>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</si>
  <si>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</si>
  <si>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</si>
  <si>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</si>
  <si>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</si>
  <si>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</si>
  <si>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</si>
  <si>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</si>
  <si>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</si>
  <si>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</si>
  <si>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</si>
  <si>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</si>
  <si>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</si>
  <si>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</si>
  <si>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</si>
  <si>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</si>
  <si>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</si>
  <si>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</si>
  <si>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</si>
  <si>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</si>
  <si>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</si>
  <si>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</si>
  <si>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</si>
  <si>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</si>
  <si>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</si>
  <si>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</si>
  <si>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</si>
  <si>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</si>
  <si>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</si>
  <si>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</si>
  <si>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</si>
  <si>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</si>
  <si>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</si>
  <si>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</si>
  <si>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</si>
  <si>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</si>
  <si>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</si>
  <si>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</si>
  <si>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</si>
  <si>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</si>
  <si>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</si>
  <si>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</si>
  <si>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</si>
  <si>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</si>
  <si>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</si>
  <si>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</si>
  <si>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</si>
  <si>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</si>
  <si>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</si>
  <si>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</si>
  <si>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</si>
  <si>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</si>
  <si>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</si>
  <si>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</si>
  <si>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</si>
  <si>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</si>
  <si>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</si>
  <si>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</si>
  <si>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</si>
  <si>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</si>
  <si>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</si>
  <si>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</si>
  <si>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</si>
  <si>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</si>
  <si>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</si>
  <si>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</si>
  <si>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</si>
  <si>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</si>
  <si>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</si>
  <si>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</si>
  <si>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</si>
  <si>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</si>
  <si>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</si>
  <si>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</si>
  <si>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</si>
  <si>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</si>
  <si>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</si>
  <si>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</si>
  <si>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</si>
  <si>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</si>
  <si>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</si>
  <si>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</si>
  <si>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</si>
  <si>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</si>
  <si>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</si>
  <si>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</si>
  <si>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</si>
  <si>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</si>
  <si>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</si>
  <si>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</si>
  <si>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</si>
  <si>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</si>
  <si>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</si>
  <si>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</si>
  <si>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</si>
  <si>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</si>
  <si>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</si>
  <si>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</si>
  <si>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</si>
  <si>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</si>
  <si>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</si>
  <si>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</si>
  <si>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</si>
  <si>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</si>
  <si>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</si>
  <si>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</si>
  <si>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</si>
  <si>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</si>
  <si>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</si>
  <si>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</si>
  <si>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</si>
  <si>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</si>
  <si>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</si>
  <si>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</si>
  <si>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</si>
  <si>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</si>
  <si>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</si>
  <si>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</si>
  <si>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</si>
  <si>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</si>
  <si>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</si>
  <si>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</si>
  <si>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</si>
  <si>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</si>
  <si>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</si>
  <si>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</si>
  <si>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</si>
  <si>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</si>
  <si>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</si>
  <si>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</si>
  <si>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</si>
  <si>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</si>
  <si>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</si>
  <si>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</si>
  <si>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</si>
  <si>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</si>
  <si>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</si>
  <si>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</si>
  <si>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</si>
  <si>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</si>
  <si>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</si>
  <si>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</si>
  <si>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</si>
  <si>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</si>
  <si>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</si>
  <si>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</si>
  <si>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</si>
  <si>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</si>
  <si>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</si>
  <si>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</si>
  <si>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</si>
  <si>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</si>
  <si>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</si>
  <si>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</si>
  <si>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</si>
  <si>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</si>
  <si>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</si>
  <si>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</si>
  <si>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</si>
  <si>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</si>
  <si>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</si>
  <si>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</si>
  <si>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</si>
  <si>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</si>
  <si>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</si>
  <si>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</si>
  <si>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</si>
  <si>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</si>
  <si>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</si>
  <si>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</si>
  <si>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</si>
  <si>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</si>
  <si>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</si>
  <si>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</si>
  <si>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</si>
  <si>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</si>
  <si>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</si>
  <si>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</si>
  <si>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</si>
  <si>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</si>
  <si>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</si>
  <si>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</si>
  <si>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</si>
  <si>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</si>
  <si>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</si>
  <si>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</si>
  <si>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</si>
  <si>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</si>
  <si>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</si>
  <si>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</si>
  <si>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</si>
  <si>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</si>
  <si>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</si>
  <si>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</si>
  <si>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</si>
  <si>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</si>
  <si>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</si>
  <si>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</si>
  <si>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</si>
  <si>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</si>
  <si>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</si>
  <si>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</si>
  <si>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</si>
  <si>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</si>
  <si>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</si>
  <si>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</si>
  <si>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</si>
  <si>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</si>
  <si>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</si>
  <si>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</si>
  <si>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</si>
  <si>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</si>
  <si>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</si>
  <si>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</si>
  <si>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</si>
  <si>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</si>
  <si>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</si>
  <si>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</si>
  <si>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</si>
  <si>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</si>
  <si>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</si>
  <si>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</si>
  <si>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</si>
  <si>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</si>
  <si>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</si>
  <si>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</si>
  <si>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</si>
  <si>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</si>
  <si>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</si>
  <si>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</si>
  <si>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</si>
  <si>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</si>
  <si>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</si>
  <si>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</si>
  <si>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</si>
  <si>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</si>
  <si>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</si>
  <si>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</si>
  <si>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</si>
  <si>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</si>
  <si>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</si>
  <si>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</si>
  <si>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</si>
  <si>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</si>
  <si>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</si>
  <si>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</si>
  <si>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</si>
  <si>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</si>
  <si>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</si>
  <si>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</si>
  <si>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</si>
  <si>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</si>
  <si>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</si>
  <si>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</si>
  <si>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</si>
  <si>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</si>
  <si>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</si>
  <si>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</si>
  <si>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</si>
  <si>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</si>
  <si>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</si>
  <si>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</si>
  <si>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</si>
  <si>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</si>
  <si>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</si>
  <si>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</si>
  <si>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</si>
  <si>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</si>
  <si>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</si>
  <si>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</si>
  <si>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</si>
  <si>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</si>
  <si>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</si>
  <si>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</si>
  <si>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</si>
  <si>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</si>
  <si>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</si>
  <si>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</si>
  <si>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</si>
  <si>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</si>
  <si>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</si>
  <si>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</si>
  <si>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</si>
  <si>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</si>
  <si>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</si>
  <si>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</si>
  <si>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</si>
  <si>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</si>
  <si>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</si>
  <si>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</si>
  <si>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</si>
  <si>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</si>
  <si>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</si>
  <si>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</si>
  <si>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</si>
  <si>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</si>
  <si>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</si>
  <si>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</si>
  <si>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</si>
  <si>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</si>
  <si>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</si>
  <si>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</si>
  <si>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</si>
  <si>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</si>
  <si>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</si>
  <si>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</si>
  <si>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</si>
  <si>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</si>
  <si>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</si>
  <si>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</si>
  <si>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</si>
  <si>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</si>
  <si>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</si>
  <si>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</si>
  <si>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</si>
  <si>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</si>
  <si>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</si>
  <si>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</si>
  <si>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</si>
  <si>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</si>
  <si>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</si>
  <si>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</si>
  <si>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</si>
  <si>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</si>
  <si>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</si>
  <si>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</si>
  <si>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</si>
  <si>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</si>
  <si>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</si>
  <si>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</si>
  <si>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</si>
  <si>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</si>
  <si>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</si>
  <si>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</si>
  <si>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</si>
  <si>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</si>
  <si>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</si>
  <si>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</si>
  <si>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</si>
  <si>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</si>
  <si>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</si>
  <si>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</si>
  <si>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</si>
  <si>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</si>
  <si>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</si>
  <si>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</si>
  <si>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</si>
  <si>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</si>
  <si>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</si>
  <si>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</si>
  <si>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</si>
  <si>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</si>
  <si>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</si>
  <si>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</si>
  <si>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</si>
  <si>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</si>
  <si>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</si>
  <si>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</si>
  <si>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</si>
  <si>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</si>
  <si>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</si>
  <si>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</si>
  <si>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</si>
  <si>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</si>
  <si>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</si>
  <si>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</si>
  <si>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</si>
  <si>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</si>
  <si>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</si>
  <si>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</si>
  <si>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</si>
  <si>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</si>
  <si>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</si>
  <si>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</si>
  <si>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</si>
  <si>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</si>
  <si>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</si>
  <si>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</si>
  <si>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</si>
  <si>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</si>
  <si>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</si>
  <si>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</si>
  <si>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</si>
  <si>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</si>
  <si>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</si>
  <si>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</si>
  <si>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</si>
  <si>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</si>
  <si>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</si>
  <si>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</si>
  <si>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</si>
  <si>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</si>
  <si>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</si>
  <si>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</si>
  <si>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</si>
  <si>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</si>
  <si>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</si>
  <si>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</si>
  <si>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</si>
  <si>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</si>
  <si>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</si>
  <si>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</si>
  <si>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</si>
  <si>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</si>
  <si>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</si>
  <si>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</si>
  <si>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</si>
  <si>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</si>
  <si>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</si>
  <si>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</si>
  <si>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</si>
  <si>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</si>
  <si>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</si>
  <si>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</si>
  <si>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</si>
  <si>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</si>
  <si>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</si>
  <si>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</si>
  <si>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</si>
  <si>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</si>
  <si>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</si>
  <si>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</si>
  <si>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</si>
  <si>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</si>
  <si>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</si>
  <si>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</si>
  <si>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</si>
  <si>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</si>
  <si>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</si>
  <si>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</si>
  <si>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</si>
  <si>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</si>
  <si>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</si>
  <si>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</si>
  <si>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</si>
  <si>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</si>
  <si>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</si>
  <si>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</si>
  <si>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</si>
  <si>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</si>
  <si>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</si>
  <si>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</si>
  <si>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</si>
  <si>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</si>
  <si>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</si>
  <si>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</si>
  <si>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</si>
  <si>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</si>
  <si>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</si>
  <si>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</si>
  <si>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</si>
  <si>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</si>
  <si>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</si>
  <si>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</si>
  <si>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</si>
  <si>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</si>
  <si>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</si>
  <si>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</si>
  <si>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</si>
  <si>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</si>
  <si>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</si>
  <si>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</si>
  <si>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</si>
  <si>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</si>
  <si>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</si>
  <si>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</si>
  <si>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</si>
  <si>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</si>
  <si>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</si>
  <si>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</si>
  <si>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</si>
  <si>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</si>
  <si>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</si>
  <si>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</si>
  <si>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</si>
  <si>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</si>
  <si>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</si>
  <si>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</si>
  <si>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</si>
  <si>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</si>
  <si>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</si>
  <si>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</si>
  <si>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</si>
  <si>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</si>
  <si>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</si>
  <si>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</si>
  <si>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</si>
  <si>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</si>
  <si>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</si>
  <si>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</si>
  <si>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</si>
  <si>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</si>
  <si>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</si>
  <si>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</si>
  <si>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</si>
  <si>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</si>
  <si>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</si>
  <si>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</si>
  <si>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</si>
  <si>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</si>
  <si>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</si>
  <si>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</si>
  <si>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</si>
  <si>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</si>
  <si>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</si>
  <si>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</si>
  <si>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</si>
  <si>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</si>
  <si>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</si>
  <si>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</si>
  <si>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</si>
  <si>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</si>
  <si>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</si>
  <si>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</si>
  <si>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</si>
  <si>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</si>
  <si>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</si>
  <si>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</si>
  <si>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</si>
  <si>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</si>
  <si>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</si>
  <si>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</si>
  <si>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</si>
  <si>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</si>
  <si>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</si>
  <si>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</si>
  <si>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</si>
  <si>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</si>
  <si>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</si>
  <si>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</si>
  <si>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</si>
  <si>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</si>
  <si>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</si>
  <si>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</si>
  <si>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</si>
  <si>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</si>
  <si>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</si>
  <si>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</si>
  <si>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</si>
  <si>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</si>
  <si>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</si>
  <si>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</si>
  <si>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</si>
  <si>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</si>
  <si>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</si>
  <si>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</si>
  <si>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</si>
  <si>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</si>
  <si>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</si>
  <si>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</si>
  <si>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</si>
  <si>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</si>
  <si>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</si>
  <si>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</si>
  <si>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</si>
  <si>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</si>
  <si>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</si>
  <si>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</si>
  <si>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</si>
  <si>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</si>
  <si>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</si>
  <si>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</si>
  <si>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</si>
  <si>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</si>
  <si>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</si>
  <si>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</si>
  <si>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EB-2014-XXXX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</si>
  <si>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</si>
  <si>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</si>
  <si>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</si>
  <si>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</si>
  <si>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</si>
  <si>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</si>
  <si>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</si>
  <si>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</si>
  <si>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</si>
  <si>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</si>
  <si>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</si>
  <si>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</si>
  <si>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</si>
  <si>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</si>
  <si>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</si>
  <si>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</si>
  <si>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</si>
  <si>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</si>
  <si>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</si>
  <si>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</si>
  <si>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</si>
  <si>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</si>
  <si>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</si>
  <si>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</si>
  <si>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</si>
  <si>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</si>
  <si>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</si>
  <si>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</si>
  <si>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</si>
  <si>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</si>
  <si>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</si>
  <si>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</si>
  <si>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</si>
  <si>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</si>
  <si>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</si>
  <si>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</si>
  <si>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</si>
  <si>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</si>
  <si>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</si>
  <si>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</si>
  <si>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</si>
  <si>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</si>
  <si>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</si>
  <si>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</si>
  <si>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</si>
  <si>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</si>
  <si>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</si>
  <si>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</si>
  <si>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</si>
  <si>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</si>
  <si>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</si>
  <si>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</si>
  <si>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</si>
  <si>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</si>
  <si>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</si>
  <si>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</si>
  <si>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</si>
  <si>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</si>
  <si>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</si>
  <si>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</si>
  <si>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</si>
  <si>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</si>
  <si>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</si>
  <si>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</si>
  <si>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</si>
  <si>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</si>
  <si>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</si>
  <si>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</si>
  <si>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</si>
  <si>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</si>
  <si>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</si>
  <si>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</si>
  <si>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</si>
  <si>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</si>
  <si>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</si>
  <si>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</si>
  <si>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</si>
  <si>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</si>
  <si>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</si>
  <si>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</si>
  <si>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</si>
  <si>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</si>
  <si>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</si>
  <si>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</si>
  <si>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</si>
  <si>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</si>
  <si>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</si>
  <si>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</si>
  <si>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</si>
  <si>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</si>
  <si>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</si>
  <si>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</si>
  <si>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</si>
  <si>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</si>
  <si>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</si>
  <si>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</si>
  <si>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</si>
  <si>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</si>
  <si>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</si>
  <si>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</si>
  <si>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</si>
  <si>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</si>
  <si>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</si>
  <si>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</si>
  <si>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</si>
  <si>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</si>
  <si>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</si>
  <si>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</si>
  <si>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</si>
  <si>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</si>
  <si>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</si>
  <si>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</si>
  <si>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</si>
  <si>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Home Depot Home Appliance Market Uplift Conservation Fund Pilot Program</t>
  </si>
  <si>
    <t>Solar Powered Attic Ventilation Pilot Program</t>
  </si>
  <si>
    <t>Truckload Event Pilot Program</t>
  </si>
  <si>
    <t>GS 50 to 699 kW</t>
  </si>
  <si>
    <t>GS 700 to 4,999 kW</t>
  </si>
  <si>
    <t>EB-2014-0083</t>
  </si>
  <si>
    <t>EB-2015-0078</t>
  </si>
  <si>
    <t>EB-2016-0080</t>
  </si>
  <si>
    <t xml:space="preserve">Hydro One Brampton </t>
  </si>
  <si>
    <t>Save on Energy Heating &amp; Cooling Program</t>
  </si>
  <si>
    <t>EB-2014-0083, 2015 Cost of Service Settlement Agreement, p. 48 of 49</t>
  </si>
  <si>
    <t>HVAC Incentives Initiative</t>
  </si>
  <si>
    <t>2017 IRM Application</t>
  </si>
  <si>
    <t>2013-2015</t>
  </si>
  <si>
    <t>EB-2018-0016</t>
  </si>
  <si>
    <t>2019 IRM Application</t>
  </si>
  <si>
    <t>Alectra - Hydro One Brampton</t>
  </si>
  <si>
    <t>Table 4-c Table 4-d</t>
  </si>
  <si>
    <t>Table 5-a</t>
  </si>
  <si>
    <t>Table 4-c</t>
  </si>
  <si>
    <t>completed 2013 and 2014 with verified program savings</t>
  </si>
  <si>
    <t>completed 2015 with verified program savings</t>
  </si>
  <si>
    <t>Table 5-b</t>
  </si>
  <si>
    <t>Updated to include 2015 Adjustment persistence in 2016 from 2017 Final Verified IESO Report</t>
  </si>
  <si>
    <t>Updated to include 2016 Adjustment from 2017 Final Verified IESO Report</t>
  </si>
  <si>
    <t>completed 2013 with verified program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</si>
</sst>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
      <patternFill patternType="solid">
        <fgColor rgb="FFFFC000"/>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55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43" fontId="77" fillId="0" borderId="0" applyFont="0" applyFill="0" applyBorder="0" applyAlignment="0" applyProtection="0"/>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43" fontId="12" fillId="0" borderId="0" applyFont="0" applyFill="0" applyBorder="0" applyAlignment="0" applyProtection="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237" fontId="194" fillId="86" borderId="146" applyNumberFormat="0" applyBorder="0" applyAlignment="0" applyProtection="0">
      <alignmen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2" fillId="25" borderId="147" applyNumberFormat="0" applyProtection="0">
      <alignment horizontal="left" vertical="center"/>
    </xf>
    <xf numFmtId="0" fontId="12" fillId="25" borderId="147" applyNumberFormat="0" applyProtection="0">
      <alignment horizontal="left" vertical="center"/>
    </xf>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xf numFmtId="0" fontId="17" fillId="21" borderId="148" applyNumberFormat="0" applyAlignment="0" applyProtection="0"/>
    <xf numFmtId="0" fontId="25" fillId="8" borderId="148" applyNumberFormat="0" applyAlignment="0" applyProtection="0"/>
    <xf numFmtId="0" fontId="28" fillId="21" borderId="149" applyNumberFormat="0" applyAlignment="0" applyProtection="0"/>
    <xf numFmtId="0" fontId="30" fillId="0" borderId="150"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4"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232" fillId="96" borderId="0" xfId="0" applyFont="1" applyFill="1" applyAlignment="1" applyProtection="1">
      <alignment horizontal="center" vertical="center"/>
      <protection locked="0"/>
    </xf>
    <xf numFmtId="0" fontId="91" fillId="96" borderId="89" xfId="0" applyFont="1" applyFill="1" applyBorder="1" applyAlignment="1" applyProtection="1">
      <alignment vertical="top" wrapText="1"/>
      <protection locked="0"/>
    </xf>
    <xf numFmtId="3" fontId="45" fillId="96" borderId="0" xfId="0" applyNumberFormat="1" applyFont="1" applyFill="1" applyBorder="1" applyAlignment="1" applyProtection="1">
      <alignment horizontal="center" vertical="center"/>
      <protection locked="0"/>
    </xf>
    <xf numFmtId="3" fontId="45" fillId="96" borderId="35" xfId="0" applyNumberFormat="1" applyFont="1" applyFill="1" applyBorder="1" applyAlignment="1" applyProtection="1">
      <alignment horizontal="center" vertical="center"/>
      <protection locked="0"/>
    </xf>
    <xf numFmtId="10" fontId="34" fillId="96" borderId="0" xfId="0" applyNumberFormat="1" applyFont="1" applyFill="1" applyBorder="1" applyAlignment="1" applyProtection="1">
      <alignment horizontal="center" vertical="center"/>
      <protection locked="0"/>
    </xf>
    <xf numFmtId="10" fontId="41" fillId="96" borderId="0" xfId="0" applyNumberFormat="1" applyFont="1" applyFill="1" applyBorder="1" applyAlignment="1" applyProtection="1">
      <alignment horizontal="center" vertical="center"/>
      <protection locked="0"/>
    </xf>
    <xf numFmtId="10" fontId="41" fillId="96" borderId="0" xfId="72" applyNumberFormat="1" applyFont="1" applyFill="1" applyBorder="1" applyAlignment="1" applyProtection="1">
      <alignment horizontal="center" vertical="center"/>
      <protection locked="0"/>
    </xf>
    <xf numFmtId="9" fontId="41" fillId="96" borderId="12" xfId="72" applyFont="1" applyFill="1" applyBorder="1" applyAlignment="1" applyProtection="1">
      <alignment horizontal="center" vertical="center"/>
      <protection locked="0"/>
    </xf>
    <xf numFmtId="0" fontId="0" fillId="96" borderId="0" xfId="0" applyFill="1" applyProtection="1">
      <protection locked="0"/>
    </xf>
    <xf numFmtId="8" fontId="0" fillId="2" borderId="0" xfId="0" applyNumberFormat="1" applyFont="1" applyFill="1"/>
    <xf numFmtId="8" fontId="91" fillId="2" borderId="0" xfId="0" applyNumberFormat="1" applyFont="1" applyFill="1" applyBorder="1" applyAlignment="1">
      <alignment horizontal="center"/>
    </xf>
    <xf numFmtId="3" fontId="59" fillId="2" borderId="0" xfId="0" applyNumberFormat="1" applyFont="1" applyFill="1" applyBorder="1" applyAlignment="1" applyProtection="1">
      <alignment horizontal="center"/>
      <protection locked="0"/>
    </xf>
    <xf numFmtId="3" fontId="45" fillId="97" borderId="35" xfId="0" applyNumberFormat="1" applyFont="1" applyFill="1" applyBorder="1" applyAlignment="1" applyProtection="1">
      <alignment horizontal="center" vertical="center"/>
      <protection locked="0"/>
    </xf>
    <xf numFmtId="285" fontId="45" fillId="28" borderId="35" xfId="0" applyNumberFormat="1" applyFont="1" applyFill="1" applyBorder="1" applyAlignment="1" applyProtection="1">
      <alignment horizontal="center" vertical="center"/>
      <protection locked="0"/>
    </xf>
    <xf numFmtId="166" fontId="207" fillId="2" borderId="103" xfId="71" applyFont="1" applyFill="1" applyBorder="1" applyAlignment="1" applyProtection="1">
      <alignment horizontal="left" vertical="center"/>
      <protection locked="0"/>
    </xf>
    <xf numFmtId="166" fontId="42" fillId="2" borderId="53" xfId="71" applyFont="1" applyFill="1" applyBorder="1" applyAlignment="1" applyProtection="1">
      <alignment horizontal="center" vertical="center"/>
      <protection locked="0"/>
    </xf>
    <xf numFmtId="3" fontId="45" fillId="2" borderId="0" xfId="0" applyNumberFormat="1" applyFont="1" applyFill="1" applyBorder="1" applyAlignment="1">
      <alignmen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1" borderId="140" xfId="40" applyNumberFormat="1" applyFont="1" applyFill="1" applyBorder="1" applyAlignment="1">
      <alignment horizontal="left" vertical="center"/>
    </xf>
    <xf numFmtId="174" fontId="212" fillId="91" borderId="141" xfId="40" applyNumberFormat="1" applyFont="1" applyFill="1" applyBorder="1" applyAlignment="1">
      <alignment horizontal="left" vertical="center"/>
    </xf>
    <xf numFmtId="0" fontId="48" fillId="91"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cellXfs>
  <cellStyles count="10556">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8"/>
    <cellStyle name="$ 2" xfId="9787"/>
    <cellStyle name="%" xfId="708"/>
    <cellStyle name="%.00" xfId="709"/>
    <cellStyle name="(Heading)" xfId="704"/>
    <cellStyle name="(Heading) 2" xfId="9784"/>
    <cellStyle name="(Lefting)" xfId="705"/>
    <cellStyle name="(Lefting) 2" xfId="9785"/>
    <cellStyle name="(z*¯_x000f_°(”,¯?À(¢,¯?Ð(°,¯?à(Â,¯?ð(Ô,¯?" xfId="706"/>
    <cellStyle name="(z*¯_x000f_°(”,¯?À(¢,¯?Ð(°,¯?à(Â,¯?ð(Ô,¯? 2" xfId="978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978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9789"/>
    <cellStyle name="Accounting w/$ Total" xfId="1352"/>
    <cellStyle name="Accounting w/$ Total 2" xfId="9790"/>
    <cellStyle name="Accounting w/o $" xfId="1353"/>
    <cellStyle name="Accounting w/o $ 2" xfId="9791"/>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price 2 2" xfId="10529"/>
    <cellStyle name="Aprice 3" xfId="9792"/>
    <cellStyle name="ar" xfId="1364"/>
    <cellStyle name="ar 2" xfId="6863"/>
    <cellStyle name="ar 2 2" xfId="10536"/>
    <cellStyle name="ar 3" xfId="979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94"/>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95"/>
    <cellStyle name="Calculation 2" xfId="36"/>
    <cellStyle name="Calculation 2 10" xfId="9745"/>
    <cellStyle name="Calculation 2 10 2" xfId="10538"/>
    <cellStyle name="Calculation 2 2" xfId="64"/>
    <cellStyle name="Calculation 2 2 2" xfId="84"/>
    <cellStyle name="Calculation 2 2 2 2" xfId="9766"/>
    <cellStyle name="Calculation 2 2 2 2 2" xfId="10552"/>
    <cellStyle name="Calculation 2 2 3" xfId="9752"/>
    <cellStyle name="Calculation 2 2 3 2" xfId="10542"/>
    <cellStyle name="Calculation 2 3" xfId="78"/>
    <cellStyle name="Calculation 2 3 2" xfId="9760"/>
    <cellStyle name="Calculation 2 3 2 2" xfId="10548"/>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9796"/>
    <cellStyle name="Comma [00]" xfId="1434"/>
    <cellStyle name="Comma [1]" xfId="1435"/>
    <cellStyle name="Comma [2]" xfId="1436"/>
    <cellStyle name="Comma [3]" xfId="1437"/>
    <cellStyle name="Comma 0" xfId="1438"/>
    <cellStyle name="Comma 0*" xfId="1439"/>
    <cellStyle name="Comma 10" xfId="1440"/>
    <cellStyle name="Comma 10 2" xfId="1441"/>
    <cellStyle name="Comma 10 2 2" xfId="9798"/>
    <cellStyle name="Comma 10 3" xfId="1442"/>
    <cellStyle name="Comma 10 3 2" xfId="9799"/>
    <cellStyle name="Comma 10 4" xfId="1443"/>
    <cellStyle name="Comma 10 4 2" xfId="9800"/>
    <cellStyle name="Comma 10 5" xfId="1444"/>
    <cellStyle name="Comma 10 5 2" xfId="9801"/>
    <cellStyle name="Comma 10 6" xfId="9797"/>
    <cellStyle name="Comma 11" xfId="1445"/>
    <cellStyle name="Comma 11 2" xfId="9802"/>
    <cellStyle name="Comma 12" xfId="1446"/>
    <cellStyle name="Comma 12 2" xfId="9803"/>
    <cellStyle name="Comma 13" xfId="132"/>
    <cellStyle name="Comma 13 2" xfId="9781"/>
    <cellStyle name="Comma 14" xfId="6210"/>
    <cellStyle name="Comma 14 2" xfId="10530"/>
    <cellStyle name="Comma 15" xfId="6262"/>
    <cellStyle name="Comma 15 2" xfId="10531"/>
    <cellStyle name="Comma 16" xfId="6264"/>
    <cellStyle name="Comma 16 2" xfId="10533"/>
    <cellStyle name="Comma 17" xfId="6263"/>
    <cellStyle name="Comma 17 2" xfId="10532"/>
    <cellStyle name="Comma 18" xfId="9778"/>
    <cellStyle name="Comma 2" xfId="1"/>
    <cellStyle name="Comma 2 10" xfId="1447"/>
    <cellStyle name="Comma 2 10 2" xfId="9804"/>
    <cellStyle name="Comma 2 11" xfId="1448"/>
    <cellStyle name="Comma 2 11 2" xfId="1449"/>
    <cellStyle name="Comma 2 11 2 2" xfId="1450"/>
    <cellStyle name="Comma 2 11 2 2 2" xfId="9807"/>
    <cellStyle name="Comma 2 11 2 3" xfId="9806"/>
    <cellStyle name="Comma 2 11 3" xfId="1451"/>
    <cellStyle name="Comma 2 11 3 2" xfId="9808"/>
    <cellStyle name="Comma 2 11 4" xfId="9805"/>
    <cellStyle name="Comma 2 12" xfId="1452"/>
    <cellStyle name="Comma 2 12 2" xfId="1453"/>
    <cellStyle name="Comma 2 12 2 2" xfId="9810"/>
    <cellStyle name="Comma 2 12 3" xfId="9809"/>
    <cellStyle name="Comma 2 13" xfId="1454"/>
    <cellStyle name="Comma 2 13 2" xfId="9811"/>
    <cellStyle name="Comma 2 14" xfId="1455"/>
    <cellStyle name="Comma 2 14 2" xfId="9812"/>
    <cellStyle name="Comma 2 15" xfId="1456"/>
    <cellStyle name="Comma 2 15 2" xfId="9813"/>
    <cellStyle name="Comma 2 16" xfId="1457"/>
    <cellStyle name="Comma 2 16 2" xfId="9814"/>
    <cellStyle name="Comma 2 17" xfId="1458"/>
    <cellStyle name="Comma 2 17 2" xfId="9815"/>
    <cellStyle name="Comma 2 18" xfId="1459"/>
    <cellStyle name="Comma 2 18 2" xfId="9816"/>
    <cellStyle name="Comma 2 19" xfId="1460"/>
    <cellStyle name="Comma 2 19 2" xfId="9817"/>
    <cellStyle name="Comma 2 2" xfId="2"/>
    <cellStyle name="Comma 2 2 10" xfId="1461"/>
    <cellStyle name="Comma 2 2 10 2" xfId="9818"/>
    <cellStyle name="Comma 2 2 11" xfId="1462"/>
    <cellStyle name="Comma 2 2 11 2" xfId="9819"/>
    <cellStyle name="Comma 2 2 12" xfId="9772"/>
    <cellStyle name="Comma 2 2 2" xfId="1463"/>
    <cellStyle name="Comma 2 2 2 2" xfId="1464"/>
    <cellStyle name="Comma 2 2 2 2 2" xfId="9821"/>
    <cellStyle name="Comma 2 2 2 3" xfId="9820"/>
    <cellStyle name="Comma 2 2 3" xfId="1465"/>
    <cellStyle name="Comma 2 2 3 2" xfId="9822"/>
    <cellStyle name="Comma 2 2 4" xfId="1466"/>
    <cellStyle name="Comma 2 2 5" xfId="1467"/>
    <cellStyle name="Comma 2 2 6" xfId="1468"/>
    <cellStyle name="Comma 2 2 7" xfId="1469"/>
    <cellStyle name="Comma 2 2 8" xfId="1470"/>
    <cellStyle name="Comma 2 2 8 2" xfId="9823"/>
    <cellStyle name="Comma 2 2 9" xfId="1471"/>
    <cellStyle name="Comma 2 2 9 2" xfId="9824"/>
    <cellStyle name="Comma 2 3" xfId="39"/>
    <cellStyle name="Comma 2 3 2" xfId="1472"/>
    <cellStyle name="Comma 2 3 3" xfId="1473"/>
    <cellStyle name="Comma 2 3 4" xfId="1474"/>
    <cellStyle name="Comma 2 3 5" xfId="1475"/>
    <cellStyle name="Comma 2 3 6" xfId="1476"/>
    <cellStyle name="Comma 2 3 6 2" xfId="9825"/>
    <cellStyle name="Comma 2 3 7" xfId="1477"/>
    <cellStyle name="Comma 2 3 7 2" xfId="9826"/>
    <cellStyle name="Comma 2 3 8" xfId="1478"/>
    <cellStyle name="Comma 2 3 8 2" xfId="9827"/>
    <cellStyle name="Comma 2 3 9" xfId="9775"/>
    <cellStyle name="Comma 2 4" xfId="1479"/>
    <cellStyle name="Comma 2 4 2" xfId="1480"/>
    <cellStyle name="Comma 2 4 2 2" xfId="9829"/>
    <cellStyle name="Comma 2 4 3" xfId="1481"/>
    <cellStyle name="Comma 2 4 3 2" xfId="9830"/>
    <cellStyle name="Comma 2 4 4" xfId="9828"/>
    <cellStyle name="Comma 2 5" xfId="1482"/>
    <cellStyle name="Comma 2 5 2" xfId="1483"/>
    <cellStyle name="Comma 2 5 2 2" xfId="1484"/>
    <cellStyle name="Comma 2 5 2 2 2" xfId="1485"/>
    <cellStyle name="Comma 2 5 2 2 2 2" xfId="1486"/>
    <cellStyle name="Comma 2 5 2 2 2 2 2" xfId="9835"/>
    <cellStyle name="Comma 2 5 2 2 2 3" xfId="9834"/>
    <cellStyle name="Comma 2 5 2 2 3" xfId="1487"/>
    <cellStyle name="Comma 2 5 2 2 3 2" xfId="9836"/>
    <cellStyle name="Comma 2 5 2 2 4" xfId="9833"/>
    <cellStyle name="Comma 2 5 2 3" xfId="1488"/>
    <cellStyle name="Comma 2 5 2 3 2" xfId="1489"/>
    <cellStyle name="Comma 2 5 2 3 2 2" xfId="9838"/>
    <cellStyle name="Comma 2 5 2 3 3" xfId="9837"/>
    <cellStyle name="Comma 2 5 2 4" xfId="1490"/>
    <cellStyle name="Comma 2 5 2 4 2" xfId="9839"/>
    <cellStyle name="Comma 2 5 2 5" xfId="9832"/>
    <cellStyle name="Comma 2 5 3" xfId="1491"/>
    <cellStyle name="Comma 2 5 3 2" xfId="1492"/>
    <cellStyle name="Comma 2 5 3 2 2" xfId="1493"/>
    <cellStyle name="Comma 2 5 3 2 2 2" xfId="1494"/>
    <cellStyle name="Comma 2 5 3 2 2 2 2" xfId="9843"/>
    <cellStyle name="Comma 2 5 3 2 2 3" xfId="9842"/>
    <cellStyle name="Comma 2 5 3 2 3" xfId="1495"/>
    <cellStyle name="Comma 2 5 3 2 3 2" xfId="9844"/>
    <cellStyle name="Comma 2 5 3 2 4" xfId="9841"/>
    <cellStyle name="Comma 2 5 3 3" xfId="1496"/>
    <cellStyle name="Comma 2 5 3 3 2" xfId="1497"/>
    <cellStyle name="Comma 2 5 3 3 2 2" xfId="9846"/>
    <cellStyle name="Comma 2 5 3 3 3" xfId="9845"/>
    <cellStyle name="Comma 2 5 3 4" xfId="1498"/>
    <cellStyle name="Comma 2 5 3 4 2" xfId="9847"/>
    <cellStyle name="Comma 2 5 3 5" xfId="9840"/>
    <cellStyle name="Comma 2 5 4" xfId="1499"/>
    <cellStyle name="Comma 2 5 4 2" xfId="1500"/>
    <cellStyle name="Comma 2 5 4 2 2" xfId="1501"/>
    <cellStyle name="Comma 2 5 4 2 2 2" xfId="9850"/>
    <cellStyle name="Comma 2 5 4 2 3" xfId="9849"/>
    <cellStyle name="Comma 2 5 4 3" xfId="1502"/>
    <cellStyle name="Comma 2 5 4 3 2" xfId="9851"/>
    <cellStyle name="Comma 2 5 4 4" xfId="9848"/>
    <cellStyle name="Comma 2 5 5" xfId="1503"/>
    <cellStyle name="Comma 2 5 5 2" xfId="1504"/>
    <cellStyle name="Comma 2 5 5 2 2" xfId="9853"/>
    <cellStyle name="Comma 2 5 5 3" xfId="9852"/>
    <cellStyle name="Comma 2 5 6" xfId="1505"/>
    <cellStyle name="Comma 2 5 6 2" xfId="9854"/>
    <cellStyle name="Comma 2 5 7" xfId="9831"/>
    <cellStyle name="Comma 2 6" xfId="1506"/>
    <cellStyle name="Comma 2 6 2" xfId="1507"/>
    <cellStyle name="Comma 2 6 2 2" xfId="1508"/>
    <cellStyle name="Comma 2 6 2 2 2" xfId="1509"/>
    <cellStyle name="Comma 2 6 2 2 2 2" xfId="9858"/>
    <cellStyle name="Comma 2 6 2 2 3" xfId="9857"/>
    <cellStyle name="Comma 2 6 2 3" xfId="1510"/>
    <cellStyle name="Comma 2 6 2 3 2" xfId="9859"/>
    <cellStyle name="Comma 2 6 2 4" xfId="9856"/>
    <cellStyle name="Comma 2 6 3" xfId="1511"/>
    <cellStyle name="Comma 2 6 3 2" xfId="1512"/>
    <cellStyle name="Comma 2 6 3 2 2" xfId="9861"/>
    <cellStyle name="Comma 2 6 3 3" xfId="9860"/>
    <cellStyle name="Comma 2 6 4" xfId="1513"/>
    <cellStyle name="Comma 2 6 4 2" xfId="9862"/>
    <cellStyle name="Comma 2 6 5" xfId="9855"/>
    <cellStyle name="Comma 2 7" xfId="1514"/>
    <cellStyle name="Comma 2 7 2" xfId="1515"/>
    <cellStyle name="Comma 2 7 2 2" xfId="1516"/>
    <cellStyle name="Comma 2 7 2 2 2" xfId="1517"/>
    <cellStyle name="Comma 2 7 2 2 2 2" xfId="9866"/>
    <cellStyle name="Comma 2 7 2 2 3" xfId="9865"/>
    <cellStyle name="Comma 2 7 2 3" xfId="1518"/>
    <cellStyle name="Comma 2 7 2 3 2" xfId="9867"/>
    <cellStyle name="Comma 2 7 2 4" xfId="9864"/>
    <cellStyle name="Comma 2 7 3" xfId="1519"/>
    <cellStyle name="Comma 2 7 3 2" xfId="1520"/>
    <cellStyle name="Comma 2 7 3 2 2" xfId="9869"/>
    <cellStyle name="Comma 2 7 3 3" xfId="9868"/>
    <cellStyle name="Comma 2 7 4" xfId="1521"/>
    <cellStyle name="Comma 2 7 4 2" xfId="9870"/>
    <cellStyle name="Comma 2 7 5" xfId="9863"/>
    <cellStyle name="Comma 2 8" xfId="1522"/>
    <cellStyle name="Comma 2 8 2" xfId="9871"/>
    <cellStyle name="Comma 2 9" xfId="1523"/>
    <cellStyle name="Comma 2 9 2" xfId="1524"/>
    <cellStyle name="Comma 2 9 2 2" xfId="1525"/>
    <cellStyle name="Comma 2 9 2 2 2" xfId="9874"/>
    <cellStyle name="Comma 2 9 2 3" xfId="9873"/>
    <cellStyle name="Comma 2 9 3" xfId="1526"/>
    <cellStyle name="Comma 2 9 3 2" xfId="9875"/>
    <cellStyle name="Comma 2 9 4" xfId="9872"/>
    <cellStyle name="Comma 2*" xfId="1527"/>
    <cellStyle name="Comma 3" xfId="3"/>
    <cellStyle name="Comma 3 10" xfId="9773"/>
    <cellStyle name="Comma 3 2" xfId="40"/>
    <cellStyle name="Comma 3 2 2" xfId="1528"/>
    <cellStyle name="Comma 3 2 2 2" xfId="9876"/>
    <cellStyle name="Comma 3 2 3" xfId="9776"/>
    <cellStyle name="Comma 3 3" xfId="1529"/>
    <cellStyle name="Comma 3 3 2" xfId="1530"/>
    <cellStyle name="Comma 3 3 2 2" xfId="1531"/>
    <cellStyle name="Comma 3 3 2 2 2" xfId="9879"/>
    <cellStyle name="Comma 3 3 2 3" xfId="9878"/>
    <cellStyle name="Comma 3 3 3" xfId="1532"/>
    <cellStyle name="Comma 3 3 3 2" xfId="9880"/>
    <cellStyle name="Comma 3 3 4" xfId="1533"/>
    <cellStyle name="Comma 3 3 4 2" xfId="9881"/>
    <cellStyle name="Comma 3 3 5" xfId="9877"/>
    <cellStyle name="Comma 3 4" xfId="1534"/>
    <cellStyle name="Comma 3 4 2" xfId="1535"/>
    <cellStyle name="Comma 3 4 2 2" xfId="9883"/>
    <cellStyle name="Comma 3 4 3" xfId="1536"/>
    <cellStyle name="Comma 3 4 3 2" xfId="9884"/>
    <cellStyle name="Comma 3 4 4" xfId="9882"/>
    <cellStyle name="Comma 3 5" xfId="1537"/>
    <cellStyle name="Comma 3 5 2" xfId="9885"/>
    <cellStyle name="Comma 3 6" xfId="1538"/>
    <cellStyle name="Comma 3 6 2" xfId="9886"/>
    <cellStyle name="Comma 3 7" xfId="1539"/>
    <cellStyle name="Comma 3 7 2" xfId="9887"/>
    <cellStyle name="Comma 3 8" xfId="1540"/>
    <cellStyle name="Comma 3 8 2" xfId="9888"/>
    <cellStyle name="Comma 3 9" xfId="1541"/>
    <cellStyle name="Comma 3 9 2" xfId="9889"/>
    <cellStyle name="Comma 4" xfId="38"/>
    <cellStyle name="Comma 4 10" xfId="1542"/>
    <cellStyle name="Comma 4 10 2" xfId="9890"/>
    <cellStyle name="Comma 4 11" xfId="1543"/>
    <cellStyle name="Comma 4 11 2" xfId="9891"/>
    <cellStyle name="Comma 4 12" xfId="1544"/>
    <cellStyle name="Comma 4 12 2" xfId="9892"/>
    <cellStyle name="Comma 4 13" xfId="1545"/>
    <cellStyle name="Comma 4 13 2" xfId="9893"/>
    <cellStyle name="Comma 4 14" xfId="1546"/>
    <cellStyle name="Comma 4 14 2" xfId="9894"/>
    <cellStyle name="Comma 4 15" xfId="9774"/>
    <cellStyle name="Comma 4 2" xfId="1547"/>
    <cellStyle name="Comma 4 2 2" xfId="1548"/>
    <cellStyle name="Comma 4 2 2 2" xfId="1549"/>
    <cellStyle name="Comma 4 2 2 2 2" xfId="1550"/>
    <cellStyle name="Comma 4 2 2 2 2 2" xfId="9898"/>
    <cellStyle name="Comma 4 2 2 2 3" xfId="9897"/>
    <cellStyle name="Comma 4 2 2 3" xfId="1551"/>
    <cellStyle name="Comma 4 2 2 3 2" xfId="9899"/>
    <cellStyle name="Comma 4 2 2 4" xfId="9896"/>
    <cellStyle name="Comma 4 2 3" xfId="1552"/>
    <cellStyle name="Comma 4 2 3 2" xfId="1553"/>
    <cellStyle name="Comma 4 2 3 2 2" xfId="9901"/>
    <cellStyle name="Comma 4 2 3 3" xfId="9900"/>
    <cellStyle name="Comma 4 2 4" xfId="1554"/>
    <cellStyle name="Comma 4 2 4 2" xfId="9902"/>
    <cellStyle name="Comma 4 2 5" xfId="1555"/>
    <cellStyle name="Comma 4 2 5 2" xfId="9903"/>
    <cellStyle name="Comma 4 2 6" xfId="9895"/>
    <cellStyle name="Comma 4 3" xfId="1556"/>
    <cellStyle name="Comma 4 3 2" xfId="1557"/>
    <cellStyle name="Comma 4 3 2 2" xfId="1558"/>
    <cellStyle name="Comma 4 3 2 2 2" xfId="1559"/>
    <cellStyle name="Comma 4 3 2 2 2 2" xfId="9907"/>
    <cellStyle name="Comma 4 3 2 2 3" xfId="9906"/>
    <cellStyle name="Comma 4 3 2 3" xfId="1560"/>
    <cellStyle name="Comma 4 3 2 3 2" xfId="9908"/>
    <cellStyle name="Comma 4 3 2 4" xfId="9905"/>
    <cellStyle name="Comma 4 3 3" xfId="1561"/>
    <cellStyle name="Comma 4 3 3 2" xfId="1562"/>
    <cellStyle name="Comma 4 3 3 2 2" xfId="9910"/>
    <cellStyle name="Comma 4 3 3 3" xfId="9909"/>
    <cellStyle name="Comma 4 3 4" xfId="1563"/>
    <cellStyle name="Comma 4 3 4 2" xfId="9911"/>
    <cellStyle name="Comma 4 3 5" xfId="9904"/>
    <cellStyle name="Comma 4 4" xfId="1564"/>
    <cellStyle name="Comma 4 4 2" xfId="1565"/>
    <cellStyle name="Comma 4 4 2 2" xfId="1566"/>
    <cellStyle name="Comma 4 4 2 2 2" xfId="1567"/>
    <cellStyle name="Comma 4 4 2 2 2 2" xfId="9914"/>
    <cellStyle name="Comma 4 4 2 2 3" xfId="9913"/>
    <cellStyle name="Comma 4 4 2 3" xfId="1568"/>
    <cellStyle name="Comma 4 4 2 3 2" xfId="9915"/>
    <cellStyle name="Comma 4 4 2 4" xfId="9912"/>
    <cellStyle name="Comma 4 4 3" xfId="1569"/>
    <cellStyle name="Comma 4 4 3 2" xfId="1570"/>
    <cellStyle name="Comma 4 4 3 2 2" xfId="9917"/>
    <cellStyle name="Comma 4 4 3 3" xfId="9916"/>
    <cellStyle name="Comma 4 4 4" xfId="1571"/>
    <cellStyle name="Comma 4 4 4 2" xfId="9918"/>
    <cellStyle name="Comma 4 5" xfId="1572"/>
    <cellStyle name="Comma 4 5 2" xfId="1573"/>
    <cellStyle name="Comma 4 5 2 2" xfId="1574"/>
    <cellStyle name="Comma 4 5 2 2 2" xfId="9921"/>
    <cellStyle name="Comma 4 5 2 3" xfId="9920"/>
    <cellStyle name="Comma 4 5 3" xfId="1575"/>
    <cellStyle name="Comma 4 5 3 2" xfId="9922"/>
    <cellStyle name="Comma 4 5 4" xfId="9919"/>
    <cellStyle name="Comma 4 6" xfId="1576"/>
    <cellStyle name="Comma 4 6 2" xfId="1577"/>
    <cellStyle name="Comma 4 6 2 2" xfId="1578"/>
    <cellStyle name="Comma 4 6 2 2 2" xfId="9925"/>
    <cellStyle name="Comma 4 6 2 3" xfId="9924"/>
    <cellStyle name="Comma 4 6 3" xfId="1579"/>
    <cellStyle name="Comma 4 6 3 2" xfId="9926"/>
    <cellStyle name="Comma 4 6 4" xfId="9923"/>
    <cellStyle name="Comma 4 7" xfId="1580"/>
    <cellStyle name="Comma 4 7 2" xfId="1581"/>
    <cellStyle name="Comma 4 7 2 2" xfId="9928"/>
    <cellStyle name="Comma 4 7 3" xfId="9927"/>
    <cellStyle name="Comma 4 8" xfId="1582"/>
    <cellStyle name="Comma 4 8 2" xfId="9929"/>
    <cellStyle name="Comma 4 9" xfId="1583"/>
    <cellStyle name="Comma 4 9 2" xfId="9930"/>
    <cellStyle name="Comma 5" xfId="90"/>
    <cellStyle name="Comma 5 10" xfId="1584"/>
    <cellStyle name="Comma 5 10 2" xfId="9931"/>
    <cellStyle name="Comma 5 11" xfId="1585"/>
    <cellStyle name="Comma 5 11 2" xfId="9932"/>
    <cellStyle name="Comma 5 12" xfId="1586"/>
    <cellStyle name="Comma 5 12 2" xfId="9933"/>
    <cellStyle name="Comma 5 2" xfId="1587"/>
    <cellStyle name="Comma 5 2 2" xfId="1588"/>
    <cellStyle name="Comma 5 2 2 2" xfId="1589"/>
    <cellStyle name="Comma 5 2 2 2 2" xfId="1590"/>
    <cellStyle name="Comma 5 2 2 2 2 2" xfId="9937"/>
    <cellStyle name="Comma 5 2 2 2 3" xfId="9936"/>
    <cellStyle name="Comma 5 2 2 3" xfId="1591"/>
    <cellStyle name="Comma 5 2 2 3 2" xfId="9938"/>
    <cellStyle name="Comma 5 2 2 4" xfId="9935"/>
    <cellStyle name="Comma 5 2 3" xfId="1592"/>
    <cellStyle name="Comma 5 2 3 2" xfId="1593"/>
    <cellStyle name="Comma 5 2 3 2 2" xfId="9940"/>
    <cellStyle name="Comma 5 2 3 3" xfId="9939"/>
    <cellStyle name="Comma 5 2 4" xfId="1594"/>
    <cellStyle name="Comma 5 2 4 2" xfId="9941"/>
    <cellStyle name="Comma 5 2 5" xfId="9934"/>
    <cellStyle name="Comma 5 3" xfId="1595"/>
    <cellStyle name="Comma 5 3 2" xfId="1596"/>
    <cellStyle name="Comma 5 3 2 2" xfId="1597"/>
    <cellStyle name="Comma 5 3 2 2 2" xfId="1598"/>
    <cellStyle name="Comma 5 3 2 2 2 2" xfId="9945"/>
    <cellStyle name="Comma 5 3 2 2 3" xfId="9944"/>
    <cellStyle name="Comma 5 3 2 3" xfId="1599"/>
    <cellStyle name="Comma 5 3 2 3 2" xfId="9946"/>
    <cellStyle name="Comma 5 3 2 4" xfId="9943"/>
    <cellStyle name="Comma 5 3 3" xfId="1600"/>
    <cellStyle name="Comma 5 3 3 2" xfId="1601"/>
    <cellStyle name="Comma 5 3 3 2 2" xfId="9948"/>
    <cellStyle name="Comma 5 3 3 3" xfId="9947"/>
    <cellStyle name="Comma 5 3 4" xfId="1602"/>
    <cellStyle name="Comma 5 3 4 2" xfId="9949"/>
    <cellStyle name="Comma 5 3 5" xfId="9942"/>
    <cellStyle name="Comma 5 4" xfId="1603"/>
    <cellStyle name="Comma 5 4 2" xfId="1604"/>
    <cellStyle name="Comma 5 4 2 2" xfId="1605"/>
    <cellStyle name="Comma 5 4 2 2 2" xfId="9952"/>
    <cellStyle name="Comma 5 4 2 3" xfId="9951"/>
    <cellStyle name="Comma 5 4 3" xfId="1606"/>
    <cellStyle name="Comma 5 4 3 2" xfId="9953"/>
    <cellStyle name="Comma 5 4 4" xfId="9950"/>
    <cellStyle name="Comma 5 5" xfId="1607"/>
    <cellStyle name="Comma 5 5 2" xfId="1608"/>
    <cellStyle name="Comma 5 5 2 2" xfId="1609"/>
    <cellStyle name="Comma 5 5 2 2 2" xfId="9956"/>
    <cellStyle name="Comma 5 5 2 3" xfId="9955"/>
    <cellStyle name="Comma 5 5 3" xfId="1610"/>
    <cellStyle name="Comma 5 5 3 2" xfId="9957"/>
    <cellStyle name="Comma 5 5 4" xfId="9954"/>
    <cellStyle name="Comma 5 6" xfId="1611"/>
    <cellStyle name="Comma 5 6 2" xfId="1612"/>
    <cellStyle name="Comma 5 6 2 2" xfId="9959"/>
    <cellStyle name="Comma 5 6 3" xfId="9958"/>
    <cellStyle name="Comma 5 7" xfId="1613"/>
    <cellStyle name="Comma 5 7 2" xfId="9960"/>
    <cellStyle name="Comma 5 8" xfId="1614"/>
    <cellStyle name="Comma 5 8 2" xfId="9961"/>
    <cellStyle name="Comma 5 9" xfId="1615"/>
    <cellStyle name="Comma 5 9 2" xfId="9962"/>
    <cellStyle name="Comma 6" xfId="111"/>
    <cellStyle name="Comma 6 2" xfId="1616"/>
    <cellStyle name="Comma 6 2 2" xfId="9963"/>
    <cellStyle name="Comma 6 3" xfId="1617"/>
    <cellStyle name="Comma 6 3 2" xfId="9964"/>
    <cellStyle name="Comma 6 4" xfId="1618"/>
    <cellStyle name="Comma 6 4 2" xfId="9965"/>
    <cellStyle name="Comma 6 5" xfId="1619"/>
    <cellStyle name="Comma 6 5 2" xfId="9966"/>
    <cellStyle name="Comma 6 6" xfId="1620"/>
    <cellStyle name="Comma 6 6 2" xfId="9967"/>
    <cellStyle name="Comma 6 7" xfId="622"/>
    <cellStyle name="Comma 6 7 2" xfId="9782"/>
    <cellStyle name="Comma 7" xfId="1621"/>
    <cellStyle name="Comma 7 2" xfId="1622"/>
    <cellStyle name="Comma 7 2 2" xfId="1623"/>
    <cellStyle name="Comma 7 2 2 2" xfId="1624"/>
    <cellStyle name="Comma 7 2 2 2 2" xfId="9971"/>
    <cellStyle name="Comma 7 2 2 3" xfId="9970"/>
    <cellStyle name="Comma 7 2 3" xfId="1625"/>
    <cellStyle name="Comma 7 2 3 2" xfId="9972"/>
    <cellStyle name="Comma 7 2 4" xfId="9969"/>
    <cellStyle name="Comma 7 3" xfId="1626"/>
    <cellStyle name="Comma 7 3 2" xfId="1627"/>
    <cellStyle name="Comma 7 3 2 2" xfId="9974"/>
    <cellStyle name="Comma 7 3 3" xfId="9973"/>
    <cellStyle name="Comma 7 4" xfId="1628"/>
    <cellStyle name="Comma 7 4 2" xfId="9975"/>
    <cellStyle name="Comma 7 5" xfId="1629"/>
    <cellStyle name="Comma 7 5 2" xfId="9976"/>
    <cellStyle name="Comma 7 6" xfId="1630"/>
    <cellStyle name="Comma 7 6 2" xfId="9977"/>
    <cellStyle name="Comma 7 7" xfId="1631"/>
    <cellStyle name="Comma 7 7 2" xfId="9978"/>
    <cellStyle name="Comma 7 8" xfId="1632"/>
    <cellStyle name="Comma 7 8 2" xfId="9979"/>
    <cellStyle name="Comma 7 9" xfId="9968"/>
    <cellStyle name="Comma 8" xfId="1633"/>
    <cellStyle name="Comma 8 2" xfId="1634"/>
    <cellStyle name="Comma 8 2 2" xfId="1635"/>
    <cellStyle name="Comma 8 2 2 2" xfId="9982"/>
    <cellStyle name="Comma 8 2 3" xfId="9981"/>
    <cellStyle name="Comma 8 3" xfId="1636"/>
    <cellStyle name="Comma 8 3 2" xfId="9983"/>
    <cellStyle name="Comma 8 4" xfId="1637"/>
    <cellStyle name="Comma 8 4 2" xfId="9984"/>
    <cellStyle name="Comma 8 5" xfId="1638"/>
    <cellStyle name="Comma 8 5 2" xfId="9985"/>
    <cellStyle name="Comma 8 6" xfId="1639"/>
    <cellStyle name="Comma 8 6 2" xfId="9986"/>
    <cellStyle name="Comma 8 7" xfId="1640"/>
    <cellStyle name="Comma 8 7 2" xfId="9987"/>
    <cellStyle name="Comma 8 8" xfId="9980"/>
    <cellStyle name="Comma 9" xfId="1641"/>
    <cellStyle name="Comma 9 2" xfId="1642"/>
    <cellStyle name="Comma 9 2 2" xfId="9989"/>
    <cellStyle name="Comma 9 3" xfId="1643"/>
    <cellStyle name="Comma 9 3 2" xfId="9990"/>
    <cellStyle name="Comma 9 4" xfId="1644"/>
    <cellStyle name="Comma 9 4 2" xfId="9991"/>
    <cellStyle name="Comma 9 5" xfId="1645"/>
    <cellStyle name="Comma 9 5 2" xfId="9992"/>
    <cellStyle name="Comma 9 6" xfId="9988"/>
    <cellStyle name="Comma0" xfId="1646"/>
    <cellStyle name="Comma2 (0)" xfId="1647"/>
    <cellStyle name="Comment" xfId="1648"/>
    <cellStyle name="Commentaire" xfId="1649"/>
    <cellStyle name="Commentaire 2" xfId="9993"/>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10535"/>
    <cellStyle name="Currency [2] 3" xfId="9994"/>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2 2 2" xfId="9999"/>
    <cellStyle name="Currency 10 2 2 2 3" xfId="9998"/>
    <cellStyle name="Currency 10 2 2 3" xfId="1662"/>
    <cellStyle name="Currency 10 2 2 3 2" xfId="10000"/>
    <cellStyle name="Currency 10 2 2 4" xfId="9997"/>
    <cellStyle name="Currency 10 2 3" xfId="1663"/>
    <cellStyle name="Currency 10 2 3 2" xfId="1664"/>
    <cellStyle name="Currency 10 2 3 2 2" xfId="10002"/>
    <cellStyle name="Currency 10 2 3 3" xfId="10001"/>
    <cellStyle name="Currency 10 2 4" xfId="1665"/>
    <cellStyle name="Currency 10 2 4 2" xfId="10003"/>
    <cellStyle name="Currency 10 2 5" xfId="9996"/>
    <cellStyle name="Currency 10 3" xfId="1666"/>
    <cellStyle name="Currency 10 3 2" xfId="1667"/>
    <cellStyle name="Currency 10 3 2 2" xfId="1668"/>
    <cellStyle name="Currency 10 3 2 2 2" xfId="1669"/>
    <cellStyle name="Currency 10 3 2 2 2 2" xfId="10007"/>
    <cellStyle name="Currency 10 3 2 2 3" xfId="10006"/>
    <cellStyle name="Currency 10 3 2 3" xfId="1670"/>
    <cellStyle name="Currency 10 3 2 3 2" xfId="10008"/>
    <cellStyle name="Currency 10 3 2 4" xfId="10005"/>
    <cellStyle name="Currency 10 3 3" xfId="1671"/>
    <cellStyle name="Currency 10 3 3 2" xfId="1672"/>
    <cellStyle name="Currency 10 3 3 2 2" xfId="10010"/>
    <cellStyle name="Currency 10 3 3 3" xfId="10009"/>
    <cellStyle name="Currency 10 3 4" xfId="1673"/>
    <cellStyle name="Currency 10 3 4 2" xfId="10011"/>
    <cellStyle name="Currency 10 3 5" xfId="10004"/>
    <cellStyle name="Currency 10 4" xfId="1674"/>
    <cellStyle name="Currency 10 4 2" xfId="1675"/>
    <cellStyle name="Currency 10 4 2 2" xfId="1676"/>
    <cellStyle name="Currency 10 4 2 2 2" xfId="10014"/>
    <cellStyle name="Currency 10 4 2 3" xfId="10013"/>
    <cellStyle name="Currency 10 4 3" xfId="1677"/>
    <cellStyle name="Currency 10 4 3 2" xfId="10015"/>
    <cellStyle name="Currency 10 4 4" xfId="10012"/>
    <cellStyle name="Currency 10 5" xfId="1678"/>
    <cellStyle name="Currency 10 5 2" xfId="1679"/>
    <cellStyle name="Currency 10 5 2 2" xfId="10017"/>
    <cellStyle name="Currency 10 5 3" xfId="10016"/>
    <cellStyle name="Currency 10 6" xfId="1680"/>
    <cellStyle name="Currency 10 6 2" xfId="10018"/>
    <cellStyle name="Currency 10 7" xfId="9995"/>
    <cellStyle name="Currency 11" xfId="1681"/>
    <cellStyle name="Currency 11 2" xfId="1682"/>
    <cellStyle name="Currency 11 2 2" xfId="1683"/>
    <cellStyle name="Currency 11 2 2 2" xfId="1684"/>
    <cellStyle name="Currency 11 2 2 2 2" xfId="1685"/>
    <cellStyle name="Currency 11 2 2 2 2 2" xfId="10023"/>
    <cellStyle name="Currency 11 2 2 2 3" xfId="10022"/>
    <cellStyle name="Currency 11 2 2 3" xfId="1686"/>
    <cellStyle name="Currency 11 2 2 3 2" xfId="10024"/>
    <cellStyle name="Currency 11 2 2 4" xfId="10021"/>
    <cellStyle name="Currency 11 2 3" xfId="1687"/>
    <cellStyle name="Currency 11 2 3 2" xfId="1688"/>
    <cellStyle name="Currency 11 2 3 2 2" xfId="10026"/>
    <cellStyle name="Currency 11 2 3 3" xfId="10025"/>
    <cellStyle name="Currency 11 2 4" xfId="1689"/>
    <cellStyle name="Currency 11 2 4 2" xfId="10027"/>
    <cellStyle name="Currency 11 2 5" xfId="10020"/>
    <cellStyle name="Currency 11 3" xfId="1690"/>
    <cellStyle name="Currency 11 3 2" xfId="1691"/>
    <cellStyle name="Currency 11 3 2 2" xfId="1692"/>
    <cellStyle name="Currency 11 3 2 2 2" xfId="1693"/>
    <cellStyle name="Currency 11 3 2 2 2 2" xfId="10031"/>
    <cellStyle name="Currency 11 3 2 2 3" xfId="10030"/>
    <cellStyle name="Currency 11 3 2 3" xfId="1694"/>
    <cellStyle name="Currency 11 3 2 3 2" xfId="10032"/>
    <cellStyle name="Currency 11 3 2 4" xfId="10029"/>
    <cellStyle name="Currency 11 3 3" xfId="1695"/>
    <cellStyle name="Currency 11 3 3 2" xfId="1696"/>
    <cellStyle name="Currency 11 3 3 2 2" xfId="10034"/>
    <cellStyle name="Currency 11 3 3 3" xfId="10033"/>
    <cellStyle name="Currency 11 3 4" xfId="1697"/>
    <cellStyle name="Currency 11 3 4 2" xfId="10035"/>
    <cellStyle name="Currency 11 3 5" xfId="10028"/>
    <cellStyle name="Currency 11 4" xfId="1698"/>
    <cellStyle name="Currency 11 4 2" xfId="1699"/>
    <cellStyle name="Currency 11 4 2 2" xfId="1700"/>
    <cellStyle name="Currency 11 4 2 2 2" xfId="10038"/>
    <cellStyle name="Currency 11 4 2 3" xfId="10037"/>
    <cellStyle name="Currency 11 4 3" xfId="1701"/>
    <cellStyle name="Currency 11 4 3 2" xfId="10039"/>
    <cellStyle name="Currency 11 4 4" xfId="10036"/>
    <cellStyle name="Currency 11 5" xfId="1702"/>
    <cellStyle name="Currency 11 5 2" xfId="1703"/>
    <cellStyle name="Currency 11 5 2 2" xfId="10041"/>
    <cellStyle name="Currency 11 5 3" xfId="10040"/>
    <cellStyle name="Currency 11 6" xfId="1704"/>
    <cellStyle name="Currency 11 6 2" xfId="10042"/>
    <cellStyle name="Currency 11 7" xfId="10019"/>
    <cellStyle name="Currency 12" xfId="1705"/>
    <cellStyle name="Currency 12 2" xfId="10043"/>
    <cellStyle name="Currency 13" xfId="1706"/>
    <cellStyle name="Currency 13 2" xfId="10044"/>
    <cellStyle name="Currency 14" xfId="1707"/>
    <cellStyle name="Currency 14 2" xfId="1708"/>
    <cellStyle name="Currency 14 2 2" xfId="1709"/>
    <cellStyle name="Currency 14 2 2 2" xfId="1710"/>
    <cellStyle name="Currency 14 2 2 2 2" xfId="1711"/>
    <cellStyle name="Currency 14 2 2 2 2 2" xfId="10049"/>
    <cellStyle name="Currency 14 2 2 2 3" xfId="10048"/>
    <cellStyle name="Currency 14 2 2 3" xfId="1712"/>
    <cellStyle name="Currency 14 2 2 3 2" xfId="10050"/>
    <cellStyle name="Currency 14 2 2 4" xfId="10047"/>
    <cellStyle name="Currency 14 2 3" xfId="1713"/>
    <cellStyle name="Currency 14 2 3 2" xfId="1714"/>
    <cellStyle name="Currency 14 2 3 2 2" xfId="10052"/>
    <cellStyle name="Currency 14 2 3 3" xfId="10051"/>
    <cellStyle name="Currency 14 2 4" xfId="1715"/>
    <cellStyle name="Currency 14 2 4 2" xfId="10053"/>
    <cellStyle name="Currency 14 2 5" xfId="10046"/>
    <cellStyle name="Currency 14 3" xfId="1716"/>
    <cellStyle name="Currency 14 3 2" xfId="1717"/>
    <cellStyle name="Currency 14 3 2 2" xfId="1718"/>
    <cellStyle name="Currency 14 3 2 2 2" xfId="1719"/>
    <cellStyle name="Currency 14 3 2 2 2 2" xfId="10057"/>
    <cellStyle name="Currency 14 3 2 2 3" xfId="10056"/>
    <cellStyle name="Currency 14 3 2 3" xfId="1720"/>
    <cellStyle name="Currency 14 3 2 3 2" xfId="10058"/>
    <cellStyle name="Currency 14 3 2 4" xfId="10055"/>
    <cellStyle name="Currency 14 3 3" xfId="1721"/>
    <cellStyle name="Currency 14 3 3 2" xfId="1722"/>
    <cellStyle name="Currency 14 3 3 2 2" xfId="10060"/>
    <cellStyle name="Currency 14 3 3 3" xfId="10059"/>
    <cellStyle name="Currency 14 3 4" xfId="1723"/>
    <cellStyle name="Currency 14 3 4 2" xfId="10061"/>
    <cellStyle name="Currency 14 3 5" xfId="10054"/>
    <cellStyle name="Currency 14 4" xfId="1724"/>
    <cellStyle name="Currency 14 4 2" xfId="1725"/>
    <cellStyle name="Currency 14 4 2 2" xfId="1726"/>
    <cellStyle name="Currency 14 4 2 2 2" xfId="1727"/>
    <cellStyle name="Currency 14 4 2 2 2 2" xfId="10065"/>
    <cellStyle name="Currency 14 4 2 2 3" xfId="10064"/>
    <cellStyle name="Currency 14 4 2 3" xfId="1728"/>
    <cellStyle name="Currency 14 4 2 3 2" xfId="10066"/>
    <cellStyle name="Currency 14 4 2 4" xfId="10063"/>
    <cellStyle name="Currency 14 4 3" xfId="1729"/>
    <cellStyle name="Currency 14 4 3 2" xfId="1730"/>
    <cellStyle name="Currency 14 4 3 2 2" xfId="10068"/>
    <cellStyle name="Currency 14 4 3 3" xfId="10067"/>
    <cellStyle name="Currency 14 4 4" xfId="1731"/>
    <cellStyle name="Currency 14 4 4 2" xfId="10069"/>
    <cellStyle name="Currency 14 4 5" xfId="10062"/>
    <cellStyle name="Currency 14 5" xfId="1732"/>
    <cellStyle name="Currency 14 5 2" xfId="1733"/>
    <cellStyle name="Currency 14 5 2 2" xfId="1734"/>
    <cellStyle name="Currency 14 5 2 2 2" xfId="10072"/>
    <cellStyle name="Currency 14 5 2 3" xfId="10071"/>
    <cellStyle name="Currency 14 5 3" xfId="1735"/>
    <cellStyle name="Currency 14 5 3 2" xfId="10073"/>
    <cellStyle name="Currency 14 5 4" xfId="10070"/>
    <cellStyle name="Currency 14 6" xfId="1736"/>
    <cellStyle name="Currency 14 6 2" xfId="1737"/>
    <cellStyle name="Currency 14 6 2 2" xfId="10075"/>
    <cellStyle name="Currency 14 6 3" xfId="10074"/>
    <cellStyle name="Currency 14 7" xfId="1738"/>
    <cellStyle name="Currency 14 7 2" xfId="10076"/>
    <cellStyle name="Currency 14 8" xfId="10045"/>
    <cellStyle name="Currency 15" xfId="1739"/>
    <cellStyle name="Currency 15 2" xfId="1740"/>
    <cellStyle name="Currency 15 2 2" xfId="1741"/>
    <cellStyle name="Currency 15 2 2 2" xfId="1742"/>
    <cellStyle name="Currency 15 2 2 2 2" xfId="10080"/>
    <cellStyle name="Currency 15 2 2 3" xfId="10079"/>
    <cellStyle name="Currency 15 2 3" xfId="1743"/>
    <cellStyle name="Currency 15 2 3 2" xfId="10081"/>
    <cellStyle name="Currency 15 2 4" xfId="10078"/>
    <cellStyle name="Currency 15 3" xfId="1744"/>
    <cellStyle name="Currency 15 3 2" xfId="1745"/>
    <cellStyle name="Currency 15 3 2 2" xfId="10083"/>
    <cellStyle name="Currency 15 3 3" xfId="10082"/>
    <cellStyle name="Currency 15 4" xfId="1746"/>
    <cellStyle name="Currency 15 4 2" xfId="10084"/>
    <cellStyle name="Currency 15 5" xfId="10077"/>
    <cellStyle name="Currency 16" xfId="1747"/>
    <cellStyle name="Currency 16 2" xfId="1748"/>
    <cellStyle name="Currency 16 2 2" xfId="10086"/>
    <cellStyle name="Currency 16 3" xfId="10085"/>
    <cellStyle name="Currency 17" xfId="1749"/>
    <cellStyle name="Currency 17 2" xfId="10087"/>
    <cellStyle name="Currency 18" xfId="1750"/>
    <cellStyle name="Currency 18 2" xfId="10088"/>
    <cellStyle name="Currency 19" xfId="1751"/>
    <cellStyle name="Currency 19 2" xfId="1752"/>
    <cellStyle name="Currency 19 2 2" xfId="1753"/>
    <cellStyle name="Currency 19 2 2 2" xfId="1754"/>
    <cellStyle name="Currency 19 2 2 2 2" xfId="1755"/>
    <cellStyle name="Currency 19 2 2 2 2 2" xfId="10093"/>
    <cellStyle name="Currency 19 2 2 2 3" xfId="10092"/>
    <cellStyle name="Currency 19 2 2 3" xfId="1756"/>
    <cellStyle name="Currency 19 2 2 3 2" xfId="10094"/>
    <cellStyle name="Currency 19 2 2 4" xfId="10091"/>
    <cellStyle name="Currency 19 2 3" xfId="1757"/>
    <cellStyle name="Currency 19 2 3 2" xfId="1758"/>
    <cellStyle name="Currency 19 2 3 2 2" xfId="10096"/>
    <cellStyle name="Currency 19 2 3 3" xfId="10095"/>
    <cellStyle name="Currency 19 2 4" xfId="1759"/>
    <cellStyle name="Currency 19 2 4 2" xfId="10097"/>
    <cellStyle name="Currency 19 2 5" xfId="10090"/>
    <cellStyle name="Currency 19 3" xfId="1760"/>
    <cellStyle name="Currency 19 3 2" xfId="1761"/>
    <cellStyle name="Currency 19 3 2 2" xfId="1762"/>
    <cellStyle name="Currency 19 3 2 2 2" xfId="1763"/>
    <cellStyle name="Currency 19 3 2 2 2 2" xfId="10101"/>
    <cellStyle name="Currency 19 3 2 2 3" xfId="10100"/>
    <cellStyle name="Currency 19 3 2 3" xfId="1764"/>
    <cellStyle name="Currency 19 3 2 3 2" xfId="10102"/>
    <cellStyle name="Currency 19 3 2 4" xfId="10099"/>
    <cellStyle name="Currency 19 3 3" xfId="1765"/>
    <cellStyle name="Currency 19 3 3 2" xfId="1766"/>
    <cellStyle name="Currency 19 3 3 2 2" xfId="10104"/>
    <cellStyle name="Currency 19 3 3 3" xfId="10103"/>
    <cellStyle name="Currency 19 3 4" xfId="1767"/>
    <cellStyle name="Currency 19 3 4 2" xfId="10105"/>
    <cellStyle name="Currency 19 3 5" xfId="10098"/>
    <cellStyle name="Currency 19 4" xfId="1768"/>
    <cellStyle name="Currency 19 4 2" xfId="1769"/>
    <cellStyle name="Currency 19 4 2 2" xfId="1770"/>
    <cellStyle name="Currency 19 4 2 2 2" xfId="10108"/>
    <cellStyle name="Currency 19 4 2 3" xfId="10107"/>
    <cellStyle name="Currency 19 4 3" xfId="1771"/>
    <cellStyle name="Currency 19 4 3 2" xfId="10109"/>
    <cellStyle name="Currency 19 4 4" xfId="10106"/>
    <cellStyle name="Currency 19 5" xfId="1772"/>
    <cellStyle name="Currency 19 5 2" xfId="1773"/>
    <cellStyle name="Currency 19 5 2 2" xfId="10111"/>
    <cellStyle name="Currency 19 5 3" xfId="10110"/>
    <cellStyle name="Currency 19 6" xfId="1774"/>
    <cellStyle name="Currency 19 6 2" xfId="10112"/>
    <cellStyle name="Currency 19 7" xfId="10089"/>
    <cellStyle name="Currency 2" xfId="4"/>
    <cellStyle name="Currency 2 10" xfId="1775"/>
    <cellStyle name="Currency 2 10 2" xfId="1776"/>
    <cellStyle name="Currency 2 10 2 2" xfId="1777"/>
    <cellStyle name="Currency 2 10 2 2 2" xfId="10115"/>
    <cellStyle name="Currency 2 10 2 3" xfId="10114"/>
    <cellStyle name="Currency 2 10 3" xfId="1778"/>
    <cellStyle name="Currency 2 10 3 2" xfId="10116"/>
    <cellStyle name="Currency 2 10 4" xfId="10113"/>
    <cellStyle name="Currency 2 11" xfId="1779"/>
    <cellStyle name="Currency 2 11 2" xfId="10117"/>
    <cellStyle name="Currency 2 12" xfId="1780"/>
    <cellStyle name="Currency 2 12 2" xfId="10118"/>
    <cellStyle name="Currency 2 13" xfId="1781"/>
    <cellStyle name="Currency 2 13 2" xfId="10119"/>
    <cellStyle name="Currency 2 14" xfId="1782"/>
    <cellStyle name="Currency 2 14 2" xfId="10120"/>
    <cellStyle name="Currency 2 15" xfId="1783"/>
    <cellStyle name="Currency 2 15 2" xfId="10121"/>
    <cellStyle name="Currency 2 16" xfId="1784"/>
    <cellStyle name="Currency 2 16 2" xfId="10122"/>
    <cellStyle name="Currency 2 17" xfId="1785"/>
    <cellStyle name="Currency 2 17 2" xfId="10123"/>
    <cellStyle name="Currency 2 18" xfId="1786"/>
    <cellStyle name="Currency 2 18 2" xfId="10124"/>
    <cellStyle name="Currency 2 2" xfId="1787"/>
    <cellStyle name="Currency 2 2 10" xfId="1788"/>
    <cellStyle name="Currency 2 2 10 2" xfId="10125"/>
    <cellStyle name="Currency 2 2 11" xfId="1789"/>
    <cellStyle name="Currency 2 2 11 2" xfId="10126"/>
    <cellStyle name="Currency 2 2 2" xfId="1790"/>
    <cellStyle name="Currency 2 2 2 2" xfId="10127"/>
    <cellStyle name="Currency 2 2 3" xfId="1791"/>
    <cellStyle name="Currency 2 2 3 2" xfId="10128"/>
    <cellStyle name="Currency 2 2 4" xfId="1792"/>
    <cellStyle name="Currency 2 2 5" xfId="1793"/>
    <cellStyle name="Currency 2 2 6" xfId="1794"/>
    <cellStyle name="Currency 2 2 7" xfId="1795"/>
    <cellStyle name="Currency 2 2 8" xfId="1796"/>
    <cellStyle name="Currency 2 2 8 2" xfId="10129"/>
    <cellStyle name="Currency 2 2 9" xfId="1797"/>
    <cellStyle name="Currency 2 2 9 2" xfId="10130"/>
    <cellStyle name="Currency 2 3" xfId="1798"/>
    <cellStyle name="Currency 2 3 2" xfId="1799"/>
    <cellStyle name="Currency 2 3 3" xfId="1800"/>
    <cellStyle name="Currency 2 3 4" xfId="1801"/>
    <cellStyle name="Currency 2 3 5" xfId="1802"/>
    <cellStyle name="Currency 2 3 6" xfId="10131"/>
    <cellStyle name="Currency 2 4" xfId="1803"/>
    <cellStyle name="Currency 2 4 2" xfId="10132"/>
    <cellStyle name="Currency 2 5" xfId="1804"/>
    <cellStyle name="Currency 2 5 2" xfId="10133"/>
    <cellStyle name="Currency 2 6" xfId="1805"/>
    <cellStyle name="Currency 2 6 2" xfId="10134"/>
    <cellStyle name="Currency 2 7" xfId="1806"/>
    <cellStyle name="Currency 2 7 2" xfId="10135"/>
    <cellStyle name="Currency 2 8" xfId="1807"/>
    <cellStyle name="Currency 2 8 2" xfId="10136"/>
    <cellStyle name="Currency 2 9" xfId="1808"/>
    <cellStyle name="Currency 2 9 2" xfId="10137"/>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2 2 2" xfId="10142"/>
    <cellStyle name="Currency 20 2 2 2 3" xfId="10141"/>
    <cellStyle name="Currency 20 2 2 3" xfId="1816"/>
    <cellStyle name="Currency 20 2 2 3 2" xfId="10143"/>
    <cellStyle name="Currency 20 2 2 4" xfId="10140"/>
    <cellStyle name="Currency 20 2 3" xfId="1817"/>
    <cellStyle name="Currency 20 2 3 2" xfId="1818"/>
    <cellStyle name="Currency 20 2 3 2 2" xfId="10145"/>
    <cellStyle name="Currency 20 2 3 3" xfId="10144"/>
    <cellStyle name="Currency 20 2 4" xfId="1819"/>
    <cellStyle name="Currency 20 2 4 2" xfId="10146"/>
    <cellStyle name="Currency 20 2 5" xfId="10139"/>
    <cellStyle name="Currency 20 3" xfId="1820"/>
    <cellStyle name="Currency 20 3 2" xfId="1821"/>
    <cellStyle name="Currency 20 3 2 2" xfId="1822"/>
    <cellStyle name="Currency 20 3 2 2 2" xfId="1823"/>
    <cellStyle name="Currency 20 3 2 2 2 2" xfId="10150"/>
    <cellStyle name="Currency 20 3 2 2 3" xfId="10149"/>
    <cellStyle name="Currency 20 3 2 3" xfId="1824"/>
    <cellStyle name="Currency 20 3 2 3 2" xfId="10151"/>
    <cellStyle name="Currency 20 3 2 4" xfId="10148"/>
    <cellStyle name="Currency 20 3 3" xfId="1825"/>
    <cellStyle name="Currency 20 3 3 2" xfId="1826"/>
    <cellStyle name="Currency 20 3 3 2 2" xfId="10153"/>
    <cellStyle name="Currency 20 3 3 3" xfId="10152"/>
    <cellStyle name="Currency 20 3 4" xfId="1827"/>
    <cellStyle name="Currency 20 3 4 2" xfId="10154"/>
    <cellStyle name="Currency 20 3 5" xfId="10147"/>
    <cellStyle name="Currency 20 4" xfId="1828"/>
    <cellStyle name="Currency 20 4 2" xfId="1829"/>
    <cellStyle name="Currency 20 4 2 2" xfId="1830"/>
    <cellStyle name="Currency 20 4 2 2 2" xfId="10157"/>
    <cellStyle name="Currency 20 4 2 3" xfId="10156"/>
    <cellStyle name="Currency 20 4 3" xfId="1831"/>
    <cellStyle name="Currency 20 4 3 2" xfId="10158"/>
    <cellStyle name="Currency 20 4 4" xfId="10155"/>
    <cellStyle name="Currency 20 5" xfId="1832"/>
    <cellStyle name="Currency 20 5 2" xfId="1833"/>
    <cellStyle name="Currency 20 5 2 2" xfId="10160"/>
    <cellStyle name="Currency 20 5 3" xfId="10159"/>
    <cellStyle name="Currency 20 6" xfId="1834"/>
    <cellStyle name="Currency 20 6 2" xfId="10161"/>
    <cellStyle name="Currency 20 7" xfId="10138"/>
    <cellStyle name="Currency 21" xfId="1835"/>
    <cellStyle name="Currency 21 2" xfId="1836"/>
    <cellStyle name="Currency 21 2 2" xfId="1837"/>
    <cellStyle name="Currency 21 2 2 2" xfId="1838"/>
    <cellStyle name="Currency 21 2 2 2 2" xfId="1839"/>
    <cellStyle name="Currency 21 2 2 2 2 2" xfId="10166"/>
    <cellStyle name="Currency 21 2 2 2 3" xfId="10165"/>
    <cellStyle name="Currency 21 2 2 3" xfId="1840"/>
    <cellStyle name="Currency 21 2 2 3 2" xfId="10167"/>
    <cellStyle name="Currency 21 2 2 4" xfId="10164"/>
    <cellStyle name="Currency 21 2 3" xfId="1841"/>
    <cellStyle name="Currency 21 2 3 2" xfId="1842"/>
    <cellStyle name="Currency 21 2 3 2 2" xfId="10169"/>
    <cellStyle name="Currency 21 2 3 3" xfId="10168"/>
    <cellStyle name="Currency 21 2 4" xfId="1843"/>
    <cellStyle name="Currency 21 2 4 2" xfId="10170"/>
    <cellStyle name="Currency 21 2 5" xfId="10163"/>
    <cellStyle name="Currency 21 3" xfId="1844"/>
    <cellStyle name="Currency 21 3 2" xfId="1845"/>
    <cellStyle name="Currency 21 3 2 2" xfId="1846"/>
    <cellStyle name="Currency 21 3 2 2 2" xfId="1847"/>
    <cellStyle name="Currency 21 3 2 2 2 2" xfId="10174"/>
    <cellStyle name="Currency 21 3 2 2 3" xfId="10173"/>
    <cellStyle name="Currency 21 3 2 3" xfId="1848"/>
    <cellStyle name="Currency 21 3 2 3 2" xfId="10175"/>
    <cellStyle name="Currency 21 3 2 4" xfId="10172"/>
    <cellStyle name="Currency 21 3 3" xfId="1849"/>
    <cellStyle name="Currency 21 3 3 2" xfId="1850"/>
    <cellStyle name="Currency 21 3 3 2 2" xfId="10177"/>
    <cellStyle name="Currency 21 3 3 3" xfId="10176"/>
    <cellStyle name="Currency 21 3 4" xfId="1851"/>
    <cellStyle name="Currency 21 3 4 2" xfId="10178"/>
    <cellStyle name="Currency 21 3 5" xfId="10171"/>
    <cellStyle name="Currency 21 4" xfId="1852"/>
    <cellStyle name="Currency 21 4 2" xfId="1853"/>
    <cellStyle name="Currency 21 4 2 2" xfId="1854"/>
    <cellStyle name="Currency 21 4 2 2 2" xfId="10181"/>
    <cellStyle name="Currency 21 4 2 3" xfId="10180"/>
    <cellStyle name="Currency 21 4 3" xfId="1855"/>
    <cellStyle name="Currency 21 4 3 2" xfId="10182"/>
    <cellStyle name="Currency 21 4 4" xfId="10179"/>
    <cellStyle name="Currency 21 5" xfId="1856"/>
    <cellStyle name="Currency 21 5 2" xfId="1857"/>
    <cellStyle name="Currency 21 5 2 2" xfId="10184"/>
    <cellStyle name="Currency 21 5 3" xfId="10183"/>
    <cellStyle name="Currency 21 6" xfId="1858"/>
    <cellStyle name="Currency 21 6 2" xfId="10185"/>
    <cellStyle name="Currency 21 7" xfId="10162"/>
    <cellStyle name="Currency 22" xfId="1859"/>
    <cellStyle name="Currency 22 2" xfId="1860"/>
    <cellStyle name="Currency 22 2 2" xfId="1861"/>
    <cellStyle name="Currency 22 2 2 2" xfId="1862"/>
    <cellStyle name="Currency 22 2 2 2 2" xfId="1863"/>
    <cellStyle name="Currency 22 2 2 2 2 2" xfId="10190"/>
    <cellStyle name="Currency 22 2 2 2 3" xfId="10189"/>
    <cellStyle name="Currency 22 2 2 3" xfId="1864"/>
    <cellStyle name="Currency 22 2 2 3 2" xfId="10191"/>
    <cellStyle name="Currency 22 2 2 4" xfId="10188"/>
    <cellStyle name="Currency 22 2 3" xfId="1865"/>
    <cellStyle name="Currency 22 2 3 2" xfId="1866"/>
    <cellStyle name="Currency 22 2 3 2 2" xfId="10193"/>
    <cellStyle name="Currency 22 2 3 3" xfId="10192"/>
    <cellStyle name="Currency 22 2 4" xfId="1867"/>
    <cellStyle name="Currency 22 2 4 2" xfId="10194"/>
    <cellStyle name="Currency 22 2 5" xfId="10187"/>
    <cellStyle name="Currency 22 3" xfId="1868"/>
    <cellStyle name="Currency 22 3 2" xfId="1869"/>
    <cellStyle name="Currency 22 3 2 2" xfId="1870"/>
    <cellStyle name="Currency 22 3 2 2 2" xfId="1871"/>
    <cellStyle name="Currency 22 3 2 2 2 2" xfId="10198"/>
    <cellStyle name="Currency 22 3 2 2 3" xfId="10197"/>
    <cellStyle name="Currency 22 3 2 3" xfId="1872"/>
    <cellStyle name="Currency 22 3 2 3 2" xfId="10199"/>
    <cellStyle name="Currency 22 3 2 4" xfId="10196"/>
    <cellStyle name="Currency 22 3 3" xfId="1873"/>
    <cellStyle name="Currency 22 3 3 2" xfId="1874"/>
    <cellStyle name="Currency 22 3 3 2 2" xfId="10201"/>
    <cellStyle name="Currency 22 3 3 3" xfId="10200"/>
    <cellStyle name="Currency 22 3 4" xfId="1875"/>
    <cellStyle name="Currency 22 3 4 2" xfId="10202"/>
    <cellStyle name="Currency 22 3 5" xfId="10195"/>
    <cellStyle name="Currency 22 4" xfId="1876"/>
    <cellStyle name="Currency 22 4 2" xfId="1877"/>
    <cellStyle name="Currency 22 4 2 2" xfId="1878"/>
    <cellStyle name="Currency 22 4 2 2 2" xfId="10205"/>
    <cellStyle name="Currency 22 4 2 3" xfId="10204"/>
    <cellStyle name="Currency 22 4 3" xfId="1879"/>
    <cellStyle name="Currency 22 4 3 2" xfId="10206"/>
    <cellStyle name="Currency 22 4 4" xfId="10203"/>
    <cellStyle name="Currency 22 5" xfId="1880"/>
    <cellStyle name="Currency 22 5 2" xfId="1881"/>
    <cellStyle name="Currency 22 5 2 2" xfId="10208"/>
    <cellStyle name="Currency 22 5 3" xfId="10207"/>
    <cellStyle name="Currency 22 6" xfId="1882"/>
    <cellStyle name="Currency 22 6 2" xfId="10209"/>
    <cellStyle name="Currency 22 7" xfId="10186"/>
    <cellStyle name="Currency 23" xfId="1883"/>
    <cellStyle name="Currency 23 2" xfId="1884"/>
    <cellStyle name="Currency 23 2 2" xfId="1885"/>
    <cellStyle name="Currency 23 2 2 2" xfId="1886"/>
    <cellStyle name="Currency 23 2 2 2 2" xfId="1887"/>
    <cellStyle name="Currency 23 2 2 2 2 2" xfId="10214"/>
    <cellStyle name="Currency 23 2 2 2 3" xfId="10213"/>
    <cellStyle name="Currency 23 2 2 3" xfId="1888"/>
    <cellStyle name="Currency 23 2 2 3 2" xfId="10215"/>
    <cellStyle name="Currency 23 2 2 4" xfId="10212"/>
    <cellStyle name="Currency 23 2 3" xfId="1889"/>
    <cellStyle name="Currency 23 2 3 2" xfId="1890"/>
    <cellStyle name="Currency 23 2 3 2 2" xfId="10217"/>
    <cellStyle name="Currency 23 2 3 3" xfId="10216"/>
    <cellStyle name="Currency 23 2 4" xfId="1891"/>
    <cellStyle name="Currency 23 2 4 2" xfId="10218"/>
    <cellStyle name="Currency 23 2 5" xfId="10211"/>
    <cellStyle name="Currency 23 3" xfId="1892"/>
    <cellStyle name="Currency 23 3 2" xfId="1893"/>
    <cellStyle name="Currency 23 3 2 2" xfId="1894"/>
    <cellStyle name="Currency 23 3 2 2 2" xfId="1895"/>
    <cellStyle name="Currency 23 3 2 2 2 2" xfId="10222"/>
    <cellStyle name="Currency 23 3 2 2 3" xfId="10221"/>
    <cellStyle name="Currency 23 3 2 3" xfId="1896"/>
    <cellStyle name="Currency 23 3 2 3 2" xfId="10223"/>
    <cellStyle name="Currency 23 3 2 4" xfId="10220"/>
    <cellStyle name="Currency 23 3 3" xfId="1897"/>
    <cellStyle name="Currency 23 3 3 2" xfId="1898"/>
    <cellStyle name="Currency 23 3 3 2 2" xfId="10225"/>
    <cellStyle name="Currency 23 3 3 3" xfId="10224"/>
    <cellStyle name="Currency 23 3 4" xfId="1899"/>
    <cellStyle name="Currency 23 3 4 2" xfId="10226"/>
    <cellStyle name="Currency 23 3 5" xfId="10219"/>
    <cellStyle name="Currency 23 4" xfId="1900"/>
    <cellStyle name="Currency 23 4 2" xfId="1901"/>
    <cellStyle name="Currency 23 4 2 2" xfId="1902"/>
    <cellStyle name="Currency 23 4 2 2 2" xfId="10229"/>
    <cellStyle name="Currency 23 4 2 3" xfId="10228"/>
    <cellStyle name="Currency 23 4 3" xfId="1903"/>
    <cellStyle name="Currency 23 4 3 2" xfId="10230"/>
    <cellStyle name="Currency 23 4 4" xfId="10227"/>
    <cellStyle name="Currency 23 5" xfId="1904"/>
    <cellStyle name="Currency 23 5 2" xfId="1905"/>
    <cellStyle name="Currency 23 5 2 2" xfId="10232"/>
    <cellStyle name="Currency 23 5 3" xfId="10231"/>
    <cellStyle name="Currency 23 6" xfId="1906"/>
    <cellStyle name="Currency 23 6 2" xfId="10233"/>
    <cellStyle name="Currency 23 7" xfId="10210"/>
    <cellStyle name="Currency 24" xfId="1907"/>
    <cellStyle name="Currency 24 2" xfId="1908"/>
    <cellStyle name="Currency 24 2 2" xfId="1909"/>
    <cellStyle name="Currency 24 2 2 2" xfId="1910"/>
    <cellStyle name="Currency 24 2 2 2 2" xfId="1911"/>
    <cellStyle name="Currency 24 2 2 2 2 2" xfId="10238"/>
    <cellStyle name="Currency 24 2 2 2 3" xfId="10237"/>
    <cellStyle name="Currency 24 2 2 3" xfId="1912"/>
    <cellStyle name="Currency 24 2 2 3 2" xfId="10239"/>
    <cellStyle name="Currency 24 2 2 4" xfId="10236"/>
    <cellStyle name="Currency 24 2 3" xfId="1913"/>
    <cellStyle name="Currency 24 2 3 2" xfId="1914"/>
    <cellStyle name="Currency 24 2 3 2 2" xfId="10241"/>
    <cellStyle name="Currency 24 2 3 3" xfId="10240"/>
    <cellStyle name="Currency 24 2 4" xfId="1915"/>
    <cellStyle name="Currency 24 2 4 2" xfId="10242"/>
    <cellStyle name="Currency 24 2 5" xfId="10235"/>
    <cellStyle name="Currency 24 3" xfId="1916"/>
    <cellStyle name="Currency 24 3 2" xfId="1917"/>
    <cellStyle name="Currency 24 3 2 2" xfId="1918"/>
    <cellStyle name="Currency 24 3 2 2 2" xfId="1919"/>
    <cellStyle name="Currency 24 3 2 2 2 2" xfId="10246"/>
    <cellStyle name="Currency 24 3 2 2 3" xfId="10245"/>
    <cellStyle name="Currency 24 3 2 3" xfId="1920"/>
    <cellStyle name="Currency 24 3 2 3 2" xfId="10247"/>
    <cellStyle name="Currency 24 3 2 4" xfId="10244"/>
    <cellStyle name="Currency 24 3 3" xfId="1921"/>
    <cellStyle name="Currency 24 3 3 2" xfId="1922"/>
    <cellStyle name="Currency 24 3 3 2 2" xfId="10249"/>
    <cellStyle name="Currency 24 3 3 3" xfId="10248"/>
    <cellStyle name="Currency 24 3 4" xfId="1923"/>
    <cellStyle name="Currency 24 3 4 2" xfId="10250"/>
    <cellStyle name="Currency 24 3 5" xfId="10243"/>
    <cellStyle name="Currency 24 4" xfId="1924"/>
    <cellStyle name="Currency 24 4 2" xfId="1925"/>
    <cellStyle name="Currency 24 4 2 2" xfId="1926"/>
    <cellStyle name="Currency 24 4 2 2 2" xfId="10253"/>
    <cellStyle name="Currency 24 4 2 3" xfId="10252"/>
    <cellStyle name="Currency 24 4 3" xfId="1927"/>
    <cellStyle name="Currency 24 4 3 2" xfId="10254"/>
    <cellStyle name="Currency 24 4 4" xfId="10251"/>
    <cellStyle name="Currency 24 5" xfId="1928"/>
    <cellStyle name="Currency 24 5 2" xfId="1929"/>
    <cellStyle name="Currency 24 5 2 2" xfId="10256"/>
    <cellStyle name="Currency 24 5 3" xfId="10255"/>
    <cellStyle name="Currency 24 6" xfId="1930"/>
    <cellStyle name="Currency 24 6 2" xfId="10257"/>
    <cellStyle name="Currency 24 7" xfId="10234"/>
    <cellStyle name="Currency 25" xfId="1931"/>
    <cellStyle name="Currency 25 2" xfId="10258"/>
    <cellStyle name="Currency 26" xfId="1932"/>
    <cellStyle name="Currency 26 2" xfId="1933"/>
    <cellStyle name="Currency 26 2 2" xfId="1934"/>
    <cellStyle name="Currency 26 2 2 2" xfId="1935"/>
    <cellStyle name="Currency 26 2 2 2 2" xfId="1936"/>
    <cellStyle name="Currency 26 2 2 2 2 2" xfId="10263"/>
    <cellStyle name="Currency 26 2 2 2 3" xfId="10262"/>
    <cellStyle name="Currency 26 2 2 3" xfId="1937"/>
    <cellStyle name="Currency 26 2 2 3 2" xfId="10264"/>
    <cellStyle name="Currency 26 2 2 4" xfId="10261"/>
    <cellStyle name="Currency 26 2 3" xfId="1938"/>
    <cellStyle name="Currency 26 2 3 2" xfId="1939"/>
    <cellStyle name="Currency 26 2 3 2 2" xfId="10266"/>
    <cellStyle name="Currency 26 2 3 3" xfId="10265"/>
    <cellStyle name="Currency 26 2 4" xfId="1940"/>
    <cellStyle name="Currency 26 2 4 2" xfId="10267"/>
    <cellStyle name="Currency 26 2 5" xfId="10260"/>
    <cellStyle name="Currency 26 3" xfId="1941"/>
    <cellStyle name="Currency 26 3 2" xfId="1942"/>
    <cellStyle name="Currency 26 3 2 2" xfId="1943"/>
    <cellStyle name="Currency 26 3 2 2 2" xfId="1944"/>
    <cellStyle name="Currency 26 3 2 2 2 2" xfId="10271"/>
    <cellStyle name="Currency 26 3 2 2 3" xfId="10270"/>
    <cellStyle name="Currency 26 3 2 3" xfId="1945"/>
    <cellStyle name="Currency 26 3 2 3 2" xfId="10272"/>
    <cellStyle name="Currency 26 3 2 4" xfId="10269"/>
    <cellStyle name="Currency 26 3 3" xfId="1946"/>
    <cellStyle name="Currency 26 3 3 2" xfId="1947"/>
    <cellStyle name="Currency 26 3 3 2 2" xfId="10274"/>
    <cellStyle name="Currency 26 3 3 3" xfId="10273"/>
    <cellStyle name="Currency 26 3 4" xfId="1948"/>
    <cellStyle name="Currency 26 3 4 2" xfId="10275"/>
    <cellStyle name="Currency 26 3 5" xfId="10268"/>
    <cellStyle name="Currency 26 4" xfId="1949"/>
    <cellStyle name="Currency 26 4 2" xfId="1950"/>
    <cellStyle name="Currency 26 4 2 2" xfId="1951"/>
    <cellStyle name="Currency 26 4 2 2 2" xfId="10278"/>
    <cellStyle name="Currency 26 4 2 3" xfId="10277"/>
    <cellStyle name="Currency 26 4 3" xfId="1952"/>
    <cellStyle name="Currency 26 4 3 2" xfId="10279"/>
    <cellStyle name="Currency 26 4 4" xfId="10276"/>
    <cellStyle name="Currency 26 5" xfId="1953"/>
    <cellStyle name="Currency 26 5 2" xfId="1954"/>
    <cellStyle name="Currency 26 5 2 2" xfId="10281"/>
    <cellStyle name="Currency 26 5 3" xfId="10280"/>
    <cellStyle name="Currency 26 6" xfId="1955"/>
    <cellStyle name="Currency 26 6 2" xfId="10282"/>
    <cellStyle name="Currency 26 7" xfId="10259"/>
    <cellStyle name="Currency 27" xfId="1956"/>
    <cellStyle name="Currency 27 2" xfId="1957"/>
    <cellStyle name="Currency 27 2 2" xfId="1958"/>
    <cellStyle name="Currency 27 2 2 2" xfId="1959"/>
    <cellStyle name="Currency 27 2 2 2 2" xfId="1960"/>
    <cellStyle name="Currency 27 2 2 2 2 2" xfId="10287"/>
    <cellStyle name="Currency 27 2 2 2 3" xfId="10286"/>
    <cellStyle name="Currency 27 2 2 3" xfId="1961"/>
    <cellStyle name="Currency 27 2 2 3 2" xfId="10288"/>
    <cellStyle name="Currency 27 2 2 4" xfId="10285"/>
    <cellStyle name="Currency 27 2 3" xfId="1962"/>
    <cellStyle name="Currency 27 2 3 2" xfId="1963"/>
    <cellStyle name="Currency 27 2 3 2 2" xfId="10290"/>
    <cellStyle name="Currency 27 2 3 3" xfId="10289"/>
    <cellStyle name="Currency 27 2 4" xfId="1964"/>
    <cellStyle name="Currency 27 2 4 2" xfId="10291"/>
    <cellStyle name="Currency 27 2 5" xfId="10284"/>
    <cellStyle name="Currency 27 3" xfId="1965"/>
    <cellStyle name="Currency 27 3 2" xfId="1966"/>
    <cellStyle name="Currency 27 3 2 2" xfId="1967"/>
    <cellStyle name="Currency 27 3 2 2 2" xfId="1968"/>
    <cellStyle name="Currency 27 3 2 2 2 2" xfId="10295"/>
    <cellStyle name="Currency 27 3 2 2 3" xfId="10294"/>
    <cellStyle name="Currency 27 3 2 3" xfId="1969"/>
    <cellStyle name="Currency 27 3 2 3 2" xfId="10296"/>
    <cellStyle name="Currency 27 3 2 4" xfId="10293"/>
    <cellStyle name="Currency 27 3 3" xfId="1970"/>
    <cellStyle name="Currency 27 3 3 2" xfId="1971"/>
    <cellStyle name="Currency 27 3 3 2 2" xfId="10298"/>
    <cellStyle name="Currency 27 3 3 3" xfId="10297"/>
    <cellStyle name="Currency 27 3 4" xfId="1972"/>
    <cellStyle name="Currency 27 3 4 2" xfId="10299"/>
    <cellStyle name="Currency 27 3 5" xfId="10292"/>
    <cellStyle name="Currency 27 4" xfId="1973"/>
    <cellStyle name="Currency 27 4 2" xfId="1974"/>
    <cellStyle name="Currency 27 4 2 2" xfId="1975"/>
    <cellStyle name="Currency 27 4 2 2 2" xfId="10302"/>
    <cellStyle name="Currency 27 4 2 3" xfId="10301"/>
    <cellStyle name="Currency 27 4 3" xfId="1976"/>
    <cellStyle name="Currency 27 4 3 2" xfId="10303"/>
    <cellStyle name="Currency 27 4 4" xfId="10300"/>
    <cellStyle name="Currency 27 5" xfId="1977"/>
    <cellStyle name="Currency 27 5 2" xfId="1978"/>
    <cellStyle name="Currency 27 5 2 2" xfId="10305"/>
    <cellStyle name="Currency 27 5 3" xfId="10304"/>
    <cellStyle name="Currency 27 6" xfId="1979"/>
    <cellStyle name="Currency 27 6 2" xfId="10306"/>
    <cellStyle name="Currency 27 7" xfId="10283"/>
    <cellStyle name="Currency 28" xfId="1980"/>
    <cellStyle name="Currency 28 2" xfId="1981"/>
    <cellStyle name="Currency 28 2 2" xfId="1982"/>
    <cellStyle name="Currency 28 2 2 2" xfId="1983"/>
    <cellStyle name="Currency 28 2 2 2 2" xfId="1984"/>
    <cellStyle name="Currency 28 2 2 2 2 2" xfId="10311"/>
    <cellStyle name="Currency 28 2 2 2 3" xfId="10310"/>
    <cellStyle name="Currency 28 2 2 3" xfId="1985"/>
    <cellStyle name="Currency 28 2 2 3 2" xfId="10312"/>
    <cellStyle name="Currency 28 2 2 4" xfId="10309"/>
    <cellStyle name="Currency 28 2 3" xfId="1986"/>
    <cellStyle name="Currency 28 2 3 2" xfId="1987"/>
    <cellStyle name="Currency 28 2 3 2 2" xfId="10314"/>
    <cellStyle name="Currency 28 2 3 3" xfId="10313"/>
    <cellStyle name="Currency 28 2 4" xfId="1988"/>
    <cellStyle name="Currency 28 2 4 2" xfId="10315"/>
    <cellStyle name="Currency 28 2 5" xfId="10308"/>
    <cellStyle name="Currency 28 3" xfId="1989"/>
    <cellStyle name="Currency 28 3 2" xfId="1990"/>
    <cellStyle name="Currency 28 3 2 2" xfId="1991"/>
    <cellStyle name="Currency 28 3 2 2 2" xfId="1992"/>
    <cellStyle name="Currency 28 3 2 2 2 2" xfId="10319"/>
    <cellStyle name="Currency 28 3 2 2 3" xfId="10318"/>
    <cellStyle name="Currency 28 3 2 3" xfId="1993"/>
    <cellStyle name="Currency 28 3 2 3 2" xfId="10320"/>
    <cellStyle name="Currency 28 3 2 4" xfId="10317"/>
    <cellStyle name="Currency 28 3 3" xfId="1994"/>
    <cellStyle name="Currency 28 3 3 2" xfId="1995"/>
    <cellStyle name="Currency 28 3 3 2 2" xfId="10322"/>
    <cellStyle name="Currency 28 3 3 3" xfId="10321"/>
    <cellStyle name="Currency 28 3 4" xfId="1996"/>
    <cellStyle name="Currency 28 3 4 2" xfId="10323"/>
    <cellStyle name="Currency 28 3 5" xfId="10316"/>
    <cellStyle name="Currency 28 4" xfId="1997"/>
    <cellStyle name="Currency 28 4 2" xfId="1998"/>
    <cellStyle name="Currency 28 4 2 2" xfId="1999"/>
    <cellStyle name="Currency 28 4 2 2 2" xfId="10326"/>
    <cellStyle name="Currency 28 4 2 3" xfId="10325"/>
    <cellStyle name="Currency 28 4 3" xfId="2000"/>
    <cellStyle name="Currency 28 4 3 2" xfId="10327"/>
    <cellStyle name="Currency 28 4 4" xfId="10324"/>
    <cellStyle name="Currency 28 5" xfId="2001"/>
    <cellStyle name="Currency 28 5 2" xfId="2002"/>
    <cellStyle name="Currency 28 5 2 2" xfId="10329"/>
    <cellStyle name="Currency 28 5 3" xfId="10328"/>
    <cellStyle name="Currency 28 6" xfId="2003"/>
    <cellStyle name="Currency 28 6 2" xfId="10330"/>
    <cellStyle name="Currency 28 7" xfId="10307"/>
    <cellStyle name="Currency 29" xfId="2004"/>
    <cellStyle name="Currency 29 2" xfId="2005"/>
    <cellStyle name="Currency 29 2 2" xfId="2006"/>
    <cellStyle name="Currency 29 2 2 2" xfId="2007"/>
    <cellStyle name="Currency 29 2 2 2 2" xfId="2008"/>
    <cellStyle name="Currency 29 2 2 2 2 2" xfId="10335"/>
    <cellStyle name="Currency 29 2 2 2 3" xfId="10334"/>
    <cellStyle name="Currency 29 2 2 3" xfId="2009"/>
    <cellStyle name="Currency 29 2 2 3 2" xfId="10336"/>
    <cellStyle name="Currency 29 2 2 4" xfId="10333"/>
    <cellStyle name="Currency 29 2 3" xfId="2010"/>
    <cellStyle name="Currency 29 2 3 2" xfId="2011"/>
    <cellStyle name="Currency 29 2 3 2 2" xfId="10338"/>
    <cellStyle name="Currency 29 2 3 3" xfId="10337"/>
    <cellStyle name="Currency 29 2 4" xfId="2012"/>
    <cellStyle name="Currency 29 2 4 2" xfId="10339"/>
    <cellStyle name="Currency 29 2 5" xfId="10332"/>
    <cellStyle name="Currency 29 3" xfId="2013"/>
    <cellStyle name="Currency 29 3 2" xfId="2014"/>
    <cellStyle name="Currency 29 3 2 2" xfId="2015"/>
    <cellStyle name="Currency 29 3 2 2 2" xfId="2016"/>
    <cellStyle name="Currency 29 3 2 2 2 2" xfId="10343"/>
    <cellStyle name="Currency 29 3 2 2 3" xfId="10342"/>
    <cellStyle name="Currency 29 3 2 3" xfId="2017"/>
    <cellStyle name="Currency 29 3 2 3 2" xfId="10344"/>
    <cellStyle name="Currency 29 3 2 4" xfId="10341"/>
    <cellStyle name="Currency 29 3 3" xfId="2018"/>
    <cellStyle name="Currency 29 3 3 2" xfId="2019"/>
    <cellStyle name="Currency 29 3 3 2 2" xfId="10346"/>
    <cellStyle name="Currency 29 3 3 3" xfId="10345"/>
    <cellStyle name="Currency 29 3 4" xfId="2020"/>
    <cellStyle name="Currency 29 3 4 2" xfId="10347"/>
    <cellStyle name="Currency 29 3 5" xfId="10340"/>
    <cellStyle name="Currency 29 4" xfId="2021"/>
    <cellStyle name="Currency 29 4 2" xfId="2022"/>
    <cellStyle name="Currency 29 4 2 2" xfId="2023"/>
    <cellStyle name="Currency 29 4 2 2 2" xfId="10350"/>
    <cellStyle name="Currency 29 4 2 3" xfId="10349"/>
    <cellStyle name="Currency 29 4 3" xfId="2024"/>
    <cellStyle name="Currency 29 4 3 2" xfId="10351"/>
    <cellStyle name="Currency 29 4 4" xfId="10348"/>
    <cellStyle name="Currency 29 5" xfId="2025"/>
    <cellStyle name="Currency 29 5 2" xfId="2026"/>
    <cellStyle name="Currency 29 5 2 2" xfId="10353"/>
    <cellStyle name="Currency 29 5 3" xfId="10352"/>
    <cellStyle name="Currency 29 6" xfId="2027"/>
    <cellStyle name="Currency 29 6 2" xfId="10354"/>
    <cellStyle name="Currency 29 7" xfId="10331"/>
    <cellStyle name="Currency 3" xfId="2028"/>
    <cellStyle name="Currency 3 2" xfId="2029"/>
    <cellStyle name="Currency 3 2 2" xfId="2030"/>
    <cellStyle name="Currency 3 2 2 2" xfId="2031"/>
    <cellStyle name="Currency 3 2 2 2 2" xfId="10358"/>
    <cellStyle name="Currency 3 2 2 3" xfId="10357"/>
    <cellStyle name="Currency 3 2 3" xfId="2032"/>
    <cellStyle name="Currency 3 2 3 2" xfId="10359"/>
    <cellStyle name="Currency 3 2 4" xfId="2033"/>
    <cellStyle name="Currency 3 2 4 2" xfId="10360"/>
    <cellStyle name="Currency 3 2 5" xfId="2034"/>
    <cellStyle name="Currency 3 2 5 2" xfId="10361"/>
    <cellStyle name="Currency 3 2 6" xfId="10356"/>
    <cellStyle name="Currency 3 3" xfId="2035"/>
    <cellStyle name="Currency 3 3 2" xfId="10362"/>
    <cellStyle name="Currency 3 4" xfId="2036"/>
    <cellStyle name="Currency 3 4 2" xfId="10363"/>
    <cellStyle name="Currency 3 5" xfId="2037"/>
    <cellStyle name="Currency 3 5 2" xfId="10364"/>
    <cellStyle name="Currency 3 6" xfId="2038"/>
    <cellStyle name="Currency 3 6 2" xfId="10365"/>
    <cellStyle name="Currency 3 7" xfId="10355"/>
    <cellStyle name="Currency 30" xfId="9777"/>
    <cellStyle name="Currency 4" xfId="2039"/>
    <cellStyle name="Currency 4 10" xfId="2040"/>
    <cellStyle name="Currency 4 10 2" xfId="10367"/>
    <cellStyle name="Currency 4 11" xfId="10366"/>
    <cellStyle name="Currency 4 2" xfId="2041"/>
    <cellStyle name="Currency 4 2 2" xfId="2042"/>
    <cellStyle name="Currency 4 2 2 2" xfId="2043"/>
    <cellStyle name="Currency 4 2 2 2 2" xfId="2044"/>
    <cellStyle name="Currency 4 2 2 2 2 2" xfId="10371"/>
    <cellStyle name="Currency 4 2 2 2 3" xfId="10370"/>
    <cellStyle name="Currency 4 2 2 3" xfId="2045"/>
    <cellStyle name="Currency 4 2 2 3 2" xfId="10372"/>
    <cellStyle name="Currency 4 2 2 4" xfId="10369"/>
    <cellStyle name="Currency 4 2 3" xfId="2046"/>
    <cellStyle name="Currency 4 2 3 2" xfId="2047"/>
    <cellStyle name="Currency 4 2 3 2 2" xfId="10374"/>
    <cellStyle name="Currency 4 2 3 3" xfId="10373"/>
    <cellStyle name="Currency 4 2 4" xfId="2048"/>
    <cellStyle name="Currency 4 2 4 2" xfId="10375"/>
    <cellStyle name="Currency 4 2 5" xfId="10368"/>
    <cellStyle name="Currency 4 3" xfId="2049"/>
    <cellStyle name="Currency 4 3 2" xfId="2050"/>
    <cellStyle name="Currency 4 3 2 2" xfId="2051"/>
    <cellStyle name="Currency 4 3 2 2 2" xfId="2052"/>
    <cellStyle name="Currency 4 3 2 2 2 2" xfId="10379"/>
    <cellStyle name="Currency 4 3 2 2 3" xfId="10378"/>
    <cellStyle name="Currency 4 3 2 3" xfId="2053"/>
    <cellStyle name="Currency 4 3 2 3 2" xfId="10380"/>
    <cellStyle name="Currency 4 3 2 4" xfId="10377"/>
    <cellStyle name="Currency 4 3 3" xfId="2054"/>
    <cellStyle name="Currency 4 3 3 2" xfId="2055"/>
    <cellStyle name="Currency 4 3 3 2 2" xfId="10382"/>
    <cellStyle name="Currency 4 3 3 3" xfId="10381"/>
    <cellStyle name="Currency 4 3 4" xfId="2056"/>
    <cellStyle name="Currency 4 3 4 2" xfId="10383"/>
    <cellStyle name="Currency 4 3 5" xfId="10376"/>
    <cellStyle name="Currency 4 4" xfId="2057"/>
    <cellStyle name="Currency 4 4 2" xfId="2058"/>
    <cellStyle name="Currency 4 4 2 2" xfId="2059"/>
    <cellStyle name="Currency 4 4 2 2 2" xfId="10386"/>
    <cellStyle name="Currency 4 4 2 3" xfId="10385"/>
    <cellStyle name="Currency 4 4 3" xfId="2060"/>
    <cellStyle name="Currency 4 4 3 2" xfId="10387"/>
    <cellStyle name="Currency 4 4 4" xfId="10384"/>
    <cellStyle name="Currency 4 5" xfId="2061"/>
    <cellStyle name="Currency 4 5 2" xfId="2062"/>
    <cellStyle name="Currency 4 5 2 2" xfId="2063"/>
    <cellStyle name="Currency 4 5 2 2 2" xfId="10390"/>
    <cellStyle name="Currency 4 5 2 3" xfId="10389"/>
    <cellStyle name="Currency 4 5 3" xfId="2064"/>
    <cellStyle name="Currency 4 5 3 2" xfId="10391"/>
    <cellStyle name="Currency 4 5 4" xfId="10388"/>
    <cellStyle name="Currency 4 6" xfId="2065"/>
    <cellStyle name="Currency 4 6 2" xfId="2066"/>
    <cellStyle name="Currency 4 6 2 2" xfId="2067"/>
    <cellStyle name="Currency 4 6 2 2 2" xfId="10394"/>
    <cellStyle name="Currency 4 6 2 3" xfId="10393"/>
    <cellStyle name="Currency 4 6 3" xfId="2068"/>
    <cellStyle name="Currency 4 6 3 2" xfId="10395"/>
    <cellStyle name="Currency 4 6 4" xfId="10392"/>
    <cellStyle name="Currency 4 7" xfId="2069"/>
    <cellStyle name="Currency 4 7 2" xfId="2070"/>
    <cellStyle name="Currency 4 7 2 2" xfId="10397"/>
    <cellStyle name="Currency 4 7 3" xfId="10396"/>
    <cellStyle name="Currency 4 8" xfId="2071"/>
    <cellStyle name="Currency 4 8 2" xfId="10398"/>
    <cellStyle name="Currency 4 9" xfId="2072"/>
    <cellStyle name="Currency 4 9 2" xfId="10399"/>
    <cellStyle name="Currency 5" xfId="2073"/>
    <cellStyle name="Currency 5 2" xfId="2074"/>
    <cellStyle name="Currency 5 2 2" xfId="2075"/>
    <cellStyle name="Currency 5 2 2 2" xfId="2076"/>
    <cellStyle name="Currency 5 2 2 2 2" xfId="2077"/>
    <cellStyle name="Currency 5 2 2 2 2 2" xfId="10404"/>
    <cellStyle name="Currency 5 2 2 2 3" xfId="10403"/>
    <cellStyle name="Currency 5 2 2 3" xfId="2078"/>
    <cellStyle name="Currency 5 2 2 3 2" xfId="10405"/>
    <cellStyle name="Currency 5 2 2 4" xfId="10402"/>
    <cellStyle name="Currency 5 2 3" xfId="2079"/>
    <cellStyle name="Currency 5 2 3 2" xfId="2080"/>
    <cellStyle name="Currency 5 2 3 2 2" xfId="10407"/>
    <cellStyle name="Currency 5 2 3 3" xfId="10406"/>
    <cellStyle name="Currency 5 2 4" xfId="2081"/>
    <cellStyle name="Currency 5 2 4 2" xfId="10408"/>
    <cellStyle name="Currency 5 2 5" xfId="10401"/>
    <cellStyle name="Currency 5 3" xfId="2082"/>
    <cellStyle name="Currency 5 3 2" xfId="2083"/>
    <cellStyle name="Currency 5 3 2 2" xfId="2084"/>
    <cellStyle name="Currency 5 3 2 2 2" xfId="2085"/>
    <cellStyle name="Currency 5 3 2 2 2 2" xfId="10412"/>
    <cellStyle name="Currency 5 3 2 2 3" xfId="10411"/>
    <cellStyle name="Currency 5 3 2 3" xfId="2086"/>
    <cellStyle name="Currency 5 3 2 3 2" xfId="10413"/>
    <cellStyle name="Currency 5 3 2 4" xfId="10410"/>
    <cellStyle name="Currency 5 3 3" xfId="2087"/>
    <cellStyle name="Currency 5 3 3 2" xfId="2088"/>
    <cellStyle name="Currency 5 3 3 2 2" xfId="10415"/>
    <cellStyle name="Currency 5 3 3 3" xfId="10414"/>
    <cellStyle name="Currency 5 3 4" xfId="2089"/>
    <cellStyle name="Currency 5 3 4 2" xfId="10416"/>
    <cellStyle name="Currency 5 3 5" xfId="10409"/>
    <cellStyle name="Currency 5 4" xfId="2090"/>
    <cellStyle name="Currency 5 4 2" xfId="2091"/>
    <cellStyle name="Currency 5 4 2 2" xfId="2092"/>
    <cellStyle name="Currency 5 4 2 2 2" xfId="10419"/>
    <cellStyle name="Currency 5 4 2 3" xfId="10418"/>
    <cellStyle name="Currency 5 4 3" xfId="2093"/>
    <cellStyle name="Currency 5 4 3 2" xfId="10420"/>
    <cellStyle name="Currency 5 4 4" xfId="10417"/>
    <cellStyle name="Currency 5 5" xfId="2094"/>
    <cellStyle name="Currency 5 5 2" xfId="2095"/>
    <cellStyle name="Currency 5 5 2 2" xfId="10422"/>
    <cellStyle name="Currency 5 5 3" xfId="10421"/>
    <cellStyle name="Currency 5 6" xfId="2096"/>
    <cellStyle name="Currency 5 6 2" xfId="10423"/>
    <cellStyle name="Currency 5 7" xfId="10400"/>
    <cellStyle name="Currency 6" xfId="2097"/>
    <cellStyle name="Currency 6 2" xfId="2098"/>
    <cellStyle name="Currency 6 2 2" xfId="2099"/>
    <cellStyle name="Currency 6 2 2 2" xfId="2100"/>
    <cellStyle name="Currency 6 2 2 2 2" xfId="2101"/>
    <cellStyle name="Currency 6 2 2 2 2 2" xfId="10428"/>
    <cellStyle name="Currency 6 2 2 2 3" xfId="10427"/>
    <cellStyle name="Currency 6 2 2 3" xfId="2102"/>
    <cellStyle name="Currency 6 2 2 3 2" xfId="10429"/>
    <cellStyle name="Currency 6 2 2 4" xfId="10426"/>
    <cellStyle name="Currency 6 2 3" xfId="2103"/>
    <cellStyle name="Currency 6 2 3 2" xfId="2104"/>
    <cellStyle name="Currency 6 2 3 2 2" xfId="10431"/>
    <cellStyle name="Currency 6 2 3 3" xfId="10430"/>
    <cellStyle name="Currency 6 2 4" xfId="2105"/>
    <cellStyle name="Currency 6 2 4 2" xfId="10432"/>
    <cellStyle name="Currency 6 2 5" xfId="10425"/>
    <cellStyle name="Currency 6 3" xfId="2106"/>
    <cellStyle name="Currency 6 3 2" xfId="2107"/>
    <cellStyle name="Currency 6 3 2 2" xfId="2108"/>
    <cellStyle name="Currency 6 3 2 2 2" xfId="2109"/>
    <cellStyle name="Currency 6 3 2 2 2 2" xfId="10436"/>
    <cellStyle name="Currency 6 3 2 2 3" xfId="10435"/>
    <cellStyle name="Currency 6 3 2 3" xfId="2110"/>
    <cellStyle name="Currency 6 3 2 3 2" xfId="10437"/>
    <cellStyle name="Currency 6 3 2 4" xfId="10434"/>
    <cellStyle name="Currency 6 3 3" xfId="2111"/>
    <cellStyle name="Currency 6 3 3 2" xfId="2112"/>
    <cellStyle name="Currency 6 3 3 2 2" xfId="10439"/>
    <cellStyle name="Currency 6 3 3 3" xfId="10438"/>
    <cellStyle name="Currency 6 3 4" xfId="2113"/>
    <cellStyle name="Currency 6 3 4 2" xfId="10440"/>
    <cellStyle name="Currency 6 3 5" xfId="10433"/>
    <cellStyle name="Currency 6 4" xfId="2114"/>
    <cellStyle name="Currency 6 4 2" xfId="2115"/>
    <cellStyle name="Currency 6 4 2 2" xfId="2116"/>
    <cellStyle name="Currency 6 4 2 2 2" xfId="10443"/>
    <cellStyle name="Currency 6 4 2 3" xfId="10442"/>
    <cellStyle name="Currency 6 4 3" xfId="2117"/>
    <cellStyle name="Currency 6 4 3 2" xfId="10444"/>
    <cellStyle name="Currency 6 4 4" xfId="10441"/>
    <cellStyle name="Currency 6 5" xfId="2118"/>
    <cellStyle name="Currency 6 5 2" xfId="2119"/>
    <cellStyle name="Currency 6 5 2 2" xfId="10446"/>
    <cellStyle name="Currency 6 5 3" xfId="10445"/>
    <cellStyle name="Currency 6 6" xfId="2120"/>
    <cellStyle name="Currency 6 6 2" xfId="10447"/>
    <cellStyle name="Currency 6 7" xfId="10424"/>
    <cellStyle name="Currency 7" xfId="2121"/>
    <cellStyle name="Currency 7 2" xfId="2122"/>
    <cellStyle name="Currency 7 2 2" xfId="10449"/>
    <cellStyle name="Currency 7 3" xfId="10448"/>
    <cellStyle name="Currency 8" xfId="2123"/>
    <cellStyle name="Currency 8 2" xfId="2124"/>
    <cellStyle name="Currency 8 2 2" xfId="2125"/>
    <cellStyle name="Currency 8 2 2 2" xfId="2126"/>
    <cellStyle name="Currency 8 2 2 2 2" xfId="2127"/>
    <cellStyle name="Currency 8 2 2 2 2 2" xfId="10454"/>
    <cellStyle name="Currency 8 2 2 2 3" xfId="10453"/>
    <cellStyle name="Currency 8 2 2 3" xfId="2128"/>
    <cellStyle name="Currency 8 2 2 3 2" xfId="10455"/>
    <cellStyle name="Currency 8 2 2 4" xfId="10452"/>
    <cellStyle name="Currency 8 2 3" xfId="2129"/>
    <cellStyle name="Currency 8 2 3 2" xfId="2130"/>
    <cellStyle name="Currency 8 2 3 2 2" xfId="10457"/>
    <cellStyle name="Currency 8 2 3 3" xfId="10456"/>
    <cellStyle name="Currency 8 2 4" xfId="2131"/>
    <cellStyle name="Currency 8 2 4 2" xfId="10458"/>
    <cellStyle name="Currency 8 2 5" xfId="10451"/>
    <cellStyle name="Currency 8 3" xfId="2132"/>
    <cellStyle name="Currency 8 3 2" xfId="2133"/>
    <cellStyle name="Currency 8 3 2 2" xfId="2134"/>
    <cellStyle name="Currency 8 3 2 2 2" xfId="2135"/>
    <cellStyle name="Currency 8 3 2 2 2 2" xfId="10462"/>
    <cellStyle name="Currency 8 3 2 2 3" xfId="10461"/>
    <cellStyle name="Currency 8 3 2 3" xfId="2136"/>
    <cellStyle name="Currency 8 3 2 3 2" xfId="10463"/>
    <cellStyle name="Currency 8 3 2 4" xfId="10460"/>
    <cellStyle name="Currency 8 3 3" xfId="2137"/>
    <cellStyle name="Currency 8 3 3 2" xfId="2138"/>
    <cellStyle name="Currency 8 3 3 2 2" xfId="10465"/>
    <cellStyle name="Currency 8 3 3 3" xfId="10464"/>
    <cellStyle name="Currency 8 3 4" xfId="2139"/>
    <cellStyle name="Currency 8 3 4 2" xfId="10466"/>
    <cellStyle name="Currency 8 3 5" xfId="10459"/>
    <cellStyle name="Currency 8 4" xfId="2140"/>
    <cellStyle name="Currency 8 4 2" xfId="2141"/>
    <cellStyle name="Currency 8 4 2 2" xfId="2142"/>
    <cellStyle name="Currency 8 4 2 2 2" xfId="10469"/>
    <cellStyle name="Currency 8 4 2 3" xfId="10468"/>
    <cellStyle name="Currency 8 4 3" xfId="2143"/>
    <cellStyle name="Currency 8 4 3 2" xfId="10470"/>
    <cellStyle name="Currency 8 4 4" xfId="10467"/>
    <cellStyle name="Currency 8 5" xfId="2144"/>
    <cellStyle name="Currency 8 5 2" xfId="2145"/>
    <cellStyle name="Currency 8 5 2 2" xfId="10472"/>
    <cellStyle name="Currency 8 5 3" xfId="10471"/>
    <cellStyle name="Currency 8 6" xfId="2146"/>
    <cellStyle name="Currency 8 6 2" xfId="10473"/>
    <cellStyle name="Currency 8 7" xfId="2147"/>
    <cellStyle name="Currency 8 7 2" xfId="10474"/>
    <cellStyle name="Currency 8 8" xfId="10450"/>
    <cellStyle name="Currency 9" xfId="2148"/>
    <cellStyle name="Currency 9 2" xfId="2149"/>
    <cellStyle name="Currency 9 2 2" xfId="2150"/>
    <cellStyle name="Currency 9 2 2 2" xfId="2151"/>
    <cellStyle name="Currency 9 2 2 2 2" xfId="2152"/>
    <cellStyle name="Currency 9 2 2 2 2 2" xfId="10479"/>
    <cellStyle name="Currency 9 2 2 2 3" xfId="10478"/>
    <cellStyle name="Currency 9 2 2 3" xfId="2153"/>
    <cellStyle name="Currency 9 2 2 3 2" xfId="10480"/>
    <cellStyle name="Currency 9 2 2 4" xfId="10477"/>
    <cellStyle name="Currency 9 2 3" xfId="2154"/>
    <cellStyle name="Currency 9 2 3 2" xfId="2155"/>
    <cellStyle name="Currency 9 2 3 2 2" xfId="10482"/>
    <cellStyle name="Currency 9 2 3 3" xfId="10481"/>
    <cellStyle name="Currency 9 2 4" xfId="2156"/>
    <cellStyle name="Currency 9 2 4 2" xfId="10483"/>
    <cellStyle name="Currency 9 2 5" xfId="10476"/>
    <cellStyle name="Currency 9 3" xfId="2157"/>
    <cellStyle name="Currency 9 3 2" xfId="2158"/>
    <cellStyle name="Currency 9 3 2 2" xfId="2159"/>
    <cellStyle name="Currency 9 3 2 2 2" xfId="2160"/>
    <cellStyle name="Currency 9 3 2 2 2 2" xfId="10487"/>
    <cellStyle name="Currency 9 3 2 2 3" xfId="10486"/>
    <cellStyle name="Currency 9 3 2 3" xfId="2161"/>
    <cellStyle name="Currency 9 3 2 3 2" xfId="10488"/>
    <cellStyle name="Currency 9 3 2 4" xfId="10485"/>
    <cellStyle name="Currency 9 3 3" xfId="2162"/>
    <cellStyle name="Currency 9 3 3 2" xfId="2163"/>
    <cellStyle name="Currency 9 3 3 2 2" xfId="10490"/>
    <cellStyle name="Currency 9 3 3 3" xfId="10489"/>
    <cellStyle name="Currency 9 3 4" xfId="2164"/>
    <cellStyle name="Currency 9 3 4 2" xfId="10491"/>
    <cellStyle name="Currency 9 3 5" xfId="10484"/>
    <cellStyle name="Currency 9 4" xfId="2165"/>
    <cellStyle name="Currency 9 4 2" xfId="2166"/>
    <cellStyle name="Currency 9 4 2 2" xfId="2167"/>
    <cellStyle name="Currency 9 4 2 2 2" xfId="10494"/>
    <cellStyle name="Currency 9 4 2 3" xfId="10493"/>
    <cellStyle name="Currency 9 4 3" xfId="2168"/>
    <cellStyle name="Currency 9 4 3 2" xfId="10495"/>
    <cellStyle name="Currency 9 4 4" xfId="10492"/>
    <cellStyle name="Currency 9 5" xfId="2169"/>
    <cellStyle name="Currency 9 5 2" xfId="2170"/>
    <cellStyle name="Currency 9 5 2 2" xfId="10497"/>
    <cellStyle name="Currency 9 5 3" xfId="10496"/>
    <cellStyle name="Currency 9 6" xfId="2171"/>
    <cellStyle name="Currency 9 6 2" xfId="10498"/>
    <cellStyle name="Currency 9 7" xfId="10475"/>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DollarAcct 2" xfId="10499"/>
    <cellStyle name="DblLinePercent" xfId="2191"/>
    <cellStyle name="Dezimal [0]_A17 - 31.03.1998" xfId="2192"/>
    <cellStyle name="Dezimal_A17 - 31.03.1998" xfId="2193"/>
    <cellStyle name="Dia" xfId="2194"/>
    <cellStyle name="Dollar_ Pies " xfId="2195"/>
    <cellStyle name="DollarAccounting" xfId="2196"/>
    <cellStyle name="DollarAccounting 2" xfId="10500"/>
    <cellStyle name="Dotted Line" xfId="2197"/>
    <cellStyle name="Dotted Line 2" xfId="2198"/>
    <cellStyle name="Dotted Line 3" xfId="2199"/>
    <cellStyle name="Double Accounting" xfId="2200"/>
    <cellStyle name="Double Accounting 2" xfId="10501"/>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10502"/>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10503"/>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10504"/>
    <cellStyle name="Hard Percent" xfId="2243"/>
    <cellStyle name="hardno" xfId="2244"/>
    <cellStyle name="Header" xfId="2245"/>
    <cellStyle name="Header1" xfId="2246"/>
    <cellStyle name="Header2" xfId="2247"/>
    <cellStyle name="Header2 2" xfId="1050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10506"/>
    <cellStyle name="Input 2" xfId="47"/>
    <cellStyle name="Input 2 10" xfId="9747"/>
    <cellStyle name="Input 2 10 2" xfId="10539"/>
    <cellStyle name="Input 2 2" xfId="65"/>
    <cellStyle name="Input 2 2 2" xfId="85"/>
    <cellStyle name="Input 2 2 2 2" xfId="9767"/>
    <cellStyle name="Input 2 2 2 2 2" xfId="10553"/>
    <cellStyle name="Input 2 2 3" xfId="9753"/>
    <cellStyle name="Input 2 2 3 2" xfId="10543"/>
    <cellStyle name="Input 2 3" xfId="79"/>
    <cellStyle name="Input 2 3 2" xfId="9761"/>
    <cellStyle name="Input 2 3 2 2" xfId="10549"/>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10534"/>
    <cellStyle name="ItemTypeClass 3" xfId="10507"/>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10508"/>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1050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540"/>
    <cellStyle name="Output 2 2" xfId="68"/>
    <cellStyle name="Output 2 2 2" xfId="88"/>
    <cellStyle name="Output 2 2 2 2" xfId="9770"/>
    <cellStyle name="Output 2 2 2 2 2" xfId="10554"/>
    <cellStyle name="Output 2 2 3" xfId="9756"/>
    <cellStyle name="Output 2 2 3 2" xfId="10544"/>
    <cellStyle name="Output 2 3" xfId="82"/>
    <cellStyle name="Output 2 3 2" xfId="9764"/>
    <cellStyle name="Output 2 3 2 2" xfId="10550"/>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10510"/>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10511"/>
    <cellStyle name="Shade" xfId="4799"/>
    <cellStyle name="Shaded" xfId="4800"/>
    <cellStyle name="Single Accounting" xfId="4801"/>
    <cellStyle name="Single Accounting 2" xfId="10512"/>
    <cellStyle name="SingleLineAcctgn" xfId="4802"/>
    <cellStyle name="SingleLineAcctgn 2" xfId="10513"/>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51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515"/>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10516"/>
    <cellStyle name="Style 22" xfId="4933"/>
    <cellStyle name="Style 22 2" xfId="4934"/>
    <cellStyle name="Style 22 2 2" xfId="10518"/>
    <cellStyle name="Style 22 3" xfId="4935"/>
    <cellStyle name="Style 22 3 2" xfId="10519"/>
    <cellStyle name="Style 22 4" xfId="4936"/>
    <cellStyle name="Style 22 5" xfId="10517"/>
    <cellStyle name="Style 23" xfId="59"/>
    <cellStyle name="Style 23 2" xfId="60"/>
    <cellStyle name="Style 23 2 2" xfId="76"/>
    <cellStyle name="Style 23 2 2 2" xfId="121"/>
    <cellStyle name="Style 23 2 2 2 2" xfId="9780"/>
    <cellStyle name="Style 23 2 2 3" xfId="9758"/>
    <cellStyle name="Style 23 2 2 3 2" xfId="10546"/>
    <cellStyle name="Style 23 3" xfId="77"/>
    <cellStyle name="Style 23 3 2" xfId="120"/>
    <cellStyle name="Style 23 3 2 2" xfId="9779"/>
    <cellStyle name="Style 23 3 3" xfId="9759"/>
    <cellStyle name="Style 23 3 3 2" xfId="10547"/>
    <cellStyle name="Style 24" xfId="4937"/>
    <cellStyle name="Style 24 2" xfId="4938"/>
    <cellStyle name="Style 24 3" xfId="4939"/>
    <cellStyle name="Style 24 4" xfId="4940"/>
    <cellStyle name="Style 24 5" xfId="10520"/>
    <cellStyle name="Style 25" xfId="4941"/>
    <cellStyle name="Style 25 2" xfId="4942"/>
    <cellStyle name="Style 25 2 2" xfId="10522"/>
    <cellStyle name="Style 25 3" xfId="4943"/>
    <cellStyle name="Style 25 4" xfId="10521"/>
    <cellStyle name="Style 26" xfId="4944"/>
    <cellStyle name="Style 26 2" xfId="4945"/>
    <cellStyle name="Style 26 3" xfId="4946"/>
    <cellStyle name="Style 26 4" xfId="4947"/>
    <cellStyle name="Style 26 5" xfId="10523"/>
    <cellStyle name="Style 27" xfId="4948"/>
    <cellStyle name="Style 28" xfId="4949"/>
    <cellStyle name="Style 29" xfId="4950"/>
    <cellStyle name="Style 3" xfId="4951"/>
    <cellStyle name="Style 3 2" xfId="10524"/>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525"/>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10537"/>
    <cellStyle name="TableColumnHeader 3" xfId="1052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541"/>
    <cellStyle name="Total 2 2" xfId="69"/>
    <cellStyle name="Total 2 2 2" xfId="89"/>
    <cellStyle name="Total 2 2 2 2" xfId="9771"/>
    <cellStyle name="Total 2 2 2 2 2" xfId="10555"/>
    <cellStyle name="Total 2 2 3" xfId="9757"/>
    <cellStyle name="Total 2 2 3 2" xfId="10545"/>
    <cellStyle name="Total 2 3" xfId="83"/>
    <cellStyle name="Total 2 3 2" xfId="9765"/>
    <cellStyle name="Total 2 3 2 2" xfId="10551"/>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 Bold 2" xfId="10527"/>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千位分隔 2 2" xfId="10528"/>
    <cellStyle name="常规 2" xfId="5107"/>
    <cellStyle name="標準_car_JP" xfId="5108"/>
  </cellStyles>
  <dxfs count="1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patternType="solid">
          <fgColor rgb="FFEBF1DE"/>
          <bgColor rgb="FF000000"/>
        </patternFill>
      </fill>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26684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xdr:colOff>
      <xdr:row>0</xdr:row>
      <xdr:rowOff>134471</xdr:rowOff>
    </xdr:from>
    <xdr:to>
      <xdr:col>25</xdr:col>
      <xdr:colOff>508000</xdr:colOff>
      <xdr:row>11</xdr:row>
      <xdr:rowOff>137094</xdr:rowOff>
    </xdr:to>
    <xdr:grpSp>
      <xdr:nvGrpSpPr>
        <xdr:cNvPr id="2" name="Group 1"/>
        <xdr:cNvGrpSpPr/>
      </xdr:nvGrpSpPr>
      <xdr:grpSpPr>
        <a:xfrm>
          <a:off x="627530" y="134471"/>
          <a:ext cx="23645905" cy="197485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21</xdr:col>
      <xdr:colOff>433917</xdr:colOff>
      <xdr:row>8</xdr:row>
      <xdr:rowOff>149412</xdr:rowOff>
    </xdr:from>
    <xdr:to>
      <xdr:col>25</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2</xdr:col>
      <xdr:colOff>280147</xdr:colOff>
      <xdr:row>2</xdr:row>
      <xdr:rowOff>115800</xdr:rowOff>
    </xdr:from>
    <xdr:to>
      <xdr:col>2</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1045875</xdr:colOff>
      <xdr:row>2</xdr:row>
      <xdr:rowOff>89025</xdr:rowOff>
    </xdr:from>
    <xdr:to>
      <xdr:col>3</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998267"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2869525" cy="179070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76226"/>
          <a:ext cx="16340976" cy="215545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882909" cy="196850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327985"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51</xdr:row>
          <xdr:rowOff>22860</xdr:rowOff>
        </xdr:from>
        <xdr:to>
          <xdr:col>2</xdr:col>
          <xdr:colOff>1379220</xdr:colOff>
          <xdr:row>52</xdr:row>
          <xdr:rowOff>160020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54</xdr:row>
          <xdr:rowOff>22860</xdr:rowOff>
        </xdr:from>
        <xdr:to>
          <xdr:col>2</xdr:col>
          <xdr:colOff>1379220</xdr:colOff>
          <xdr:row>55</xdr:row>
          <xdr:rowOff>160020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57</xdr:row>
          <xdr:rowOff>22860</xdr:rowOff>
        </xdr:from>
        <xdr:to>
          <xdr:col>2</xdr:col>
          <xdr:colOff>1379220</xdr:colOff>
          <xdr:row>58</xdr:row>
          <xdr:rowOff>160020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60</xdr:row>
          <xdr:rowOff>22860</xdr:rowOff>
        </xdr:from>
        <xdr:to>
          <xdr:col>2</xdr:col>
          <xdr:colOff>1379220</xdr:colOff>
          <xdr:row>61</xdr:row>
          <xdr:rowOff>160020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63</xdr:row>
          <xdr:rowOff>22860</xdr:rowOff>
        </xdr:from>
        <xdr:to>
          <xdr:col>2</xdr:col>
          <xdr:colOff>1379220</xdr:colOff>
          <xdr:row>64</xdr:row>
          <xdr:rowOff>160020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352520" cy="210693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912250" cy="218046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3207" y="281441"/>
          <a:ext cx="15831491" cy="156525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104582</xdr:colOff>
      <xdr:row>4</xdr:row>
      <xdr:rowOff>118919</xdr:rowOff>
    </xdr:from>
    <xdr:to>
      <xdr:col>24</xdr:col>
      <xdr:colOff>247456</xdr:colOff>
      <xdr:row>8</xdr:row>
      <xdr:rowOff>61768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582" y="3111501"/>
          <a:ext cx="19580801" cy="2173431"/>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22940" y="216648"/>
          <a:ext cx="21706518" cy="2233452"/>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D5" zoomScaleNormal="100" workbookViewId="0">
      <selection activeCell="F10" sqref="F10"/>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63" t="s">
        <v>175</v>
      </c>
      <c r="C3" s="763"/>
    </row>
    <row r="4" spans="1:3" ht="11.25" customHeight="1"/>
    <row r="5" spans="1:3" s="30" customFormat="1" ht="25.5" customHeight="1">
      <c r="B5" s="62" t="s">
        <v>421</v>
      </c>
      <c r="C5" s="62" t="s">
        <v>174</v>
      </c>
    </row>
    <row r="6" spans="1:3" s="178" customFormat="1" ht="48" customHeight="1">
      <c r="A6" s="243"/>
      <c r="B6" s="618" t="s">
        <v>171</v>
      </c>
      <c r="C6" s="671" t="s">
        <v>610</v>
      </c>
    </row>
    <row r="7" spans="1:3" s="178" customFormat="1" ht="21" customHeight="1">
      <c r="A7" s="243"/>
      <c r="B7" s="612" t="s">
        <v>553</v>
      </c>
      <c r="C7" s="672" t="s">
        <v>623</v>
      </c>
    </row>
    <row r="8" spans="1:3" s="178" customFormat="1" ht="32.25" customHeight="1">
      <c r="B8" s="612" t="s">
        <v>369</v>
      </c>
      <c r="C8" s="673" t="s">
        <v>611</v>
      </c>
    </row>
    <row r="9" spans="1:3" s="178" customFormat="1" ht="27.75" customHeight="1">
      <c r="B9" s="612" t="s">
        <v>170</v>
      </c>
      <c r="C9" s="673" t="s">
        <v>612</v>
      </c>
    </row>
    <row r="10" spans="1:3" s="178" customFormat="1" ht="33" customHeight="1">
      <c r="B10" s="612" t="s">
        <v>608</v>
      </c>
      <c r="C10" s="672" t="s">
        <v>616</v>
      </c>
    </row>
    <row r="11" spans="1:3" s="178" customFormat="1" ht="26.25" customHeight="1">
      <c r="B11" s="627" t="s">
        <v>370</v>
      </c>
      <c r="C11" s="675" t="s">
        <v>613</v>
      </c>
    </row>
    <row r="12" spans="1:3" s="178" customFormat="1" ht="39.75" customHeight="1">
      <c r="B12" s="612" t="s">
        <v>371</v>
      </c>
      <c r="C12" s="673" t="s">
        <v>614</v>
      </c>
    </row>
    <row r="13" spans="1:3" s="178" customFormat="1" ht="18" customHeight="1">
      <c r="B13" s="612" t="s">
        <v>372</v>
      </c>
      <c r="C13" s="673" t="s">
        <v>615</v>
      </c>
    </row>
    <row r="14" spans="1:3" s="178" customFormat="1" ht="13.5" customHeight="1">
      <c r="B14" s="612"/>
      <c r="C14" s="674"/>
    </row>
    <row r="15" spans="1:3" s="178" customFormat="1" ht="18" customHeight="1">
      <c r="B15" s="612" t="s">
        <v>687</v>
      </c>
      <c r="C15" s="672" t="s">
        <v>685</v>
      </c>
    </row>
    <row r="16" spans="1:3" s="178" customFormat="1" ht="8.25" customHeight="1">
      <c r="B16" s="612"/>
      <c r="C16" s="674"/>
    </row>
    <row r="17" spans="2:3" s="178" customFormat="1" ht="33" customHeight="1">
      <c r="B17" s="676" t="s">
        <v>609</v>
      </c>
      <c r="C17" s="677" t="s">
        <v>686</v>
      </c>
    </row>
    <row r="18" spans="2:3" s="105" customFormat="1" ht="15.6">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P534"/>
  <sheetViews>
    <sheetView topLeftCell="J366" zoomScale="85" zoomScaleNormal="85" zoomScaleSheetLayoutView="80" zoomScalePageLayoutView="85" workbookViewId="0">
      <selection activeCell="AA388" sqref="AA388"/>
    </sheetView>
  </sheetViews>
  <sheetFormatPr defaultColWidth="9.109375" defaultRowHeight="13.8" outlineLevelRow="1" outlineLevelCol="1"/>
  <cols>
    <col min="1" max="1" width="4.6640625" style="510" customWidth="1"/>
    <col min="2" max="2" width="43.6640625" style="256" customWidth="1"/>
    <col min="3" max="3" width="14" style="256" customWidth="1"/>
    <col min="4" max="4" width="21.21875" style="255" bestFit="1" customWidth="1"/>
    <col min="5" max="9" width="15.109375" style="255" bestFit="1" customWidth="1" outlineLevel="1"/>
    <col min="10" max="10" width="15.44140625" style="255" bestFit="1" customWidth="1" outlineLevel="1"/>
    <col min="11" max="11" width="15.109375" style="255" bestFit="1" customWidth="1" outlineLevel="1"/>
    <col min="12" max="13" width="15.44140625" style="255" bestFit="1" customWidth="1" outlineLevel="1"/>
    <col min="14" max="14" width="12.44140625" style="255" customWidth="1" outlineLevel="1"/>
    <col min="15" max="15" width="17.5546875" style="255" customWidth="1"/>
    <col min="16" max="16" width="10.77734375" style="255" bestFit="1" customWidth="1" outlineLevel="1"/>
    <col min="17" max="24" width="9.44140625" style="255" customWidth="1" outlineLevel="1"/>
    <col min="25" max="25" width="22.33203125" style="257" bestFit="1" customWidth="1"/>
    <col min="26" max="26" width="14.5546875" style="257" customWidth="1"/>
    <col min="27" max="27" width="16.88671875" style="257" customWidth="1"/>
    <col min="28" max="28" width="17.5546875" style="257" customWidth="1"/>
    <col min="29" max="35" width="14.5546875" style="257" customWidth="1"/>
    <col min="36" max="38" width="15" style="257" customWidth="1"/>
    <col min="39" max="39" width="14.33203125" style="258" customWidth="1"/>
    <col min="40" max="40" width="14.5546875" style="255" customWidth="1"/>
    <col min="41" max="41" width="14.88671875" style="255" customWidth="1"/>
    <col min="42" max="42" width="14" style="255" customWidth="1"/>
    <col min="43" max="43" width="9.6640625" style="255" customWidth="1"/>
    <col min="44" max="44" width="11.109375" style="255" customWidth="1"/>
    <col min="45" max="45" width="12.109375" style="255" customWidth="1"/>
    <col min="46" max="46" width="6.44140625" style="255" bestFit="1" customWidth="1"/>
    <col min="47" max="51" width="9.109375" style="255"/>
    <col min="52" max="52" width="6.44140625" style="255" bestFit="1" customWidth="1"/>
    <col min="53" max="16384" width="9.109375" style="255"/>
  </cols>
  <sheetData>
    <row r="1" spans="1:39" ht="164.25" customHeight="1"/>
    <row r="2" spans="1:39" ht="23.25" customHeight="1" thickBot="1"/>
    <row r="3" spans="1:39" ht="25.5" customHeight="1" thickBot="1">
      <c r="B3" s="813" t="s">
        <v>172</v>
      </c>
      <c r="C3" s="259" t="s">
        <v>176</v>
      </c>
      <c r="D3" s="508"/>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13"/>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5"/>
      <c r="C5" s="810" t="s">
        <v>552</v>
      </c>
      <c r="D5" s="81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13" t="s">
        <v>506</v>
      </c>
      <c r="C7" s="814" t="s">
        <v>646</v>
      </c>
      <c r="D7" s="814"/>
      <c r="E7" s="814"/>
      <c r="F7" s="814"/>
      <c r="G7" s="814"/>
      <c r="H7" s="814"/>
      <c r="I7" s="814"/>
      <c r="J7" s="814"/>
      <c r="K7" s="814"/>
      <c r="L7" s="814"/>
      <c r="M7" s="814"/>
      <c r="N7" s="814"/>
      <c r="O7" s="814"/>
      <c r="P7" s="814"/>
      <c r="Q7" s="814"/>
      <c r="R7" s="814"/>
      <c r="S7" s="814"/>
      <c r="T7" s="814"/>
      <c r="U7" s="814"/>
      <c r="V7" s="814"/>
      <c r="W7" s="814"/>
      <c r="X7" s="814"/>
      <c r="Y7" s="606"/>
      <c r="Z7" s="606"/>
      <c r="AA7" s="606"/>
      <c r="AB7" s="606"/>
      <c r="AC7" s="606"/>
      <c r="AD7" s="606"/>
      <c r="AE7" s="272"/>
      <c r="AF7" s="272"/>
      <c r="AG7" s="272"/>
      <c r="AH7" s="272"/>
      <c r="AI7" s="272"/>
      <c r="AJ7" s="272"/>
      <c r="AK7" s="272"/>
      <c r="AL7" s="272"/>
    </row>
    <row r="8" spans="1:39" s="273" customFormat="1" ht="58.5" customHeight="1">
      <c r="A8" s="510"/>
      <c r="B8" s="813"/>
      <c r="C8" s="814" t="s">
        <v>580</v>
      </c>
      <c r="D8" s="814"/>
      <c r="E8" s="814"/>
      <c r="F8" s="814"/>
      <c r="G8" s="814"/>
      <c r="H8" s="814"/>
      <c r="I8" s="814"/>
      <c r="J8" s="814"/>
      <c r="K8" s="814"/>
      <c r="L8" s="814"/>
      <c r="M8" s="814"/>
      <c r="N8" s="814"/>
      <c r="O8" s="814"/>
      <c r="P8" s="814"/>
      <c r="Q8" s="814"/>
      <c r="R8" s="814"/>
      <c r="S8" s="814"/>
      <c r="T8" s="814"/>
      <c r="U8" s="814"/>
      <c r="V8" s="814"/>
      <c r="W8" s="814"/>
      <c r="X8" s="814"/>
      <c r="Y8" s="606"/>
      <c r="Z8" s="606"/>
      <c r="AA8" s="606"/>
      <c r="AB8" s="606"/>
      <c r="AC8" s="606"/>
      <c r="AD8" s="606"/>
      <c r="AE8" s="274"/>
      <c r="AF8" s="257"/>
      <c r="AG8" s="257"/>
      <c r="AH8" s="257"/>
      <c r="AI8" s="257"/>
      <c r="AJ8" s="257"/>
      <c r="AK8" s="257"/>
      <c r="AL8" s="257"/>
      <c r="AM8" s="258"/>
    </row>
    <row r="9" spans="1:39" s="273" customFormat="1" ht="57.75" customHeight="1">
      <c r="A9" s="510"/>
      <c r="B9" s="275"/>
      <c r="C9" s="814" t="s">
        <v>579</v>
      </c>
      <c r="D9" s="814"/>
      <c r="E9" s="814"/>
      <c r="F9" s="814"/>
      <c r="G9" s="814"/>
      <c r="H9" s="814"/>
      <c r="I9" s="814"/>
      <c r="J9" s="814"/>
      <c r="K9" s="814"/>
      <c r="L9" s="814"/>
      <c r="M9" s="814"/>
      <c r="N9" s="814"/>
      <c r="O9" s="814"/>
      <c r="P9" s="814"/>
      <c r="Q9" s="814"/>
      <c r="R9" s="814"/>
      <c r="S9" s="814"/>
      <c r="T9" s="814"/>
      <c r="U9" s="814"/>
      <c r="V9" s="814"/>
      <c r="W9" s="814"/>
      <c r="X9" s="814"/>
      <c r="Y9" s="606"/>
      <c r="Z9" s="606"/>
      <c r="AA9" s="606"/>
      <c r="AB9" s="606"/>
      <c r="AC9" s="606"/>
      <c r="AD9" s="606"/>
      <c r="AE9" s="274"/>
      <c r="AF9" s="257"/>
      <c r="AG9" s="257"/>
      <c r="AH9" s="257"/>
      <c r="AI9" s="257"/>
      <c r="AJ9" s="257"/>
      <c r="AK9" s="257"/>
      <c r="AL9" s="257"/>
      <c r="AM9" s="258"/>
    </row>
    <row r="10" spans="1:39" ht="41.25" customHeight="1">
      <c r="B10" s="277"/>
      <c r="C10" s="814" t="s">
        <v>649</v>
      </c>
      <c r="D10" s="814"/>
      <c r="E10" s="814"/>
      <c r="F10" s="814"/>
      <c r="G10" s="814"/>
      <c r="H10" s="814"/>
      <c r="I10" s="814"/>
      <c r="J10" s="814"/>
      <c r="K10" s="814"/>
      <c r="L10" s="814"/>
      <c r="M10" s="814"/>
      <c r="N10" s="814"/>
      <c r="O10" s="814"/>
      <c r="P10" s="814"/>
      <c r="Q10" s="814"/>
      <c r="R10" s="814"/>
      <c r="S10" s="814"/>
      <c r="T10" s="814"/>
      <c r="U10" s="814"/>
      <c r="V10" s="814"/>
      <c r="W10" s="814"/>
      <c r="X10" s="814"/>
      <c r="Y10" s="606"/>
      <c r="Z10" s="606"/>
      <c r="AA10" s="606"/>
      <c r="AB10" s="606"/>
      <c r="AC10" s="606"/>
      <c r="AD10" s="606"/>
      <c r="AE10" s="274"/>
      <c r="AF10" s="278"/>
      <c r="AG10" s="278"/>
      <c r="AH10" s="278"/>
      <c r="AI10" s="278"/>
      <c r="AJ10" s="278"/>
      <c r="AK10" s="278"/>
      <c r="AL10" s="278"/>
    </row>
    <row r="11" spans="1:39" ht="53.25" customHeight="1">
      <c r="C11" s="814" t="s">
        <v>632</v>
      </c>
      <c r="D11" s="814"/>
      <c r="E11" s="814"/>
      <c r="F11" s="814"/>
      <c r="G11" s="814"/>
      <c r="H11" s="814"/>
      <c r="I11" s="814"/>
      <c r="J11" s="814"/>
      <c r="K11" s="814"/>
      <c r="L11" s="814"/>
      <c r="M11" s="814"/>
      <c r="N11" s="814"/>
      <c r="O11" s="814"/>
      <c r="P11" s="814"/>
      <c r="Q11" s="814"/>
      <c r="R11" s="814"/>
      <c r="S11" s="814"/>
      <c r="T11" s="814"/>
      <c r="U11" s="814"/>
      <c r="V11" s="814"/>
      <c r="W11" s="814"/>
      <c r="X11" s="814"/>
      <c r="Y11" s="606"/>
      <c r="Z11" s="606"/>
      <c r="AA11" s="606"/>
      <c r="AB11" s="606"/>
      <c r="AC11" s="606"/>
      <c r="AD11" s="606"/>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13"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4"/>
      <c r="AF13" s="278"/>
      <c r="AG13" s="278"/>
      <c r="AH13" s="278"/>
      <c r="AI13" s="278"/>
      <c r="AJ13" s="278"/>
      <c r="AK13" s="278"/>
      <c r="AL13" s="278"/>
      <c r="AM13" s="255"/>
    </row>
    <row r="14" spans="1:39" ht="20.25" customHeight="1">
      <c r="B14" s="813"/>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4"/>
      <c r="AF14" s="278"/>
      <c r="AG14" s="278"/>
      <c r="AH14" s="278"/>
      <c r="AI14" s="278"/>
      <c r="AJ14" s="278"/>
      <c r="AK14" s="278"/>
      <c r="AL14" s="278"/>
      <c r="AM14" s="255"/>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4"/>
      <c r="AF15" s="278"/>
      <c r="AG15" s="278"/>
      <c r="AH15" s="278"/>
      <c r="AI15" s="278"/>
      <c r="AJ15" s="278"/>
      <c r="AK15" s="278"/>
      <c r="AL15" s="278"/>
      <c r="AM15" s="255"/>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6">
      <c r="B18" s="282" t="s">
        <v>242</v>
      </c>
      <c r="C18" s="283"/>
      <c r="E18" s="590"/>
      <c r="O18" s="283"/>
      <c r="Y18" s="272"/>
      <c r="Z18" s="269"/>
      <c r="AA18" s="269"/>
      <c r="AB18" s="269"/>
      <c r="AC18" s="269"/>
      <c r="AD18" s="269"/>
      <c r="AE18" s="269"/>
      <c r="AF18" s="269"/>
      <c r="AG18" s="269"/>
      <c r="AH18" s="269"/>
      <c r="AI18" s="269"/>
      <c r="AJ18" s="269"/>
      <c r="AK18" s="269"/>
      <c r="AL18" s="269"/>
      <c r="AM18" s="284"/>
    </row>
    <row r="19" spans="1:39" s="285" customFormat="1" ht="36" customHeight="1">
      <c r="A19" s="510"/>
      <c r="B19" s="815" t="s">
        <v>212</v>
      </c>
      <c r="C19" s="817" t="s">
        <v>33</v>
      </c>
      <c r="D19" s="286" t="s">
        <v>423</v>
      </c>
      <c r="E19" s="819" t="s">
        <v>210</v>
      </c>
      <c r="F19" s="820"/>
      <c r="G19" s="820"/>
      <c r="H19" s="820"/>
      <c r="I19" s="820"/>
      <c r="J19" s="820"/>
      <c r="K19" s="820"/>
      <c r="L19" s="820"/>
      <c r="M19" s="821"/>
      <c r="N19" s="825" t="s">
        <v>214</v>
      </c>
      <c r="O19" s="286" t="s">
        <v>424</v>
      </c>
      <c r="P19" s="819" t="s">
        <v>213</v>
      </c>
      <c r="Q19" s="820"/>
      <c r="R19" s="820"/>
      <c r="S19" s="820"/>
      <c r="T19" s="820"/>
      <c r="U19" s="820"/>
      <c r="V19" s="820"/>
      <c r="W19" s="820"/>
      <c r="X19" s="821"/>
      <c r="Y19" s="822" t="s">
        <v>244</v>
      </c>
      <c r="Z19" s="823"/>
      <c r="AA19" s="823"/>
      <c r="AB19" s="823"/>
      <c r="AC19" s="823"/>
      <c r="AD19" s="823"/>
      <c r="AE19" s="823"/>
      <c r="AF19" s="823"/>
      <c r="AG19" s="823"/>
      <c r="AH19" s="823"/>
      <c r="AI19" s="823"/>
      <c r="AJ19" s="823"/>
      <c r="AK19" s="823"/>
      <c r="AL19" s="823"/>
      <c r="AM19" s="824"/>
    </row>
    <row r="20" spans="1:39" s="285" customFormat="1" ht="59.25" customHeight="1">
      <c r="A20" s="510"/>
      <c r="B20" s="816"/>
      <c r="C20" s="818"/>
      <c r="D20" s="287">
        <v>2011</v>
      </c>
      <c r="E20" s="287">
        <v>2012</v>
      </c>
      <c r="F20" s="287">
        <v>2013</v>
      </c>
      <c r="G20" s="287">
        <v>2014</v>
      </c>
      <c r="H20" s="287">
        <v>2015</v>
      </c>
      <c r="I20" s="287">
        <v>2016</v>
      </c>
      <c r="J20" s="287">
        <v>2017</v>
      </c>
      <c r="K20" s="287">
        <v>2018</v>
      </c>
      <c r="L20" s="287">
        <v>2019</v>
      </c>
      <c r="M20" s="287">
        <v>2020</v>
      </c>
      <c r="N20" s="826"/>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 50 to 699 kW</v>
      </c>
      <c r="AB20" s="288" t="str">
        <f>'1.  LRAMVA Summary'!G50</f>
        <v>GS 700 to 4,999 kW</v>
      </c>
      <c r="AC20" s="288" t="str">
        <f>'1.  LRAMVA Summary'!H50</f>
        <v>Large Use</v>
      </c>
      <c r="AD20" s="288" t="str">
        <f>'1.  LRAMVA Summary'!I50</f>
        <v>Street Lighting</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1"/>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510">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hidden="1" outlineLevel="1">
      <c r="A23" s="510"/>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6" hidden="1" outlineLevel="1">
      <c r="A24" s="512"/>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hidden="1" outlineLevel="1">
      <c r="A25" s="510">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hidden="1" outlineLevel="1">
      <c r="A26" s="510"/>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6" hidden="1" outlineLevel="1">
      <c r="A27" s="512"/>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hidden="1" outlineLevel="1">
      <c r="A28" s="510">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hidden="1" outlineLevel="1">
      <c r="A29" s="510"/>
      <c r="B29" s="296" t="s">
        <v>215</v>
      </c>
      <c r="C29" s="293" t="s">
        <v>164</v>
      </c>
      <c r="D29" s="297"/>
      <c r="E29" s="297"/>
      <c r="F29" s="297"/>
      <c r="G29" s="297"/>
      <c r="H29" s="297"/>
      <c r="I29" s="297"/>
      <c r="J29" s="297"/>
      <c r="K29" s="297"/>
      <c r="L29" s="297"/>
      <c r="M29" s="297"/>
      <c r="N29" s="470"/>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hidden="1" outlineLevel="1">
      <c r="A30" s="510"/>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hidden="1" outlineLevel="1">
      <c r="A31" s="510">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hidden="1" outlineLevel="1">
      <c r="A32" s="510"/>
      <c r="B32" s="296" t="s">
        <v>215</v>
      </c>
      <c r="C32" s="293" t="s">
        <v>164</v>
      </c>
      <c r="D32" s="297"/>
      <c r="E32" s="297"/>
      <c r="F32" s="297"/>
      <c r="G32" s="297"/>
      <c r="H32" s="297"/>
      <c r="I32" s="297"/>
      <c r="J32" s="297"/>
      <c r="K32" s="297"/>
      <c r="L32" s="297"/>
      <c r="M32" s="297"/>
      <c r="N32" s="470"/>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hidden="1" outlineLevel="1">
      <c r="A33" s="510"/>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hidden="1" outlineLevel="1">
      <c r="A34" s="510">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hidden="1" outlineLevel="1">
      <c r="A35" s="510"/>
      <c r="B35" s="296" t="s">
        <v>215</v>
      </c>
      <c r="C35" s="293" t="s">
        <v>164</v>
      </c>
      <c r="D35" s="297"/>
      <c r="E35" s="297"/>
      <c r="F35" s="297"/>
      <c r="G35" s="297"/>
      <c r="H35" s="297"/>
      <c r="I35" s="297"/>
      <c r="J35" s="297"/>
      <c r="K35" s="297"/>
      <c r="L35" s="297"/>
      <c r="M35" s="297"/>
      <c r="N35" s="470"/>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hidden="1" outlineLevel="1">
      <c r="A36" s="510"/>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hidden="1" outlineLevel="1">
      <c r="A37" s="510">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hidden="1" outlineLevel="1">
      <c r="A38" s="510"/>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hidden="1" outlineLevel="1">
      <c r="A39" s="510"/>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hidden="1" outlineLevel="1">
      <c r="A40" s="510">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hidden="1" outlineLevel="1">
      <c r="A41" s="510"/>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hidden="1" outlineLevel="1">
      <c r="A42" s="510"/>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hidden="1" outlineLevel="1">
      <c r="A43" s="510">
        <v>8</v>
      </c>
      <c r="B43" s="296" t="s">
        <v>486</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hidden="1" outlineLevel="1">
      <c r="A44" s="510"/>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hidden="1" outlineLevel="1">
      <c r="A45" s="510"/>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hidden="1" outlineLevel="1">
      <c r="A46" s="510">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hidden="1" outlineLevel="1">
      <c r="A47" s="510"/>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hidden="1" outlineLevel="1">
      <c r="A48" s="510"/>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6" hidden="1" outlineLevel="1">
      <c r="A49" s="511"/>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hidden="1" outlineLevel="1">
      <c r="A50" s="510">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hidden="1" outlineLevel="1">
      <c r="A51" s="510"/>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hidden="1" outlineLevel="1">
      <c r="A52" s="510"/>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hidden="1" outlineLevel="1">
      <c r="A53" s="510">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hidden="1" outlineLevel="1">
      <c r="A54" s="510"/>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hidden="1" outlineLevel="1">
      <c r="A55" s="510"/>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hidden="1" outlineLevel="1">
      <c r="A56" s="510">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hidden="1" outlineLevel="1">
      <c r="A57" s="510"/>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hidden="1" outlineLevel="1">
      <c r="A58" s="510"/>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hidden="1" outlineLevel="1">
      <c r="A59" s="510">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hidden="1" outlineLevel="1">
      <c r="A60" s="510"/>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hidden="1" outlineLevel="1">
      <c r="A61" s="510"/>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hidden="1" outlineLevel="1">
      <c r="A62" s="510">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hidden="1" outlineLevel="1">
      <c r="A63" s="510"/>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hidden="1" outlineLevel="1">
      <c r="A64" s="510"/>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hidden="1" outlineLevel="1">
      <c r="A65" s="510">
        <v>15</v>
      </c>
      <c r="B65" s="316" t="s">
        <v>487</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hidden="1" outlineLevel="1">
      <c r="A66" s="510"/>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hidden="1" outlineLevel="1">
      <c r="A67" s="510"/>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hidden="1" outlineLevel="1">
      <c r="A68" s="510">
        <v>16</v>
      </c>
      <c r="B68" s="316" t="s">
        <v>488</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hidden="1" outlineLevel="1">
      <c r="A69" s="510"/>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hidden="1" outlineLevel="1">
      <c r="A70" s="510"/>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hidden="1" outlineLevel="1">
      <c r="A71" s="510">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hidden="1" outlineLevel="1">
      <c r="A72" s="510"/>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hidden="1" outlineLevel="1">
      <c r="A73" s="510"/>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6" hidden="1" outlineLevel="1">
      <c r="A74" s="511"/>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hidden="1" outlineLevel="1">
      <c r="A75" s="510">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hidden="1" outlineLevel="1">
      <c r="A76" s="510"/>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hidden="1" outlineLevel="1">
      <c r="A77" s="513"/>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hidden="1" outlineLevel="1">
      <c r="A78" s="510">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hidden="1" outlineLevel="1">
      <c r="A79" s="510"/>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hidden="1" outlineLevel="1">
      <c r="A80" s="510"/>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hidden="1" outlineLevel="1">
      <c r="A81" s="510">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hidden="1" outlineLevel="1">
      <c r="A82" s="510"/>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hidden="1" outlineLevel="1">
      <c r="A83" s="510"/>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hidden="1" outlineLevel="1">
      <c r="A84" s="510">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hidden="1" outlineLevel="1">
      <c r="A85" s="510"/>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hidden="1" outlineLevel="1">
      <c r="A86" s="510"/>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hidden="1" outlineLevel="1">
      <c r="A87" s="510">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hidden="1" outlineLevel="1">
      <c r="A88" s="510"/>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hidden="1" outlineLevel="1">
      <c r="A89" s="510"/>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6" hidden="1" outlineLevel="1">
      <c r="A90" s="511"/>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hidden="1" outlineLevel="1">
      <c r="A91" s="510">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hidden="1" outlineLevel="1">
      <c r="A92" s="510"/>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hidden="1" outlineLevel="1">
      <c r="A93" s="510"/>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6" hidden="1" outlineLevel="1">
      <c r="A94" s="511"/>
      <c r="B94" s="290" t="s">
        <v>489</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hidden="1" outlineLevel="1">
      <c r="A95" s="510">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hidden="1" outlineLevel="1">
      <c r="A96" s="510"/>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hidden="1" outlineLevel="1">
      <c r="A97" s="510"/>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hidden="1" outlineLevel="1">
      <c r="A98" s="510">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hidden="1" outlineLevel="1">
      <c r="A99" s="510"/>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hidden="1" outlineLevel="1">
      <c r="A100" s="510"/>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6" hidden="1" outlineLevel="1">
      <c r="A101" s="511"/>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hidden="1" outlineLevel="1">
      <c r="A102" s="510">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hidden="1" outlineLevel="1">
      <c r="A103" s="510"/>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hidden="1" outlineLevel="1">
      <c r="A104" s="513"/>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hidden="1" outlineLevel="1">
      <c r="A105" s="510">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hidden="1" outlineLevel="1">
      <c r="A106" s="510"/>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6" hidden="1" outlineLevel="1">
      <c r="A107" s="513"/>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hidden="1" outlineLevel="1">
      <c r="A108" s="510">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hidden="1" outlineLevel="1">
      <c r="A109" s="510"/>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hidden="1" outlineLevel="1">
      <c r="A110" s="513"/>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hidden="1" outlineLevel="1">
      <c r="A111" s="510">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hidden="1" outlineLevel="1">
      <c r="A112" s="510"/>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6"/>
    </row>
    <row r="113" spans="1:39" s="285" customFormat="1" ht="15" hidden="1" outlineLevel="1">
      <c r="A113" s="510"/>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hidden="1" outlineLevel="1">
      <c r="A114" s="510">
        <v>30</v>
      </c>
      <c r="B114" s="326" t="s">
        <v>490</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hidden="1" outlineLevel="1">
      <c r="A115" s="510"/>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6"/>
    </row>
    <row r="116" spans="1:39" s="285" customFormat="1" ht="15" hidden="1" outlineLevel="1">
      <c r="A116" s="510"/>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6" hidden="1" outlineLevel="1">
      <c r="A117" s="510"/>
      <c r="B117" s="290" t="s">
        <v>491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hidden="1" outlineLevel="1">
      <c r="A118" s="510">
        <v>31</v>
      </c>
      <c r="B118" s="326" t="s">
        <v>492</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hidden="1" outlineLevel="1">
      <c r="A119" s="510"/>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6"/>
    </row>
    <row r="120" spans="1:39" s="285" customFormat="1" ht="15" hidden="1" outlineLevel="1">
      <c r="A120" s="510"/>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hidden="1" outlineLevel="1">
      <c r="A121" s="510">
        <v>32</v>
      </c>
      <c r="B121" s="326" t="s">
        <v>493</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hidden="1" outlineLevel="1">
      <c r="A122" s="510"/>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6"/>
    </row>
    <row r="123" spans="1:39" s="285" customFormat="1" ht="15" hidden="1" outlineLevel="1">
      <c r="A123" s="510"/>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hidden="1" outlineLevel="1">
      <c r="A124" s="510">
        <v>33</v>
      </c>
      <c r="B124" s="326" t="s">
        <v>494</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hidden="1" outlineLevel="1">
      <c r="A125" s="510"/>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6"/>
    </row>
    <row r="126" spans="1:39" s="285" customFormat="1" ht="15" hidden="1" outlineLevel="1">
      <c r="A126" s="510"/>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6" collapsed="1">
      <c r="A127" s="510"/>
      <c r="B127" s="329" t="s">
        <v>238</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6">
      <c r="A128" s="510"/>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2"/>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09"/>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6">
      <c r="A131" s="512"/>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6">
      <c r="A132" s="512"/>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4"/>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09"/>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0"/>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0"/>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0"/>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0"/>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0"/>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0"/>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0"/>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0"/>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598</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6">
      <c r="B146" s="282" t="s">
        <v>243</v>
      </c>
      <c r="C146" s="283"/>
      <c r="D146" s="590" t="s">
        <v>527</v>
      </c>
      <c r="F146" s="590"/>
      <c r="O146" s="283"/>
      <c r="Y146" s="272"/>
      <c r="Z146" s="269"/>
      <c r="AA146" s="269"/>
      <c r="AB146" s="269"/>
      <c r="AC146" s="269"/>
      <c r="AD146" s="269"/>
      <c r="AE146" s="269"/>
      <c r="AF146" s="269"/>
      <c r="AG146" s="269"/>
      <c r="AH146" s="269"/>
      <c r="AI146" s="269"/>
      <c r="AJ146" s="269"/>
      <c r="AK146" s="269"/>
      <c r="AL146" s="269"/>
      <c r="AM146" s="284"/>
    </row>
    <row r="147" spans="1:39" ht="34.5" customHeight="1">
      <c r="B147" s="815" t="s">
        <v>212</v>
      </c>
      <c r="C147" s="817" t="s">
        <v>33</v>
      </c>
      <c r="D147" s="286" t="s">
        <v>423</v>
      </c>
      <c r="E147" s="819" t="s">
        <v>210</v>
      </c>
      <c r="F147" s="820"/>
      <c r="G147" s="820"/>
      <c r="H147" s="820"/>
      <c r="I147" s="820"/>
      <c r="J147" s="820"/>
      <c r="K147" s="820"/>
      <c r="L147" s="820"/>
      <c r="M147" s="821"/>
      <c r="N147" s="825" t="s">
        <v>214</v>
      </c>
      <c r="O147" s="286" t="s">
        <v>424</v>
      </c>
      <c r="P147" s="819" t="s">
        <v>213</v>
      </c>
      <c r="Q147" s="820"/>
      <c r="R147" s="820"/>
      <c r="S147" s="820"/>
      <c r="T147" s="820"/>
      <c r="U147" s="820"/>
      <c r="V147" s="820"/>
      <c r="W147" s="820"/>
      <c r="X147" s="821"/>
      <c r="Y147" s="822" t="s">
        <v>244</v>
      </c>
      <c r="Z147" s="823"/>
      <c r="AA147" s="823"/>
      <c r="AB147" s="823"/>
      <c r="AC147" s="823"/>
      <c r="AD147" s="823"/>
      <c r="AE147" s="823"/>
      <c r="AF147" s="823"/>
      <c r="AG147" s="823"/>
      <c r="AH147" s="823"/>
      <c r="AI147" s="823"/>
      <c r="AJ147" s="823"/>
      <c r="AK147" s="823"/>
      <c r="AL147" s="823"/>
      <c r="AM147" s="824"/>
    </row>
    <row r="148" spans="1:39" ht="60.75" customHeight="1">
      <c r="B148" s="816"/>
      <c r="C148" s="818"/>
      <c r="D148" s="287">
        <v>2012</v>
      </c>
      <c r="E148" s="287">
        <v>2013</v>
      </c>
      <c r="F148" s="287">
        <v>2014</v>
      </c>
      <c r="G148" s="287">
        <v>2015</v>
      </c>
      <c r="H148" s="287">
        <v>2016</v>
      </c>
      <c r="I148" s="287">
        <v>2017</v>
      </c>
      <c r="J148" s="287">
        <v>2018</v>
      </c>
      <c r="K148" s="287">
        <v>2019</v>
      </c>
      <c r="L148" s="287">
        <v>2020</v>
      </c>
      <c r="M148" s="287">
        <v>2021</v>
      </c>
      <c r="N148" s="826"/>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 50 to 699 kW</v>
      </c>
      <c r="AB148" s="287" t="str">
        <f>'1.  LRAMVA Summary'!G50</f>
        <v>GS 700 to 4,999 kW</v>
      </c>
      <c r="AC148" s="287" t="str">
        <f>'1.  LRAMVA Summary'!H50</f>
        <v>Large Use</v>
      </c>
      <c r="AD148" s="287" t="str">
        <f>'1.  LRAMVA Summary'!I50</f>
        <v>Street Lighting</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1"/>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hidden="1" outlineLevel="1">
      <c r="A150" s="510">
        <v>1</v>
      </c>
      <c r="B150" s="296" t="s">
        <v>1</v>
      </c>
      <c r="C150" s="293" t="s">
        <v>25</v>
      </c>
      <c r="D150" s="297"/>
      <c r="E150" s="297"/>
      <c r="F150" s="297"/>
      <c r="G150" s="297"/>
      <c r="H150" s="297"/>
      <c r="I150" s="297"/>
      <c r="J150" s="297"/>
      <c r="K150" s="297"/>
      <c r="L150" s="297"/>
      <c r="M150" s="297"/>
      <c r="N150" s="293"/>
      <c r="O150" s="297"/>
      <c r="P150" s="297"/>
      <c r="Q150" s="297"/>
      <c r="R150" s="297"/>
      <c r="S150" s="297"/>
      <c r="T150" s="297"/>
      <c r="U150" s="297"/>
      <c r="V150" s="297"/>
      <c r="W150" s="297"/>
      <c r="X150" s="297"/>
      <c r="Y150" s="412"/>
      <c r="Z150" s="412"/>
      <c r="AA150" s="412"/>
      <c r="AB150" s="412"/>
      <c r="AC150" s="412"/>
      <c r="AD150" s="412"/>
      <c r="AE150" s="412"/>
      <c r="AF150" s="412"/>
      <c r="AG150" s="412"/>
      <c r="AH150" s="412"/>
      <c r="AI150" s="412"/>
      <c r="AJ150" s="412"/>
      <c r="AK150" s="412"/>
      <c r="AL150" s="412"/>
      <c r="AM150" s="298">
        <f>SUM(Y150:AL150)</f>
        <v>0</v>
      </c>
    </row>
    <row r="151" spans="1:39" ht="15" hidden="1" outlineLevel="1">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0</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6"/>
    </row>
    <row r="152" spans="1:39" ht="15.6" hidden="1" outlineLevel="1">
      <c r="A152" s="512"/>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hidden="1" outlineLevel="1">
      <c r="A153" s="510">
        <v>2</v>
      </c>
      <c r="B153" s="296" t="s">
        <v>2</v>
      </c>
      <c r="C153" s="293" t="s">
        <v>25</v>
      </c>
      <c r="D153" s="297"/>
      <c r="E153" s="297"/>
      <c r="F153" s="297"/>
      <c r="G153" s="297"/>
      <c r="H153" s="297"/>
      <c r="I153" s="297"/>
      <c r="J153" s="297"/>
      <c r="K153" s="297"/>
      <c r="L153" s="297"/>
      <c r="M153" s="297"/>
      <c r="N153" s="293"/>
      <c r="O153" s="297"/>
      <c r="P153" s="297"/>
      <c r="Q153" s="297"/>
      <c r="R153" s="297"/>
      <c r="S153" s="297"/>
      <c r="T153" s="297"/>
      <c r="U153" s="297"/>
      <c r="V153" s="297"/>
      <c r="W153" s="297"/>
      <c r="X153" s="297"/>
      <c r="Y153" s="412"/>
      <c r="Z153" s="412"/>
      <c r="AA153" s="412"/>
      <c r="AB153" s="412"/>
      <c r="AC153" s="412"/>
      <c r="AD153" s="412"/>
      <c r="AE153" s="412"/>
      <c r="AF153" s="412"/>
      <c r="AG153" s="412"/>
      <c r="AH153" s="412"/>
      <c r="AI153" s="412"/>
      <c r="AJ153" s="412"/>
      <c r="AK153" s="412"/>
      <c r="AL153" s="412"/>
      <c r="AM153" s="298">
        <f>SUM(Y153:AL153)</f>
        <v>0</v>
      </c>
    </row>
    <row r="154" spans="1:39" ht="15" hidden="1" outlineLevel="1">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0</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6"/>
    </row>
    <row r="155" spans="1:39" ht="15.6" hidden="1" outlineLevel="1">
      <c r="A155" s="512"/>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hidden="1" outlineLevel="1">
      <c r="A156" s="510">
        <v>3</v>
      </c>
      <c r="B156" s="296" t="s">
        <v>3</v>
      </c>
      <c r="C156" s="293" t="s">
        <v>25</v>
      </c>
      <c r="D156" s="297"/>
      <c r="E156" s="297"/>
      <c r="F156" s="297"/>
      <c r="G156" s="297"/>
      <c r="H156" s="297"/>
      <c r="I156" s="297"/>
      <c r="J156" s="297"/>
      <c r="K156" s="297"/>
      <c r="L156" s="297"/>
      <c r="M156" s="297"/>
      <c r="N156" s="293"/>
      <c r="O156" s="297"/>
      <c r="P156" s="297"/>
      <c r="Q156" s="297"/>
      <c r="R156" s="297"/>
      <c r="S156" s="297"/>
      <c r="T156" s="297"/>
      <c r="U156" s="297"/>
      <c r="V156" s="297"/>
      <c r="W156" s="297"/>
      <c r="X156" s="297"/>
      <c r="Y156" s="412"/>
      <c r="Z156" s="412"/>
      <c r="AA156" s="412"/>
      <c r="AB156" s="412"/>
      <c r="AC156" s="412"/>
      <c r="AD156" s="412"/>
      <c r="AE156" s="412"/>
      <c r="AF156" s="412"/>
      <c r="AG156" s="412"/>
      <c r="AH156" s="412"/>
      <c r="AI156" s="412"/>
      <c r="AJ156" s="412"/>
      <c r="AK156" s="412"/>
      <c r="AL156" s="412"/>
      <c r="AM156" s="298">
        <f>SUM(Y156:AL156)</f>
        <v>0</v>
      </c>
    </row>
    <row r="157" spans="1:39" ht="15" hidden="1" outlineLevel="1">
      <c r="B157" s="296" t="s">
        <v>245</v>
      </c>
      <c r="C157" s="293" t="s">
        <v>164</v>
      </c>
      <c r="D157" s="297"/>
      <c r="E157" s="297"/>
      <c r="F157" s="297"/>
      <c r="G157" s="297"/>
      <c r="H157" s="297"/>
      <c r="I157" s="297"/>
      <c r="J157" s="297"/>
      <c r="K157" s="297"/>
      <c r="L157" s="297"/>
      <c r="M157" s="297"/>
      <c r="N157" s="470"/>
      <c r="O157" s="297"/>
      <c r="P157" s="297"/>
      <c r="Q157" s="297"/>
      <c r="R157" s="297"/>
      <c r="S157" s="297"/>
      <c r="T157" s="297"/>
      <c r="U157" s="297"/>
      <c r="V157" s="297"/>
      <c r="W157" s="297"/>
      <c r="X157" s="297"/>
      <c r="Y157" s="413">
        <f>Y156</f>
        <v>0</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6"/>
    </row>
    <row r="158" spans="1:39" ht="15" hidden="1"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hidden="1" outlineLevel="1">
      <c r="A159" s="510">
        <v>4</v>
      </c>
      <c r="B159" s="296" t="s">
        <v>4</v>
      </c>
      <c r="C159" s="293" t="s">
        <v>25</v>
      </c>
      <c r="D159" s="297"/>
      <c r="E159" s="297"/>
      <c r="F159" s="297"/>
      <c r="G159" s="297"/>
      <c r="H159" s="297"/>
      <c r="I159" s="297"/>
      <c r="J159" s="297"/>
      <c r="K159" s="297"/>
      <c r="L159" s="297"/>
      <c r="M159" s="297"/>
      <c r="N159" s="293"/>
      <c r="O159" s="297"/>
      <c r="P159" s="297"/>
      <c r="Q159" s="297"/>
      <c r="R159" s="297"/>
      <c r="S159" s="297"/>
      <c r="T159" s="297"/>
      <c r="U159" s="297"/>
      <c r="V159" s="297"/>
      <c r="W159" s="297"/>
      <c r="X159" s="297"/>
      <c r="Y159" s="412"/>
      <c r="Z159" s="412"/>
      <c r="AA159" s="412"/>
      <c r="AB159" s="412"/>
      <c r="AC159" s="412"/>
      <c r="AD159" s="412"/>
      <c r="AE159" s="412"/>
      <c r="AF159" s="412"/>
      <c r="AG159" s="412"/>
      <c r="AH159" s="412"/>
      <c r="AI159" s="412"/>
      <c r="AJ159" s="412"/>
      <c r="AK159" s="412"/>
      <c r="AL159" s="412"/>
      <c r="AM159" s="298">
        <f>SUM(Y159:AL159)</f>
        <v>0</v>
      </c>
    </row>
    <row r="160" spans="1:39" ht="15" hidden="1" outlineLevel="1">
      <c r="B160" s="296" t="s">
        <v>245</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0</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6"/>
    </row>
    <row r="161" spans="1:39" ht="15" hidden="1"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hidden="1" outlineLevel="1">
      <c r="A162" s="510">
        <v>5</v>
      </c>
      <c r="B162" s="296" t="s">
        <v>5</v>
      </c>
      <c r="C162" s="293" t="s">
        <v>25</v>
      </c>
      <c r="D162" s="297"/>
      <c r="E162" s="297"/>
      <c r="F162" s="297"/>
      <c r="G162" s="297"/>
      <c r="H162" s="297"/>
      <c r="I162" s="297"/>
      <c r="J162" s="297"/>
      <c r="K162" s="297"/>
      <c r="L162" s="297"/>
      <c r="M162" s="297"/>
      <c r="N162" s="293"/>
      <c r="O162" s="297"/>
      <c r="P162" s="297"/>
      <c r="Q162" s="297"/>
      <c r="R162" s="297"/>
      <c r="S162" s="297"/>
      <c r="T162" s="297"/>
      <c r="U162" s="297"/>
      <c r="V162" s="297"/>
      <c r="W162" s="297"/>
      <c r="X162" s="297"/>
      <c r="Y162" s="412"/>
      <c r="Z162" s="412"/>
      <c r="AA162" s="412"/>
      <c r="AB162" s="412"/>
      <c r="AC162" s="412"/>
      <c r="AD162" s="412"/>
      <c r="AE162" s="412"/>
      <c r="AF162" s="412"/>
      <c r="AG162" s="412"/>
      <c r="AH162" s="412"/>
      <c r="AI162" s="412"/>
      <c r="AJ162" s="412"/>
      <c r="AK162" s="412"/>
      <c r="AL162" s="412"/>
      <c r="AM162" s="298">
        <f>SUM(Y162:AL162)</f>
        <v>0</v>
      </c>
    </row>
    <row r="163" spans="1:39" ht="15" hidden="1" outlineLevel="1">
      <c r="B163" s="296" t="s">
        <v>245</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0</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6"/>
    </row>
    <row r="164" spans="1:39" ht="15" hidden="1"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hidden="1" outlineLevel="1">
      <c r="A165" s="510">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hidden="1" outlineLevel="1">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6"/>
    </row>
    <row r="167" spans="1:39" ht="15" hidden="1"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hidden="1" outlineLevel="1">
      <c r="A168" s="510">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hidden="1"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6"/>
    </row>
    <row r="170" spans="1:39" ht="15" hidden="1"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hidden="1" outlineLevel="1">
      <c r="A171" s="510">
        <v>8</v>
      </c>
      <c r="B171" s="296" t="s">
        <v>486</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hidden="1" outlineLevel="1">
      <c r="A172" s="510"/>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6"/>
    </row>
    <row r="173" spans="1:39" s="285" customFormat="1" ht="15" hidden="1" outlineLevel="1">
      <c r="A173" s="510"/>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hidden="1" outlineLevel="1">
      <c r="A174" s="510">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hidden="1"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6"/>
    </row>
    <row r="176" spans="1:39" ht="15" hidden="1"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6" hidden="1" outlineLevel="1">
      <c r="A177" s="511"/>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hidden="1" outlineLevel="1">
      <c r="A178" s="510">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hidden="1" outlineLevel="1">
      <c r="B179" s="296" t="s">
        <v>245</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6"/>
    </row>
    <row r="180" spans="1:39" ht="15" hidden="1"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hidden="1" outlineLevel="1">
      <c r="A181" s="510">
        <v>11</v>
      </c>
      <c r="B181" s="316" t="s">
        <v>21</v>
      </c>
      <c r="C181" s="293" t="s">
        <v>25</v>
      </c>
      <c r="D181" s="297"/>
      <c r="E181" s="297"/>
      <c r="F181" s="297"/>
      <c r="G181" s="297"/>
      <c r="H181" s="297"/>
      <c r="I181" s="297"/>
      <c r="J181" s="297"/>
      <c r="K181" s="297"/>
      <c r="L181" s="297"/>
      <c r="M181" s="297"/>
      <c r="N181" s="297">
        <v>12</v>
      </c>
      <c r="O181" s="297"/>
      <c r="P181" s="297"/>
      <c r="Q181" s="297"/>
      <c r="R181" s="297"/>
      <c r="S181" s="297"/>
      <c r="T181" s="297"/>
      <c r="U181" s="297"/>
      <c r="V181" s="297"/>
      <c r="W181" s="297"/>
      <c r="X181" s="297"/>
      <c r="Y181" s="417"/>
      <c r="Z181" s="471"/>
      <c r="AA181" s="417"/>
      <c r="AB181" s="417"/>
      <c r="AC181" s="417"/>
      <c r="AD181" s="417"/>
      <c r="AE181" s="417"/>
      <c r="AF181" s="417"/>
      <c r="AG181" s="417"/>
      <c r="AH181" s="417"/>
      <c r="AI181" s="417"/>
      <c r="AJ181" s="417"/>
      <c r="AK181" s="417"/>
      <c r="AL181" s="417"/>
      <c r="AM181" s="298">
        <f>SUM(Y181:AL181)</f>
        <v>0</v>
      </c>
    </row>
    <row r="182" spans="1:39" ht="15" hidden="1"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0</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6"/>
    </row>
    <row r="183" spans="1:39" ht="15" hidden="1"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hidden="1" outlineLevel="1">
      <c r="A184" s="510">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hidden="1"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6"/>
    </row>
    <row r="186" spans="1:39" ht="15" hidden="1"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hidden="1" outlineLevel="1">
      <c r="A187" s="510">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hidden="1"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6"/>
    </row>
    <row r="189" spans="1:39" ht="15" hidden="1"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hidden="1" outlineLevel="1">
      <c r="A190" s="510">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hidden="1"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6"/>
    </row>
    <row r="192" spans="1:39" ht="15" hidden="1"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hidden="1" outlineLevel="1">
      <c r="A193" s="510">
        <v>15</v>
      </c>
      <c r="B193" s="316" t="s">
        <v>487</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hidden="1" outlineLevel="1">
      <c r="A194" s="510"/>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6"/>
    </row>
    <row r="195" spans="1:39" s="285" customFormat="1" ht="15" hidden="1" outlineLevel="1">
      <c r="A195" s="510"/>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hidden="1" outlineLevel="1">
      <c r="A196" s="510">
        <v>16</v>
      </c>
      <c r="B196" s="316" t="s">
        <v>488</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hidden="1" outlineLevel="1">
      <c r="A197" s="510"/>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6"/>
    </row>
    <row r="198" spans="1:39" s="285" customFormat="1" ht="15" hidden="1" outlineLevel="1">
      <c r="A198" s="510"/>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hidden="1" outlineLevel="1">
      <c r="A199" s="510">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hidden="1"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6"/>
    </row>
    <row r="201" spans="1:39" ht="15" hidden="1"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6" hidden="1" outlineLevel="1">
      <c r="A202" s="511"/>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hidden="1" outlineLevel="1">
      <c r="A203" s="510">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hidden="1"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6"/>
    </row>
    <row r="205" spans="1:39" ht="15" hidden="1" outlineLevel="1">
      <c r="A205" s="513"/>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hidden="1" outlineLevel="1">
      <c r="A206" s="510">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hidden="1"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6"/>
    </row>
    <row r="208" spans="1:39" ht="15" hidden="1"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hidden="1" outlineLevel="1">
      <c r="A209" s="510">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hidden="1"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6"/>
    </row>
    <row r="211" spans="1:39" ht="15" hidden="1"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hidden="1" outlineLevel="1">
      <c r="A212" s="510">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hidden="1"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6"/>
    </row>
    <row r="214" spans="1:39" ht="15" hidden="1"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hidden="1" outlineLevel="1">
      <c r="A215" s="510">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hidden="1"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6"/>
    </row>
    <row r="217" spans="1:39" ht="15" hidden="1"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6" hidden="1" outlineLevel="1">
      <c r="A218" s="511"/>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hidden="1" outlineLevel="1">
      <c r="A219" s="510">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hidden="1" outlineLevel="1">
      <c r="B220" s="296" t="s">
        <v>245</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6"/>
    </row>
    <row r="221" spans="1:39" ht="15" hidden="1"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6" hidden="1" outlineLevel="1">
      <c r="A222" s="511"/>
      <c r="B222" s="290" t="s">
        <v>489</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hidden="1" outlineLevel="1">
      <c r="A223" s="510">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hidden="1" outlineLevel="1">
      <c r="A224" s="510"/>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6"/>
    </row>
    <row r="225" spans="1:39" s="285" customFormat="1" ht="15" hidden="1" outlineLevel="1">
      <c r="A225" s="510"/>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hidden="1" outlineLevel="1">
      <c r="A226" s="510">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hidden="1" outlineLevel="1">
      <c r="A227" s="510"/>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6"/>
    </row>
    <row r="228" spans="1:39" s="285" customFormat="1" ht="15" hidden="1" outlineLevel="1">
      <c r="A228" s="510"/>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6" hidden="1" outlineLevel="1">
      <c r="A229" s="511"/>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hidden="1" outlineLevel="1">
      <c r="A230" s="510">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hidden="1"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6"/>
    </row>
    <row r="232" spans="1:39" ht="15" hidden="1" outlineLevel="1">
      <c r="A232" s="513"/>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hidden="1" outlineLevel="1">
      <c r="A233" s="510">
        <v>27</v>
      </c>
      <c r="B233" s="323" t="s">
        <v>17</v>
      </c>
      <c r="C233" s="293" t="s">
        <v>25</v>
      </c>
      <c r="D233" s="297"/>
      <c r="E233" s="297"/>
      <c r="F233" s="297"/>
      <c r="G233" s="297"/>
      <c r="H233" s="297"/>
      <c r="I233" s="297"/>
      <c r="J233" s="297"/>
      <c r="K233" s="297"/>
      <c r="L233" s="297"/>
      <c r="M233" s="297"/>
      <c r="N233" s="297">
        <v>12</v>
      </c>
      <c r="O233" s="297"/>
      <c r="P233" s="297"/>
      <c r="Q233" s="297"/>
      <c r="R233" s="297"/>
      <c r="S233" s="297"/>
      <c r="T233" s="297"/>
      <c r="U233" s="297"/>
      <c r="V233" s="297"/>
      <c r="W233" s="297"/>
      <c r="X233" s="297"/>
      <c r="Y233" s="428"/>
      <c r="Z233" s="417"/>
      <c r="AA233" s="417"/>
      <c r="AB233" s="417"/>
      <c r="AC233" s="417"/>
      <c r="AD233" s="417"/>
      <c r="AE233" s="417"/>
      <c r="AF233" s="417"/>
      <c r="AG233" s="417"/>
      <c r="AH233" s="417"/>
      <c r="AI233" s="417"/>
      <c r="AJ233" s="417"/>
      <c r="AK233" s="417"/>
      <c r="AL233" s="417"/>
      <c r="AM233" s="298">
        <f>SUM(Y233:AL233)</f>
        <v>0</v>
      </c>
    </row>
    <row r="234" spans="1:39" ht="15" hidden="1"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6"/>
    </row>
    <row r="235" spans="1:39" ht="15.6" hidden="1" outlineLevel="1">
      <c r="A235" s="513"/>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hidden="1" outlineLevel="1">
      <c r="A236" s="510">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hidden="1"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6"/>
    </row>
    <row r="238" spans="1:39" ht="15" hidden="1" outlineLevel="1">
      <c r="A238" s="513"/>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hidden="1" outlineLevel="1">
      <c r="A239" s="510">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hidden="1"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6"/>
    </row>
    <row r="241" spans="1:39" ht="15" hidden="1"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hidden="1" outlineLevel="1">
      <c r="A242" s="510">
        <v>30</v>
      </c>
      <c r="B242" s="326" t="s">
        <v>490</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hidden="1" outlineLevel="1">
      <c r="A243" s="510"/>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6"/>
    </row>
    <row r="244" spans="1:39" s="285" customFormat="1" ht="15" hidden="1" outlineLevel="1">
      <c r="A244" s="510"/>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6" hidden="1" outlineLevel="1">
      <c r="A245" s="510"/>
      <c r="B245" s="290" t="s">
        <v>491</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hidden="1" outlineLevel="1">
      <c r="A246" s="510">
        <v>31</v>
      </c>
      <c r="B246" s="326" t="s">
        <v>492</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hidden="1" outlineLevel="1">
      <c r="A247" s="510"/>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6"/>
    </row>
    <row r="248" spans="1:39" s="285" customFormat="1" ht="15" hidden="1" outlineLevel="1">
      <c r="A248" s="510"/>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hidden="1" outlineLevel="1">
      <c r="A249" s="510">
        <v>32</v>
      </c>
      <c r="B249" s="326" t="s">
        <v>493</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hidden="1" outlineLevel="1">
      <c r="A250" s="510"/>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6"/>
    </row>
    <row r="251" spans="1:39" s="285" customFormat="1" ht="15" hidden="1" outlineLevel="1">
      <c r="A251" s="510"/>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hidden="1" outlineLevel="1">
      <c r="A252" s="510">
        <v>33</v>
      </c>
      <c r="B252" s="326" t="s">
        <v>494</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hidden="1" outlineLevel="1">
      <c r="A253" s="510"/>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6"/>
    </row>
    <row r="254" spans="1:39" ht="15" hidden="1"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6" collapsed="1">
      <c r="B255" s="329" t="s">
        <v>246</v>
      </c>
      <c r="C255" s="331"/>
      <c r="D255" s="331">
        <f>SUM(D150:D253)</f>
        <v>0</v>
      </c>
      <c r="E255" s="331"/>
      <c r="F255" s="331"/>
      <c r="G255" s="331"/>
      <c r="H255" s="331"/>
      <c r="I255" s="331"/>
      <c r="J255" s="331"/>
      <c r="K255" s="331"/>
      <c r="L255" s="331"/>
      <c r="M255" s="331"/>
      <c r="N255" s="331"/>
      <c r="O255" s="331">
        <f>SUM(O150:O253)</f>
        <v>0</v>
      </c>
      <c r="P255" s="331"/>
      <c r="Q255" s="331"/>
      <c r="R255" s="331"/>
      <c r="S255" s="331"/>
      <c r="T255" s="331"/>
      <c r="U255" s="331"/>
      <c r="V255" s="331"/>
      <c r="W255" s="331"/>
      <c r="X255" s="331"/>
      <c r="Y255" s="331">
        <f>IF(Y149="kWh",SUMPRODUCT(D150:D253,Y150:Y253))</f>
        <v>0</v>
      </c>
      <c r="Z255" s="331">
        <f>IF(Z149="kWh",SUMPRODUCT(D150:D253,Z150:Z253))</f>
        <v>0</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6">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9">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9">
        <f>SUM(Y260:AL260)</f>
        <v>0</v>
      </c>
    </row>
    <row r="261" spans="1:41" s="382" customFormat="1" ht="15.6">
      <c r="A261" s="512"/>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6">
      <c r="A262" s="512"/>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6">
      <c r="A263" s="512"/>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0</v>
      </c>
      <c r="Z267" s="293">
        <f>SUMPRODUCT(G150:G253,Z150:Z253)</f>
        <v>0</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0</v>
      </c>
      <c r="Z272" s="328">
        <f>SUMPRODUCT(L150:L253,Z150:Z253)</f>
        <v>0</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598</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6">
      <c r="B275" s="282" t="s">
        <v>249</v>
      </c>
      <c r="C275" s="283"/>
      <c r="D275" s="592" t="s">
        <v>527</v>
      </c>
      <c r="E275" s="590"/>
      <c r="O275" s="283"/>
      <c r="Y275" s="272"/>
      <c r="Z275" s="269"/>
      <c r="AA275" s="269"/>
      <c r="AB275" s="269"/>
      <c r="AC275" s="269"/>
      <c r="AD275" s="269"/>
      <c r="AE275" s="269"/>
      <c r="AF275" s="269"/>
      <c r="AG275" s="269"/>
      <c r="AH275" s="269"/>
      <c r="AI275" s="269"/>
      <c r="AJ275" s="269"/>
      <c r="AK275" s="269"/>
      <c r="AL275" s="269"/>
      <c r="AM275" s="284"/>
    </row>
    <row r="276" spans="1:39" ht="33" customHeight="1">
      <c r="B276" s="815" t="s">
        <v>212</v>
      </c>
      <c r="C276" s="817" t="s">
        <v>33</v>
      </c>
      <c r="D276" s="286" t="s">
        <v>423</v>
      </c>
      <c r="E276" s="819" t="s">
        <v>210</v>
      </c>
      <c r="F276" s="820"/>
      <c r="G276" s="820"/>
      <c r="H276" s="820"/>
      <c r="I276" s="820"/>
      <c r="J276" s="820"/>
      <c r="K276" s="820"/>
      <c r="L276" s="820"/>
      <c r="M276" s="821"/>
      <c r="N276" s="825" t="s">
        <v>214</v>
      </c>
      <c r="O276" s="286" t="s">
        <v>424</v>
      </c>
      <c r="P276" s="819" t="s">
        <v>213</v>
      </c>
      <c r="Q276" s="820"/>
      <c r="R276" s="820"/>
      <c r="S276" s="820"/>
      <c r="T276" s="820"/>
      <c r="U276" s="820"/>
      <c r="V276" s="820"/>
      <c r="W276" s="820"/>
      <c r="X276" s="821"/>
      <c r="Y276" s="822" t="s">
        <v>244</v>
      </c>
      <c r="Z276" s="823"/>
      <c r="AA276" s="823"/>
      <c r="AB276" s="823"/>
      <c r="AC276" s="823"/>
      <c r="AD276" s="823"/>
      <c r="AE276" s="823"/>
      <c r="AF276" s="823"/>
      <c r="AG276" s="823"/>
      <c r="AH276" s="823"/>
      <c r="AI276" s="823"/>
      <c r="AJ276" s="823"/>
      <c r="AK276" s="823"/>
      <c r="AL276" s="823"/>
      <c r="AM276" s="824"/>
    </row>
    <row r="277" spans="1:39" ht="60.75" customHeight="1">
      <c r="B277" s="816"/>
      <c r="C277" s="818"/>
      <c r="D277" s="287">
        <v>2013</v>
      </c>
      <c r="E277" s="287">
        <v>2014</v>
      </c>
      <c r="F277" s="287">
        <v>2015</v>
      </c>
      <c r="G277" s="287">
        <v>2016</v>
      </c>
      <c r="H277" s="287">
        <v>2017</v>
      </c>
      <c r="I277" s="287">
        <v>2018</v>
      </c>
      <c r="J277" s="287">
        <v>2019</v>
      </c>
      <c r="K277" s="287">
        <v>2020</v>
      </c>
      <c r="L277" s="287">
        <v>2021</v>
      </c>
      <c r="M277" s="287">
        <v>2022</v>
      </c>
      <c r="N277" s="826"/>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 50 to 699 kW</v>
      </c>
      <c r="AB277" s="287" t="str">
        <f>'1.  LRAMVA Summary'!G50</f>
        <v>GS 700 to 4,999 kW</v>
      </c>
      <c r="AC277" s="287" t="str">
        <f>'1.  LRAMVA Summary'!H50</f>
        <v>Large Use</v>
      </c>
      <c r="AD277" s="287" t="str">
        <f>'1.  LRAMVA Summary'!I50</f>
        <v>Street Lighting</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1"/>
      <c r="B278" s="290" t="s">
        <v>0</v>
      </c>
      <c r="C278" s="291"/>
      <c r="D278" s="291"/>
      <c r="E278" s="291">
        <v>14</v>
      </c>
      <c r="F278" s="291">
        <f>+E278+1</f>
        <v>15</v>
      </c>
      <c r="G278" s="291">
        <f t="shared" ref="G278:M278" si="77">+F278+1</f>
        <v>16</v>
      </c>
      <c r="H278" s="291">
        <f t="shared" si="77"/>
        <v>17</v>
      </c>
      <c r="I278" s="291">
        <f t="shared" si="77"/>
        <v>18</v>
      </c>
      <c r="J278" s="291">
        <f t="shared" si="77"/>
        <v>19</v>
      </c>
      <c r="K278" s="291">
        <f t="shared" si="77"/>
        <v>20</v>
      </c>
      <c r="L278" s="291">
        <f t="shared" si="77"/>
        <v>21</v>
      </c>
      <c r="M278" s="291">
        <f t="shared" si="77"/>
        <v>22</v>
      </c>
      <c r="N278" s="292"/>
      <c r="O278" s="291"/>
      <c r="P278" s="291">
        <v>4</v>
      </c>
      <c r="Q278" s="291">
        <f>+P278+1</f>
        <v>5</v>
      </c>
      <c r="R278" s="291">
        <f t="shared" ref="R278:X278" si="78">+Q278+1</f>
        <v>6</v>
      </c>
      <c r="S278" s="291">
        <f t="shared" si="78"/>
        <v>7</v>
      </c>
      <c r="T278" s="291">
        <f t="shared" si="78"/>
        <v>8</v>
      </c>
      <c r="U278" s="291">
        <f t="shared" si="78"/>
        <v>9</v>
      </c>
      <c r="V278" s="291">
        <f t="shared" si="78"/>
        <v>10</v>
      </c>
      <c r="W278" s="291">
        <f t="shared" si="78"/>
        <v>11</v>
      </c>
      <c r="X278" s="291">
        <f t="shared" si="78"/>
        <v>12</v>
      </c>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0">
        <v>1</v>
      </c>
      <c r="B279" s="296" t="s">
        <v>1</v>
      </c>
      <c r="C279" s="293" t="s">
        <v>25</v>
      </c>
      <c r="D279" s="297">
        <v>150147.5</v>
      </c>
      <c r="E279" s="297">
        <v>150147.50028046107</v>
      </c>
      <c r="F279" s="297">
        <v>150147.50028046107</v>
      </c>
      <c r="G279" s="297">
        <v>149224.59961546105</v>
      </c>
      <c r="H279" s="297">
        <v>88044.906158366546</v>
      </c>
      <c r="I279" s="297">
        <v>0</v>
      </c>
      <c r="J279" s="297">
        <v>0</v>
      </c>
      <c r="K279" s="297">
        <v>0</v>
      </c>
      <c r="L279" s="297">
        <v>0</v>
      </c>
      <c r="M279" s="297">
        <v>0</v>
      </c>
      <c r="N279" s="293"/>
      <c r="O279" s="297">
        <v>22.960999999999999</v>
      </c>
      <c r="P279" s="297">
        <v>22.960983617363727</v>
      </c>
      <c r="Q279" s="297">
        <v>22.960983617363727</v>
      </c>
      <c r="R279" s="297">
        <v>22.017927350363728</v>
      </c>
      <c r="S279" s="297">
        <v>12.939854243391661</v>
      </c>
      <c r="T279" s="297">
        <v>0</v>
      </c>
      <c r="U279" s="297">
        <v>0</v>
      </c>
      <c r="V279" s="297">
        <v>0</v>
      </c>
      <c r="W279" s="297">
        <v>0</v>
      </c>
      <c r="X279" s="297">
        <v>0</v>
      </c>
      <c r="Y279" s="412">
        <v>1</v>
      </c>
      <c r="Z279" s="412">
        <v>0</v>
      </c>
      <c r="AA279" s="412">
        <v>0</v>
      </c>
      <c r="AB279" s="412">
        <v>0</v>
      </c>
      <c r="AC279" s="412">
        <v>0</v>
      </c>
      <c r="AD279" s="412"/>
      <c r="AE279" s="412"/>
      <c r="AF279" s="412"/>
      <c r="AG279" s="412"/>
      <c r="AH279" s="412"/>
      <c r="AI279" s="412"/>
      <c r="AJ279" s="412"/>
      <c r="AK279" s="412"/>
      <c r="AL279" s="412"/>
      <c r="AM279" s="298">
        <f>SUM(Y279:AL279)</f>
        <v>1</v>
      </c>
    </row>
    <row r="280" spans="1:39" ht="15" outlineLevel="1">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9">AA279</f>
        <v>0</v>
      </c>
      <c r="AB280" s="413">
        <f t="shared" si="79"/>
        <v>0</v>
      </c>
      <c r="AC280" s="413">
        <f t="shared" si="79"/>
        <v>0</v>
      </c>
      <c r="AD280" s="413">
        <f t="shared" si="79"/>
        <v>0</v>
      </c>
      <c r="AE280" s="413">
        <f t="shared" si="79"/>
        <v>0</v>
      </c>
      <c r="AF280" s="413">
        <f t="shared" si="79"/>
        <v>0</v>
      </c>
      <c r="AG280" s="413">
        <f t="shared" si="79"/>
        <v>0</v>
      </c>
      <c r="AH280" s="413">
        <f t="shared" si="79"/>
        <v>0</v>
      </c>
      <c r="AI280" s="413">
        <f t="shared" si="79"/>
        <v>0</v>
      </c>
      <c r="AJ280" s="413">
        <f t="shared" si="79"/>
        <v>0</v>
      </c>
      <c r="AK280" s="413">
        <f t="shared" si="79"/>
        <v>0</v>
      </c>
      <c r="AL280" s="413">
        <f t="shared" si="79"/>
        <v>0</v>
      </c>
      <c r="AM280" s="299"/>
    </row>
    <row r="281" spans="1:39" ht="15.6" outlineLevel="1">
      <c r="A281" s="512"/>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0">
        <v>2</v>
      </c>
      <c r="B282" s="296" t="s">
        <v>2</v>
      </c>
      <c r="C282" s="293" t="s">
        <v>25</v>
      </c>
      <c r="D282" s="297">
        <v>28446.870999999999</v>
      </c>
      <c r="E282" s="297">
        <v>28446.870599999998</v>
      </c>
      <c r="F282" s="297">
        <v>28446.870599999998</v>
      </c>
      <c r="G282" s="297">
        <v>28446.870599999998</v>
      </c>
      <c r="H282" s="297">
        <v>0</v>
      </c>
      <c r="I282" s="297">
        <v>0</v>
      </c>
      <c r="J282" s="297">
        <v>0</v>
      </c>
      <c r="K282" s="297">
        <v>0</v>
      </c>
      <c r="L282" s="297">
        <v>0</v>
      </c>
      <c r="M282" s="297">
        <v>0</v>
      </c>
      <c r="N282" s="293"/>
      <c r="O282" s="297">
        <v>15.954000000000001</v>
      </c>
      <c r="P282" s="297">
        <v>15.953945630000002</v>
      </c>
      <c r="Q282" s="297">
        <v>15.953945630000002</v>
      </c>
      <c r="R282" s="297">
        <v>15.953945630000002</v>
      </c>
      <c r="S282" s="297">
        <v>0</v>
      </c>
      <c r="T282" s="297">
        <v>0</v>
      </c>
      <c r="U282" s="297">
        <v>0</v>
      </c>
      <c r="V282" s="297">
        <v>0</v>
      </c>
      <c r="W282" s="297">
        <v>0</v>
      </c>
      <c r="X282" s="297">
        <v>0</v>
      </c>
      <c r="Y282" s="412">
        <v>1</v>
      </c>
      <c r="Z282" s="412">
        <v>0</v>
      </c>
      <c r="AA282" s="412">
        <v>0</v>
      </c>
      <c r="AB282" s="412">
        <v>0</v>
      </c>
      <c r="AC282" s="412">
        <v>0</v>
      </c>
      <c r="AD282" s="412"/>
      <c r="AE282" s="412"/>
      <c r="AF282" s="412"/>
      <c r="AG282" s="412"/>
      <c r="AH282" s="412"/>
      <c r="AI282" s="412"/>
      <c r="AJ282" s="412"/>
      <c r="AK282" s="412"/>
      <c r="AL282" s="412"/>
      <c r="AM282" s="298">
        <f>SUM(Y282:AL282)</f>
        <v>1</v>
      </c>
    </row>
    <row r="283" spans="1:39" ht="15" outlineLevel="1">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0">AA282</f>
        <v>0</v>
      </c>
      <c r="AB283" s="413">
        <f t="shared" si="80"/>
        <v>0</v>
      </c>
      <c r="AC283" s="413">
        <f t="shared" si="80"/>
        <v>0</v>
      </c>
      <c r="AD283" s="413">
        <f t="shared" si="80"/>
        <v>0</v>
      </c>
      <c r="AE283" s="413">
        <f t="shared" si="80"/>
        <v>0</v>
      </c>
      <c r="AF283" s="413">
        <f t="shared" si="80"/>
        <v>0</v>
      </c>
      <c r="AG283" s="413">
        <f t="shared" si="80"/>
        <v>0</v>
      </c>
      <c r="AH283" s="413">
        <f t="shared" si="80"/>
        <v>0</v>
      </c>
      <c r="AI283" s="413">
        <f t="shared" si="80"/>
        <v>0</v>
      </c>
      <c r="AJ283" s="413">
        <f t="shared" si="80"/>
        <v>0</v>
      </c>
      <c r="AK283" s="413">
        <f t="shared" si="80"/>
        <v>0</v>
      </c>
      <c r="AL283" s="413">
        <f t="shared" si="80"/>
        <v>0</v>
      </c>
      <c r="AM283" s="299"/>
    </row>
    <row r="284" spans="1:39" ht="15.6" outlineLevel="1">
      <c r="A284" s="512"/>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0">
        <v>3</v>
      </c>
      <c r="B285" s="296" t="s">
        <v>3</v>
      </c>
      <c r="C285" s="293" t="s">
        <v>25</v>
      </c>
      <c r="D285" s="297">
        <v>1367673.5859999999</v>
      </c>
      <c r="E285" s="297">
        <v>1427276.0729002729</v>
      </c>
      <c r="F285" s="297">
        <v>1427276.0729002729</v>
      </c>
      <c r="G285" s="297">
        <v>1427276.0729002729</v>
      </c>
      <c r="H285" s="297">
        <v>1427276.0729002729</v>
      </c>
      <c r="I285" s="297">
        <v>1427276.0729002729</v>
      </c>
      <c r="J285" s="297">
        <v>1427276.0729002729</v>
      </c>
      <c r="K285" s="297">
        <v>1427276.0729002729</v>
      </c>
      <c r="L285" s="297">
        <v>1427276.0729002729</v>
      </c>
      <c r="M285" s="297">
        <v>1427276.0729002729</v>
      </c>
      <c r="N285" s="293"/>
      <c r="O285" s="297">
        <v>805.93700000000001</v>
      </c>
      <c r="P285" s="297">
        <v>835.5412710183283</v>
      </c>
      <c r="Q285" s="297">
        <v>835.5412710183283</v>
      </c>
      <c r="R285" s="297">
        <v>835.5412710183283</v>
      </c>
      <c r="S285" s="297">
        <v>835.5412710183283</v>
      </c>
      <c r="T285" s="297">
        <v>835.5412710183283</v>
      </c>
      <c r="U285" s="297">
        <v>835.5412710183283</v>
      </c>
      <c r="V285" s="297">
        <v>835.5412710183283</v>
      </c>
      <c r="W285" s="297">
        <v>835.5412710183283</v>
      </c>
      <c r="X285" s="297">
        <v>835.5412710183283</v>
      </c>
      <c r="Y285" s="412">
        <v>1</v>
      </c>
      <c r="Z285" s="412">
        <v>0</v>
      </c>
      <c r="AA285" s="412">
        <v>0</v>
      </c>
      <c r="AB285" s="412">
        <v>0</v>
      </c>
      <c r="AC285" s="412">
        <v>0</v>
      </c>
      <c r="AD285" s="412"/>
      <c r="AE285" s="412"/>
      <c r="AF285" s="412"/>
      <c r="AG285" s="412"/>
      <c r="AH285" s="412"/>
      <c r="AI285" s="412"/>
      <c r="AJ285" s="412"/>
      <c r="AK285" s="412"/>
      <c r="AL285" s="412"/>
      <c r="AM285" s="298">
        <f>SUM(Y285:AL285)</f>
        <v>1</v>
      </c>
    </row>
    <row r="286" spans="1:39" ht="15" outlineLevel="1">
      <c r="B286" s="296" t="s">
        <v>250</v>
      </c>
      <c r="C286" s="293" t="s">
        <v>164</v>
      </c>
      <c r="D286" s="297">
        <v>86301.991175999996</v>
      </c>
      <c r="E286" s="297"/>
      <c r="F286" s="297"/>
      <c r="G286" s="297"/>
      <c r="H286" s="297">
        <v>86301.991175999996</v>
      </c>
      <c r="I286" s="297"/>
      <c r="J286" s="297"/>
      <c r="K286" s="297"/>
      <c r="L286" s="297"/>
      <c r="M286" s="297"/>
      <c r="N286" s="470"/>
      <c r="O286" s="297">
        <v>49.077025599999999</v>
      </c>
      <c r="P286" s="297">
        <v>49.077025599999999</v>
      </c>
      <c r="Q286" s="297">
        <v>49.077025599999999</v>
      </c>
      <c r="R286" s="297">
        <v>49.077025599999999</v>
      </c>
      <c r="S286" s="297">
        <v>49.077025599999999</v>
      </c>
      <c r="T286" s="297">
        <v>49.077025599999999</v>
      </c>
      <c r="U286" s="297">
        <v>49.077025599999999</v>
      </c>
      <c r="V286" s="297">
        <v>49.077025599999999</v>
      </c>
      <c r="W286" s="297">
        <v>49.077025599999999</v>
      </c>
      <c r="X286" s="297">
        <v>49.077025599999999</v>
      </c>
      <c r="Y286" s="413">
        <f>Y285</f>
        <v>1</v>
      </c>
      <c r="Z286" s="413">
        <f>Z285</f>
        <v>0</v>
      </c>
      <c r="AA286" s="413">
        <f t="shared" ref="AA286:AL286" si="81">AA285</f>
        <v>0</v>
      </c>
      <c r="AB286" s="413">
        <f t="shared" si="81"/>
        <v>0</v>
      </c>
      <c r="AC286" s="413">
        <f t="shared" si="81"/>
        <v>0</v>
      </c>
      <c r="AD286" s="413">
        <f t="shared" si="81"/>
        <v>0</v>
      </c>
      <c r="AE286" s="413">
        <f t="shared" si="81"/>
        <v>0</v>
      </c>
      <c r="AF286" s="413">
        <f t="shared" si="81"/>
        <v>0</v>
      </c>
      <c r="AG286" s="413">
        <f t="shared" si="81"/>
        <v>0</v>
      </c>
      <c r="AH286" s="413">
        <f t="shared" si="81"/>
        <v>0</v>
      </c>
      <c r="AI286" s="413">
        <f t="shared" si="81"/>
        <v>0</v>
      </c>
      <c r="AJ286" s="413">
        <f t="shared" si="81"/>
        <v>0</v>
      </c>
      <c r="AK286" s="413">
        <f t="shared" si="81"/>
        <v>0</v>
      </c>
      <c r="AL286" s="413">
        <f t="shared" si="81"/>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0">
        <v>4</v>
      </c>
      <c r="B288" s="296" t="s">
        <v>4</v>
      </c>
      <c r="C288" s="293" t="s">
        <v>25</v>
      </c>
      <c r="D288" s="297">
        <v>217201.07699999999</v>
      </c>
      <c r="E288" s="297">
        <v>217201.077418959</v>
      </c>
      <c r="F288" s="297">
        <v>208831.04327977699</v>
      </c>
      <c r="G288" s="297">
        <v>176922.988241799</v>
      </c>
      <c r="H288" s="297">
        <v>176922.988241799</v>
      </c>
      <c r="I288" s="297">
        <v>176922.988241799</v>
      </c>
      <c r="J288" s="297">
        <v>176922.988241799</v>
      </c>
      <c r="K288" s="297">
        <v>176775.541500174</v>
      </c>
      <c r="L288" s="297">
        <v>128545.53146122799</v>
      </c>
      <c r="M288" s="297">
        <v>128545.53146122799</v>
      </c>
      <c r="N288" s="293"/>
      <c r="O288" s="759">
        <v>14.557500849</v>
      </c>
      <c r="P288" s="297">
        <v>14.557500849</v>
      </c>
      <c r="Q288" s="297">
        <v>14.032052713000001</v>
      </c>
      <c r="R288" s="297">
        <v>12.0289512</v>
      </c>
      <c r="S288" s="297">
        <v>12.0289512</v>
      </c>
      <c r="T288" s="297">
        <v>12.0289512</v>
      </c>
      <c r="U288" s="297">
        <v>12.0289512</v>
      </c>
      <c r="V288" s="297">
        <v>12.01211938</v>
      </c>
      <c r="W288" s="297">
        <v>8.9843696170000005</v>
      </c>
      <c r="X288" s="297">
        <v>8.9843696170000005</v>
      </c>
      <c r="Y288" s="412">
        <v>1</v>
      </c>
      <c r="Z288" s="412">
        <v>0</v>
      </c>
      <c r="AA288" s="412">
        <v>0</v>
      </c>
      <c r="AB288" s="412">
        <v>0</v>
      </c>
      <c r="AC288" s="412">
        <v>0</v>
      </c>
      <c r="AD288" s="412"/>
      <c r="AE288" s="412"/>
      <c r="AF288" s="412"/>
      <c r="AG288" s="412"/>
      <c r="AH288" s="412"/>
      <c r="AI288" s="412"/>
      <c r="AJ288" s="412"/>
      <c r="AK288" s="412"/>
      <c r="AL288" s="412"/>
      <c r="AM288" s="298">
        <f>SUM(Y288:AL288)</f>
        <v>1</v>
      </c>
    </row>
    <row r="289" spans="1:39" ht="15" outlineLevel="1">
      <c r="B289" s="296" t="s">
        <v>250</v>
      </c>
      <c r="C289" s="293" t="s">
        <v>164</v>
      </c>
      <c r="D289" s="297">
        <v>664</v>
      </c>
      <c r="E289" s="297"/>
      <c r="F289" s="297"/>
      <c r="G289" s="297"/>
      <c r="H289" s="297">
        <v>546</v>
      </c>
      <c r="I289" s="297"/>
      <c r="J289" s="297"/>
      <c r="K289" s="297"/>
      <c r="L289" s="297"/>
      <c r="M289" s="297"/>
      <c r="N289" s="470"/>
      <c r="O289" s="297">
        <v>4.7E-2</v>
      </c>
      <c r="P289" s="297">
        <v>4.6999999999999997E-5</v>
      </c>
      <c r="Q289" s="297">
        <v>4.4999999999999996E-5</v>
      </c>
      <c r="R289" s="297">
        <v>4.0000000000000003E-5</v>
      </c>
      <c r="S289" s="297">
        <v>4.0000000000000003E-5</v>
      </c>
      <c r="T289" s="297">
        <v>4.0000000000000003E-5</v>
      </c>
      <c r="U289" s="297">
        <v>4.0000000000000003E-5</v>
      </c>
      <c r="V289" s="297">
        <v>4.0000000000000003E-5</v>
      </c>
      <c r="W289" s="297">
        <v>3.4E-5</v>
      </c>
      <c r="X289" s="297">
        <v>3.4E-5</v>
      </c>
      <c r="Y289" s="413">
        <f>Y288</f>
        <v>1</v>
      </c>
      <c r="Z289" s="413">
        <f>Z288</f>
        <v>0</v>
      </c>
      <c r="AA289" s="413">
        <f t="shared" ref="AA289:AL289" si="82">AA288</f>
        <v>0</v>
      </c>
      <c r="AB289" s="413">
        <f t="shared" si="82"/>
        <v>0</v>
      </c>
      <c r="AC289" s="413">
        <f t="shared" si="82"/>
        <v>0</v>
      </c>
      <c r="AD289" s="413">
        <f t="shared" si="82"/>
        <v>0</v>
      </c>
      <c r="AE289" s="413">
        <f t="shared" si="82"/>
        <v>0</v>
      </c>
      <c r="AF289" s="413">
        <f t="shared" si="82"/>
        <v>0</v>
      </c>
      <c r="AG289" s="413">
        <f t="shared" si="82"/>
        <v>0</v>
      </c>
      <c r="AH289" s="413">
        <f t="shared" si="82"/>
        <v>0</v>
      </c>
      <c r="AI289" s="413">
        <f t="shared" si="82"/>
        <v>0</v>
      </c>
      <c r="AJ289" s="413">
        <f t="shared" si="82"/>
        <v>0</v>
      </c>
      <c r="AK289" s="413">
        <f t="shared" si="82"/>
        <v>0</v>
      </c>
      <c r="AL289" s="413">
        <f t="shared" si="82"/>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0">
        <v>5</v>
      </c>
      <c r="B291" s="296" t="s">
        <v>5</v>
      </c>
      <c r="C291" s="293" t="s">
        <v>25</v>
      </c>
      <c r="D291" s="297">
        <v>484131.64399999997</v>
      </c>
      <c r="E291" s="297">
        <v>484131.64446824102</v>
      </c>
      <c r="F291" s="297">
        <v>454961.54719735502</v>
      </c>
      <c r="G291" s="297">
        <v>355411.409476339</v>
      </c>
      <c r="H291" s="297">
        <v>355411.409476339</v>
      </c>
      <c r="I291" s="297">
        <v>355411.409476339</v>
      </c>
      <c r="J291" s="297">
        <v>355411.409476339</v>
      </c>
      <c r="K291" s="297">
        <v>354992.57525375002</v>
      </c>
      <c r="L291" s="297">
        <v>298528.131022716</v>
      </c>
      <c r="M291" s="297">
        <v>298528.131022716</v>
      </c>
      <c r="N291" s="293"/>
      <c r="O291" s="297">
        <v>33.356000000000002</v>
      </c>
      <c r="P291" s="297">
        <v>33.355839650999997</v>
      </c>
      <c r="Q291" s="297">
        <v>31.524619731000001</v>
      </c>
      <c r="R291" s="297">
        <v>25.275130964999999</v>
      </c>
      <c r="S291" s="297">
        <v>25.275130964999999</v>
      </c>
      <c r="T291" s="297">
        <v>25.275130964999999</v>
      </c>
      <c r="U291" s="297">
        <v>25.275130964999999</v>
      </c>
      <c r="V291" s="297">
        <v>25.227318838999999</v>
      </c>
      <c r="W291" s="297">
        <v>21.682633538000001</v>
      </c>
      <c r="X291" s="297">
        <v>21.682633538000001</v>
      </c>
      <c r="Y291" s="412">
        <v>1</v>
      </c>
      <c r="Z291" s="412">
        <v>0</v>
      </c>
      <c r="AA291" s="412">
        <v>0</v>
      </c>
      <c r="AB291" s="412">
        <v>0</v>
      </c>
      <c r="AC291" s="412">
        <v>0</v>
      </c>
      <c r="AD291" s="412"/>
      <c r="AE291" s="412"/>
      <c r="AF291" s="412"/>
      <c r="AG291" s="412"/>
      <c r="AH291" s="412"/>
      <c r="AI291" s="412"/>
      <c r="AJ291" s="412"/>
      <c r="AK291" s="412"/>
      <c r="AL291" s="412"/>
      <c r="AM291" s="298">
        <f>SUM(Y291:AL291)</f>
        <v>1</v>
      </c>
    </row>
    <row r="292" spans="1:39" ht="15" outlineLevel="1">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3">AA291</f>
        <v>0</v>
      </c>
      <c r="AB292" s="413">
        <f t="shared" si="83"/>
        <v>0</v>
      </c>
      <c r="AC292" s="413">
        <f t="shared" si="83"/>
        <v>0</v>
      </c>
      <c r="AD292" s="413">
        <f t="shared" si="83"/>
        <v>0</v>
      </c>
      <c r="AE292" s="413">
        <f t="shared" si="83"/>
        <v>0</v>
      </c>
      <c r="AF292" s="413">
        <f t="shared" si="83"/>
        <v>0</v>
      </c>
      <c r="AG292" s="413">
        <f t="shared" si="83"/>
        <v>0</v>
      </c>
      <c r="AH292" s="413">
        <f t="shared" si="83"/>
        <v>0</v>
      </c>
      <c r="AI292" s="413">
        <f t="shared" si="83"/>
        <v>0</v>
      </c>
      <c r="AJ292" s="413">
        <f t="shared" si="83"/>
        <v>0</v>
      </c>
      <c r="AK292" s="413">
        <f t="shared" si="83"/>
        <v>0</v>
      </c>
      <c r="AL292" s="413">
        <f t="shared" si="83"/>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0">
        <v>6</v>
      </c>
      <c r="B294" s="296" t="s">
        <v>6</v>
      </c>
      <c r="C294" s="293" t="s">
        <v>25</v>
      </c>
      <c r="D294" s="297">
        <v>0</v>
      </c>
      <c r="E294" s="297">
        <v>0</v>
      </c>
      <c r="F294" s="297">
        <v>0</v>
      </c>
      <c r="G294" s="297">
        <v>0</v>
      </c>
      <c r="H294" s="297">
        <v>0</v>
      </c>
      <c r="I294" s="297">
        <v>0</v>
      </c>
      <c r="J294" s="297">
        <v>0</v>
      </c>
      <c r="K294" s="297">
        <v>0</v>
      </c>
      <c r="L294" s="297">
        <v>0</v>
      </c>
      <c r="M294" s="297">
        <v>0</v>
      </c>
      <c r="N294" s="293"/>
      <c r="O294" s="297">
        <v>0</v>
      </c>
      <c r="P294" s="297">
        <v>0</v>
      </c>
      <c r="Q294" s="297">
        <v>0</v>
      </c>
      <c r="R294" s="297">
        <v>0</v>
      </c>
      <c r="S294" s="297">
        <v>0</v>
      </c>
      <c r="T294" s="297">
        <v>0</v>
      </c>
      <c r="U294" s="297">
        <v>0</v>
      </c>
      <c r="V294" s="297">
        <v>0</v>
      </c>
      <c r="W294" s="297">
        <v>0</v>
      </c>
      <c r="X294" s="297">
        <v>0</v>
      </c>
      <c r="Y294" s="412">
        <v>1</v>
      </c>
      <c r="Z294" s="412">
        <v>0</v>
      </c>
      <c r="AA294" s="412">
        <v>0</v>
      </c>
      <c r="AB294" s="412">
        <v>0</v>
      </c>
      <c r="AC294" s="412">
        <v>0</v>
      </c>
      <c r="AD294" s="412"/>
      <c r="AE294" s="412"/>
      <c r="AF294" s="412"/>
      <c r="AG294" s="412"/>
      <c r="AH294" s="412"/>
      <c r="AI294" s="412"/>
      <c r="AJ294" s="412"/>
      <c r="AK294" s="412"/>
      <c r="AL294" s="412"/>
      <c r="AM294" s="298">
        <f>SUM(Y294:AL294)</f>
        <v>1</v>
      </c>
    </row>
    <row r="295" spans="1:39" ht="15" outlineLevel="1">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1</v>
      </c>
      <c r="Z295" s="413">
        <f>Z294</f>
        <v>0</v>
      </c>
      <c r="AA295" s="413">
        <f t="shared" ref="AA295:AL295" si="84">AA294</f>
        <v>0</v>
      </c>
      <c r="AB295" s="413">
        <f t="shared" si="84"/>
        <v>0</v>
      </c>
      <c r="AC295" s="413">
        <f t="shared" si="84"/>
        <v>0</v>
      </c>
      <c r="AD295" s="413">
        <f t="shared" si="84"/>
        <v>0</v>
      </c>
      <c r="AE295" s="413">
        <f t="shared" si="84"/>
        <v>0</v>
      </c>
      <c r="AF295" s="413">
        <f t="shared" si="84"/>
        <v>0</v>
      </c>
      <c r="AG295" s="413">
        <f t="shared" si="84"/>
        <v>0</v>
      </c>
      <c r="AH295" s="413">
        <f t="shared" si="84"/>
        <v>0</v>
      </c>
      <c r="AI295" s="413">
        <f t="shared" si="84"/>
        <v>0</v>
      </c>
      <c r="AJ295" s="413">
        <f t="shared" si="84"/>
        <v>0</v>
      </c>
      <c r="AK295" s="413">
        <f t="shared" si="84"/>
        <v>0</v>
      </c>
      <c r="AL295" s="413">
        <f t="shared" si="84"/>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0">
        <v>7</v>
      </c>
      <c r="B297" s="296" t="s">
        <v>42</v>
      </c>
      <c r="C297" s="293" t="s">
        <v>25</v>
      </c>
      <c r="D297" s="297">
        <v>495.22399999999999</v>
      </c>
      <c r="E297" s="297">
        <v>0</v>
      </c>
      <c r="F297" s="297">
        <v>0</v>
      </c>
      <c r="G297" s="297">
        <v>0</v>
      </c>
      <c r="H297" s="297">
        <v>0</v>
      </c>
      <c r="I297" s="297">
        <v>0</v>
      </c>
      <c r="J297" s="297">
        <v>0</v>
      </c>
      <c r="K297" s="297">
        <v>0</v>
      </c>
      <c r="L297" s="297">
        <v>0</v>
      </c>
      <c r="M297" s="297">
        <v>0</v>
      </c>
      <c r="N297" s="293"/>
      <c r="O297" s="297">
        <v>515.82000000000005</v>
      </c>
      <c r="P297" s="297">
        <v>0</v>
      </c>
      <c r="Q297" s="297">
        <v>0</v>
      </c>
      <c r="R297" s="297">
        <v>0</v>
      </c>
      <c r="S297" s="297">
        <v>0</v>
      </c>
      <c r="T297" s="297">
        <v>0</v>
      </c>
      <c r="U297" s="297">
        <v>0</v>
      </c>
      <c r="V297" s="297">
        <v>0</v>
      </c>
      <c r="W297" s="297">
        <v>0</v>
      </c>
      <c r="X297" s="297">
        <v>0</v>
      </c>
      <c r="Y297" s="412">
        <v>0</v>
      </c>
      <c r="Z297" s="412">
        <v>0</v>
      </c>
      <c r="AA297" s="412">
        <v>0</v>
      </c>
      <c r="AB297" s="412">
        <v>0</v>
      </c>
      <c r="AC297" s="412">
        <v>0</v>
      </c>
      <c r="AD297" s="412"/>
      <c r="AE297" s="412"/>
      <c r="AF297" s="412"/>
      <c r="AG297" s="412"/>
      <c r="AH297" s="412"/>
      <c r="AI297" s="412"/>
      <c r="AJ297" s="412"/>
      <c r="AK297" s="412"/>
      <c r="AL297" s="412"/>
      <c r="AM297" s="298">
        <f>SUM(Y297:AL297)</f>
        <v>0</v>
      </c>
    </row>
    <row r="298" spans="1:39" ht="15"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5">AA297</f>
        <v>0</v>
      </c>
      <c r="AB298" s="413">
        <f t="shared" si="85"/>
        <v>0</v>
      </c>
      <c r="AC298" s="413">
        <f t="shared" si="85"/>
        <v>0</v>
      </c>
      <c r="AD298" s="413">
        <f t="shared" si="85"/>
        <v>0</v>
      </c>
      <c r="AE298" s="413">
        <f t="shared" si="85"/>
        <v>0</v>
      </c>
      <c r="AF298" s="413">
        <f t="shared" si="85"/>
        <v>0</v>
      </c>
      <c r="AG298" s="413">
        <f t="shared" si="85"/>
        <v>0</v>
      </c>
      <c r="AH298" s="413">
        <f t="shared" si="85"/>
        <v>0</v>
      </c>
      <c r="AI298" s="413">
        <f t="shared" si="85"/>
        <v>0</v>
      </c>
      <c r="AJ298" s="413">
        <f t="shared" si="85"/>
        <v>0</v>
      </c>
      <c r="AK298" s="413">
        <f t="shared" si="85"/>
        <v>0</v>
      </c>
      <c r="AL298" s="413">
        <f t="shared" si="85"/>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0">
        <v>8</v>
      </c>
      <c r="B300" s="296" t="s">
        <v>486</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2">
        <v>1</v>
      </c>
      <c r="Z300" s="412">
        <v>0</v>
      </c>
      <c r="AA300" s="412">
        <v>0</v>
      </c>
      <c r="AB300" s="412">
        <v>0</v>
      </c>
      <c r="AC300" s="412">
        <v>0</v>
      </c>
      <c r="AD300" s="412"/>
      <c r="AE300" s="412"/>
      <c r="AF300" s="412"/>
      <c r="AG300" s="412"/>
      <c r="AH300" s="412"/>
      <c r="AI300" s="412"/>
      <c r="AJ300" s="412"/>
      <c r="AK300" s="412"/>
      <c r="AL300" s="412"/>
      <c r="AM300" s="298">
        <f>SUM(Y300:AL300)</f>
        <v>1</v>
      </c>
    </row>
    <row r="301" spans="1:39" s="285" customFormat="1" ht="15" outlineLevel="1">
      <c r="A301" s="510"/>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1</v>
      </c>
      <c r="Z301" s="413">
        <f>Z300</f>
        <v>0</v>
      </c>
      <c r="AA301" s="413">
        <f t="shared" ref="AA301:AL301" si="86">AA300</f>
        <v>0</v>
      </c>
      <c r="AB301" s="413">
        <f t="shared" si="86"/>
        <v>0</v>
      </c>
      <c r="AC301" s="413">
        <f t="shared" si="86"/>
        <v>0</v>
      </c>
      <c r="AD301" s="413">
        <f t="shared" si="86"/>
        <v>0</v>
      </c>
      <c r="AE301" s="413">
        <f t="shared" si="86"/>
        <v>0</v>
      </c>
      <c r="AF301" s="413">
        <f t="shared" si="86"/>
        <v>0</v>
      </c>
      <c r="AG301" s="413">
        <f t="shared" si="86"/>
        <v>0</v>
      </c>
      <c r="AH301" s="413">
        <f t="shared" si="86"/>
        <v>0</v>
      </c>
      <c r="AI301" s="413">
        <f t="shared" si="86"/>
        <v>0</v>
      </c>
      <c r="AJ301" s="413">
        <f t="shared" si="86"/>
        <v>0</v>
      </c>
      <c r="AK301" s="413">
        <f t="shared" si="86"/>
        <v>0</v>
      </c>
      <c r="AL301" s="413">
        <f t="shared" si="86"/>
        <v>0</v>
      </c>
      <c r="AM301" s="299"/>
    </row>
    <row r="302" spans="1:39" s="285" customFormat="1" ht="15" outlineLevel="1">
      <c r="A302" s="510"/>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0">
        <v>9</v>
      </c>
      <c r="B303" s="296" t="s">
        <v>7</v>
      </c>
      <c r="C303" s="293" t="s">
        <v>25</v>
      </c>
      <c r="D303" s="297">
        <v>0</v>
      </c>
      <c r="E303" s="297">
        <v>0</v>
      </c>
      <c r="F303" s="297">
        <v>0</v>
      </c>
      <c r="G303" s="297">
        <v>0</v>
      </c>
      <c r="H303" s="297">
        <v>0</v>
      </c>
      <c r="I303" s="297">
        <v>0</v>
      </c>
      <c r="J303" s="297">
        <v>0</v>
      </c>
      <c r="K303" s="297">
        <v>0</v>
      </c>
      <c r="L303" s="297">
        <v>0</v>
      </c>
      <c r="M303" s="297">
        <v>0</v>
      </c>
      <c r="N303" s="293"/>
      <c r="O303" s="297">
        <v>0</v>
      </c>
      <c r="P303" s="297">
        <v>0</v>
      </c>
      <c r="Q303" s="297">
        <v>0</v>
      </c>
      <c r="R303" s="297">
        <v>0</v>
      </c>
      <c r="S303" s="297">
        <v>0</v>
      </c>
      <c r="T303" s="297">
        <v>0</v>
      </c>
      <c r="U303" s="297">
        <v>0</v>
      </c>
      <c r="V303" s="297">
        <v>0</v>
      </c>
      <c r="W303" s="297">
        <v>0</v>
      </c>
      <c r="X303" s="297">
        <v>0</v>
      </c>
      <c r="Y303" s="412">
        <v>1</v>
      </c>
      <c r="Z303" s="412">
        <v>0</v>
      </c>
      <c r="AA303" s="412">
        <v>0</v>
      </c>
      <c r="AB303" s="412">
        <v>0</v>
      </c>
      <c r="AC303" s="412">
        <v>0</v>
      </c>
      <c r="AD303" s="412"/>
      <c r="AE303" s="412"/>
      <c r="AF303" s="412"/>
      <c r="AG303" s="412"/>
      <c r="AH303" s="412"/>
      <c r="AI303" s="412"/>
      <c r="AJ303" s="412"/>
      <c r="AK303" s="412"/>
      <c r="AL303" s="412"/>
      <c r="AM303" s="298">
        <f>SUM(Y303:AL303)</f>
        <v>1</v>
      </c>
    </row>
    <row r="304" spans="1:39" ht="15"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1</v>
      </c>
      <c r="Z304" s="413">
        <f>Z303</f>
        <v>0</v>
      </c>
      <c r="AA304" s="413">
        <f t="shared" ref="AA304:AL304" si="87">AA303</f>
        <v>0</v>
      </c>
      <c r="AB304" s="413">
        <f t="shared" si="87"/>
        <v>0</v>
      </c>
      <c r="AC304" s="413">
        <f t="shared" si="87"/>
        <v>0</v>
      </c>
      <c r="AD304" s="413">
        <f t="shared" si="87"/>
        <v>0</v>
      </c>
      <c r="AE304" s="413">
        <f t="shared" si="87"/>
        <v>0</v>
      </c>
      <c r="AF304" s="413">
        <f t="shared" si="87"/>
        <v>0</v>
      </c>
      <c r="AG304" s="413">
        <f t="shared" si="87"/>
        <v>0</v>
      </c>
      <c r="AH304" s="413">
        <f t="shared" si="87"/>
        <v>0</v>
      </c>
      <c r="AI304" s="413">
        <f t="shared" si="87"/>
        <v>0</v>
      </c>
      <c r="AJ304" s="413">
        <f t="shared" si="87"/>
        <v>0</v>
      </c>
      <c r="AK304" s="413">
        <f t="shared" si="87"/>
        <v>0</v>
      </c>
      <c r="AL304" s="413">
        <f t="shared" si="87"/>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6" outlineLevel="1">
      <c r="A306" s="511"/>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0">
        <v>10</v>
      </c>
      <c r="B307" s="312" t="s">
        <v>22</v>
      </c>
      <c r="C307" s="293" t="s">
        <v>25</v>
      </c>
      <c r="D307" s="297">
        <v>15912521.15</v>
      </c>
      <c r="E307" s="297">
        <v>17147127.493721791</v>
      </c>
      <c r="F307" s="297">
        <v>17146252.86874469</v>
      </c>
      <c r="G307" s="297">
        <v>17112395.42850909</v>
      </c>
      <c r="H307" s="297">
        <v>16799964.579148874</v>
      </c>
      <c r="I307" s="297">
        <v>16528015.218662629</v>
      </c>
      <c r="J307" s="297">
        <v>16528015.218662629</v>
      </c>
      <c r="K307" s="297">
        <v>16379918.19637044</v>
      </c>
      <c r="L307" s="297">
        <v>15725527.28800522</v>
      </c>
      <c r="M307" s="297">
        <v>13654132.304015273</v>
      </c>
      <c r="N307" s="297">
        <v>12</v>
      </c>
      <c r="O307" s="297">
        <v>2351.3989999999999</v>
      </c>
      <c r="P307" s="297">
        <v>2544.8082265869998</v>
      </c>
      <c r="Q307" s="297">
        <v>2544.5290391539997</v>
      </c>
      <c r="R307" s="297">
        <v>2533.6411369349998</v>
      </c>
      <c r="S307" s="297">
        <v>2433.6428601699999</v>
      </c>
      <c r="T307" s="297">
        <v>2380.191213951</v>
      </c>
      <c r="U307" s="297">
        <v>2380.191213951</v>
      </c>
      <c r="V307" s="297">
        <v>2373.718623279</v>
      </c>
      <c r="W307" s="297">
        <v>2196.9821294379994</v>
      </c>
      <c r="X307" s="297">
        <v>1794.3462068059998</v>
      </c>
      <c r="Y307" s="412">
        <v>0</v>
      </c>
      <c r="Z307" s="412">
        <v>6.1397970082113978E-2</v>
      </c>
      <c r="AA307" s="412">
        <v>0.5915755429749523</v>
      </c>
      <c r="AB307" s="412">
        <v>0.20433308647794707</v>
      </c>
      <c r="AC307" s="412">
        <v>5.8553959719609356E-3</v>
      </c>
      <c r="AD307" s="417"/>
      <c r="AE307" s="417"/>
      <c r="AF307" s="417"/>
      <c r="AG307" s="417"/>
      <c r="AH307" s="417"/>
      <c r="AI307" s="417"/>
      <c r="AJ307" s="417"/>
      <c r="AK307" s="417"/>
      <c r="AL307" s="417"/>
      <c r="AM307" s="298">
        <f>SUM(Y307:AL307)</f>
        <v>0.86316199550697426</v>
      </c>
    </row>
    <row r="308" spans="1:39" ht="15" outlineLevel="1">
      <c r="B308" s="296" t="s">
        <v>250</v>
      </c>
      <c r="C308" s="293" t="s">
        <v>164</v>
      </c>
      <c r="D308" s="297">
        <v>25374976.73</v>
      </c>
      <c r="E308" s="297">
        <v>25368147.739999998</v>
      </c>
      <c r="F308" s="297">
        <v>25367606.309999999</v>
      </c>
      <c r="G308" s="297">
        <v>25367606.309999999</v>
      </c>
      <c r="H308" s="297">
        <v>25359590.550000001</v>
      </c>
      <c r="I308" s="297">
        <v>25338319.609999999</v>
      </c>
      <c r="J308" s="297">
        <v>25338319.609999999</v>
      </c>
      <c r="K308" s="297">
        <v>25316657.280000001</v>
      </c>
      <c r="L308" s="297">
        <v>25254448.649999999</v>
      </c>
      <c r="M308" s="297">
        <v>25099388.719999999</v>
      </c>
      <c r="N308" s="297">
        <f>N307</f>
        <v>12</v>
      </c>
      <c r="O308" s="297">
        <v>3035.5850260000002</v>
      </c>
      <c r="P308" s="297">
        <v>3033.8973970000002</v>
      </c>
      <c r="Q308" s="297">
        <v>3033.7419679999998</v>
      </c>
      <c r="R308" s="297">
        <v>3033.7419679999998</v>
      </c>
      <c r="S308" s="297">
        <v>3031.4516229999999</v>
      </c>
      <c r="T308" s="297">
        <v>3028.0782340000001</v>
      </c>
      <c r="U308" s="297">
        <v>3028.0782340000001</v>
      </c>
      <c r="V308" s="297">
        <v>3028.0782340000001</v>
      </c>
      <c r="W308" s="297">
        <v>3015.4958069999998</v>
      </c>
      <c r="X308" s="297">
        <v>2990.9046210000001</v>
      </c>
      <c r="Y308" s="413">
        <f>Y307</f>
        <v>0</v>
      </c>
      <c r="Z308" s="413">
        <f>Z307</f>
        <v>6.1397970082113978E-2</v>
      </c>
      <c r="AA308" s="413">
        <f t="shared" ref="AA308:AL308" si="88">AA307</f>
        <v>0.5915755429749523</v>
      </c>
      <c r="AB308" s="413">
        <f t="shared" si="88"/>
        <v>0.20433308647794707</v>
      </c>
      <c r="AC308" s="413">
        <f t="shared" si="88"/>
        <v>5.8553959719609356E-3</v>
      </c>
      <c r="AD308" s="413">
        <f t="shared" si="88"/>
        <v>0</v>
      </c>
      <c r="AE308" s="413">
        <f t="shared" si="88"/>
        <v>0</v>
      </c>
      <c r="AF308" s="413">
        <f t="shared" si="88"/>
        <v>0</v>
      </c>
      <c r="AG308" s="413">
        <f t="shared" si="88"/>
        <v>0</v>
      </c>
      <c r="AH308" s="413">
        <f t="shared" si="88"/>
        <v>0</v>
      </c>
      <c r="AI308" s="413">
        <f t="shared" si="88"/>
        <v>0</v>
      </c>
      <c r="AJ308" s="413">
        <f t="shared" si="88"/>
        <v>0</v>
      </c>
      <c r="AK308" s="413">
        <f t="shared" si="88"/>
        <v>0</v>
      </c>
      <c r="AL308" s="413">
        <f t="shared" si="88"/>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0">
        <v>11</v>
      </c>
      <c r="B310" s="316" t="s">
        <v>21</v>
      </c>
      <c r="C310" s="293" t="s">
        <v>25</v>
      </c>
      <c r="D310" s="297">
        <v>2383867.2340000002</v>
      </c>
      <c r="E310" s="297">
        <v>2383867.23384048</v>
      </c>
      <c r="F310" s="297">
        <v>2350252.7035361002</v>
      </c>
      <c r="G310" s="297">
        <v>2039095.98351864</v>
      </c>
      <c r="H310" s="297">
        <v>959350.15022725496</v>
      </c>
      <c r="I310" s="297">
        <v>958719.43892033899</v>
      </c>
      <c r="J310" s="297">
        <v>958719.43892033899</v>
      </c>
      <c r="K310" s="297">
        <v>951186.40994861803</v>
      </c>
      <c r="L310" s="297">
        <v>951186.40994861803</v>
      </c>
      <c r="M310" s="297">
        <v>951186.40994861803</v>
      </c>
      <c r="N310" s="297">
        <v>12</v>
      </c>
      <c r="O310" s="297">
        <v>694.452</v>
      </c>
      <c r="P310" s="297">
        <v>694.45195067500003</v>
      </c>
      <c r="Q310" s="297">
        <v>685.77140338599997</v>
      </c>
      <c r="R310" s="297">
        <v>606.60496135899996</v>
      </c>
      <c r="S310" s="297">
        <v>276.76029788800003</v>
      </c>
      <c r="T310" s="297">
        <v>276.32383114499999</v>
      </c>
      <c r="U310" s="297">
        <v>276.32383114499999</v>
      </c>
      <c r="V310" s="297">
        <v>268.78542984000001</v>
      </c>
      <c r="W310" s="297">
        <v>268.78542984000001</v>
      </c>
      <c r="X310" s="297">
        <v>268.78542984000001</v>
      </c>
      <c r="Y310" s="412">
        <v>0</v>
      </c>
      <c r="Z310" s="412">
        <v>1</v>
      </c>
      <c r="AA310" s="412">
        <v>0</v>
      </c>
      <c r="AB310" s="412">
        <v>0</v>
      </c>
      <c r="AC310" s="412">
        <v>0</v>
      </c>
      <c r="AD310" s="417"/>
      <c r="AE310" s="417"/>
      <c r="AF310" s="417"/>
      <c r="AG310" s="417"/>
      <c r="AH310" s="417"/>
      <c r="AI310" s="417"/>
      <c r="AJ310" s="417"/>
      <c r="AK310" s="417"/>
      <c r="AL310" s="417"/>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9">AA310</f>
        <v>0</v>
      </c>
      <c r="AB311" s="413">
        <f t="shared" si="89"/>
        <v>0</v>
      </c>
      <c r="AC311" s="413">
        <f t="shared" si="89"/>
        <v>0</v>
      </c>
      <c r="AD311" s="413">
        <f t="shared" si="89"/>
        <v>0</v>
      </c>
      <c r="AE311" s="413">
        <f t="shared" si="89"/>
        <v>0</v>
      </c>
      <c r="AF311" s="413">
        <f t="shared" si="89"/>
        <v>0</v>
      </c>
      <c r="AG311" s="413">
        <f t="shared" si="89"/>
        <v>0</v>
      </c>
      <c r="AH311" s="413">
        <f t="shared" si="89"/>
        <v>0</v>
      </c>
      <c r="AI311" s="413">
        <f t="shared" si="89"/>
        <v>0</v>
      </c>
      <c r="AJ311" s="413">
        <f t="shared" si="89"/>
        <v>0</v>
      </c>
      <c r="AK311" s="413">
        <f t="shared" si="89"/>
        <v>0</v>
      </c>
      <c r="AL311" s="413">
        <f t="shared" si="89"/>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0">
        <v>12</v>
      </c>
      <c r="B313" s="316" t="s">
        <v>23</v>
      </c>
      <c r="C313" s="293" t="s">
        <v>25</v>
      </c>
      <c r="D313" s="297">
        <v>0</v>
      </c>
      <c r="E313" s="297">
        <v>0</v>
      </c>
      <c r="F313" s="297">
        <v>0</v>
      </c>
      <c r="G313" s="297">
        <v>0</v>
      </c>
      <c r="H313" s="297">
        <v>0</v>
      </c>
      <c r="I313" s="297">
        <v>0</v>
      </c>
      <c r="J313" s="297">
        <v>0</v>
      </c>
      <c r="K313" s="297">
        <v>0</v>
      </c>
      <c r="L313" s="297">
        <v>0</v>
      </c>
      <c r="M313" s="297">
        <v>0</v>
      </c>
      <c r="N313" s="297">
        <v>3</v>
      </c>
      <c r="O313" s="297">
        <v>0</v>
      </c>
      <c r="P313" s="297">
        <v>0</v>
      </c>
      <c r="Q313" s="297">
        <v>0</v>
      </c>
      <c r="R313" s="297">
        <v>0</v>
      </c>
      <c r="S313" s="297">
        <v>0</v>
      </c>
      <c r="T313" s="297">
        <v>0</v>
      </c>
      <c r="U313" s="297">
        <v>0</v>
      </c>
      <c r="V313" s="297">
        <v>0</v>
      </c>
      <c r="W313" s="297">
        <v>0</v>
      </c>
      <c r="X313" s="297">
        <v>0</v>
      </c>
      <c r="Y313" s="412">
        <v>0</v>
      </c>
      <c r="Z313" s="412">
        <v>0</v>
      </c>
      <c r="AA313" s="412">
        <v>0</v>
      </c>
      <c r="AB313" s="412">
        <v>0</v>
      </c>
      <c r="AC313" s="412">
        <v>0</v>
      </c>
      <c r="AD313" s="417"/>
      <c r="AE313" s="417"/>
      <c r="AF313" s="417"/>
      <c r="AG313" s="417"/>
      <c r="AH313" s="417"/>
      <c r="AI313" s="417"/>
      <c r="AJ313" s="417"/>
      <c r="AK313" s="417"/>
      <c r="AL313" s="417"/>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90">AA313</f>
        <v>0</v>
      </c>
      <c r="AB314" s="413">
        <f t="shared" si="90"/>
        <v>0</v>
      </c>
      <c r="AC314" s="413">
        <f t="shared" si="90"/>
        <v>0</v>
      </c>
      <c r="AD314" s="413">
        <f t="shared" si="90"/>
        <v>0</v>
      </c>
      <c r="AE314" s="413">
        <f t="shared" si="90"/>
        <v>0</v>
      </c>
      <c r="AF314" s="413">
        <f t="shared" si="90"/>
        <v>0</v>
      </c>
      <c r="AG314" s="413">
        <f t="shared" si="90"/>
        <v>0</v>
      </c>
      <c r="AH314" s="413">
        <f t="shared" si="90"/>
        <v>0</v>
      </c>
      <c r="AI314" s="413">
        <f t="shared" si="90"/>
        <v>0</v>
      </c>
      <c r="AJ314" s="413">
        <f t="shared" si="90"/>
        <v>0</v>
      </c>
      <c r="AK314" s="413">
        <f t="shared" si="90"/>
        <v>0</v>
      </c>
      <c r="AL314" s="413">
        <f t="shared" si="90"/>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0">
        <v>13</v>
      </c>
      <c r="B316" s="316" t="s">
        <v>24</v>
      </c>
      <c r="C316" s="293" t="s">
        <v>25</v>
      </c>
      <c r="D316" s="297">
        <v>92807.1</v>
      </c>
      <c r="E316" s="297">
        <v>92807.1</v>
      </c>
      <c r="F316" s="297">
        <v>92807.1</v>
      </c>
      <c r="G316" s="297">
        <v>92807.1</v>
      </c>
      <c r="H316" s="297">
        <v>92807.1</v>
      </c>
      <c r="I316" s="297">
        <v>92807.1</v>
      </c>
      <c r="J316" s="297">
        <v>92807.1</v>
      </c>
      <c r="K316" s="297">
        <v>92807.1</v>
      </c>
      <c r="L316" s="297">
        <v>92807.1</v>
      </c>
      <c r="M316" s="297">
        <v>92807.1</v>
      </c>
      <c r="N316" s="297">
        <v>12</v>
      </c>
      <c r="O316" s="297">
        <v>52.38</v>
      </c>
      <c r="P316" s="297">
        <v>52.38</v>
      </c>
      <c r="Q316" s="297">
        <v>52.38</v>
      </c>
      <c r="R316" s="297">
        <v>52.38</v>
      </c>
      <c r="S316" s="297">
        <v>52.38</v>
      </c>
      <c r="T316" s="297">
        <v>52.38</v>
      </c>
      <c r="U316" s="297">
        <v>52.38</v>
      </c>
      <c r="V316" s="297">
        <v>52.38</v>
      </c>
      <c r="W316" s="297">
        <v>52.38</v>
      </c>
      <c r="X316" s="297">
        <v>52.38</v>
      </c>
      <c r="Y316" s="412">
        <v>0</v>
      </c>
      <c r="Z316" s="412">
        <v>0.06</v>
      </c>
      <c r="AA316" s="412">
        <v>0.88</v>
      </c>
      <c r="AB316" s="412">
        <v>0</v>
      </c>
      <c r="AC316" s="412">
        <v>0</v>
      </c>
      <c r="AD316" s="417"/>
      <c r="AE316" s="417"/>
      <c r="AF316" s="417"/>
      <c r="AG316" s="417"/>
      <c r="AH316" s="417"/>
      <c r="AI316" s="417"/>
      <c r="AJ316" s="417"/>
      <c r="AK316" s="417"/>
      <c r="AL316" s="417"/>
      <c r="AM316" s="298">
        <f>SUM(Y316:AL316)</f>
        <v>0.94</v>
      </c>
    </row>
    <row r="317" spans="1:39" ht="15" outlineLevel="1">
      <c r="B317" s="296" t="s">
        <v>250</v>
      </c>
      <c r="C317" s="293" t="s">
        <v>164</v>
      </c>
      <c r="D317" s="297">
        <v>36769.080600000001</v>
      </c>
      <c r="E317" s="297">
        <v>36769.080600000001</v>
      </c>
      <c r="F317" s="297">
        <v>36769.080600000001</v>
      </c>
      <c r="G317" s="297">
        <v>36769.080600000001</v>
      </c>
      <c r="H317" s="297">
        <v>36769.080600000001</v>
      </c>
      <c r="I317" s="297">
        <v>36769.080600000001</v>
      </c>
      <c r="J317" s="297">
        <v>36769.080600000001</v>
      </c>
      <c r="K317" s="297">
        <v>36769.080600000001</v>
      </c>
      <c r="L317" s="297">
        <v>36769.080600000001</v>
      </c>
      <c r="M317" s="297">
        <v>36769.080600000001</v>
      </c>
      <c r="N317" s="297">
        <f>N316</f>
        <v>12</v>
      </c>
      <c r="O317" s="297">
        <v>30.91488369</v>
      </c>
      <c r="P317" s="297">
        <v>30.91488369</v>
      </c>
      <c r="Q317" s="297">
        <v>30.91488369</v>
      </c>
      <c r="R317" s="297">
        <v>30.91488369</v>
      </c>
      <c r="S317" s="297">
        <v>30.91488369</v>
      </c>
      <c r="T317" s="297">
        <v>30.91488369</v>
      </c>
      <c r="U317" s="297">
        <v>30.91488369</v>
      </c>
      <c r="V317" s="297">
        <v>30.91488369</v>
      </c>
      <c r="W317" s="297">
        <v>30.91488369</v>
      </c>
      <c r="X317" s="297">
        <v>30.91488369</v>
      </c>
      <c r="Y317" s="413">
        <f>Y316</f>
        <v>0</v>
      </c>
      <c r="Z317" s="413">
        <f>Z316</f>
        <v>0.06</v>
      </c>
      <c r="AA317" s="413">
        <f t="shared" ref="AA317:AL317" si="91">AA316</f>
        <v>0.88</v>
      </c>
      <c r="AB317" s="413">
        <f t="shared" si="91"/>
        <v>0</v>
      </c>
      <c r="AC317" s="413">
        <f t="shared" si="91"/>
        <v>0</v>
      </c>
      <c r="AD317" s="413">
        <f t="shared" si="91"/>
        <v>0</v>
      </c>
      <c r="AE317" s="413">
        <f t="shared" si="91"/>
        <v>0</v>
      </c>
      <c r="AF317" s="413">
        <f t="shared" si="91"/>
        <v>0</v>
      </c>
      <c r="AG317" s="413">
        <f t="shared" si="91"/>
        <v>0</v>
      </c>
      <c r="AH317" s="413">
        <f t="shared" si="91"/>
        <v>0</v>
      </c>
      <c r="AI317" s="413">
        <f t="shared" si="91"/>
        <v>0</v>
      </c>
      <c r="AJ317" s="413">
        <f t="shared" si="91"/>
        <v>0</v>
      </c>
      <c r="AK317" s="413">
        <f t="shared" si="91"/>
        <v>0</v>
      </c>
      <c r="AL317" s="413">
        <f t="shared" si="91"/>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0">
        <v>14</v>
      </c>
      <c r="B319" s="316" t="s">
        <v>20</v>
      </c>
      <c r="C319" s="293" t="s">
        <v>25</v>
      </c>
      <c r="D319" s="297">
        <v>193803.071</v>
      </c>
      <c r="E319" s="297">
        <v>218979.32565046099</v>
      </c>
      <c r="F319" s="297">
        <v>218979.32565046099</v>
      </c>
      <c r="G319" s="297">
        <v>193803.07118789799</v>
      </c>
      <c r="H319" s="297">
        <v>0</v>
      </c>
      <c r="I319" s="297">
        <v>0</v>
      </c>
      <c r="J319" s="297">
        <v>0</v>
      </c>
      <c r="K319" s="297">
        <v>0</v>
      </c>
      <c r="L319" s="297">
        <v>0</v>
      </c>
      <c r="M319" s="297">
        <v>0</v>
      </c>
      <c r="N319" s="297">
        <v>12</v>
      </c>
      <c r="O319" s="297">
        <v>35.250999999999998</v>
      </c>
      <c r="P319" s="297">
        <v>40.427881120999999</v>
      </c>
      <c r="Q319" s="297">
        <v>40.427881120999999</v>
      </c>
      <c r="R319" s="297">
        <v>35.250706491000003</v>
      </c>
      <c r="S319" s="297">
        <v>0</v>
      </c>
      <c r="T319" s="297">
        <v>0</v>
      </c>
      <c r="U319" s="297">
        <v>0</v>
      </c>
      <c r="V319" s="297">
        <v>0</v>
      </c>
      <c r="W319" s="297">
        <v>0</v>
      </c>
      <c r="X319" s="297">
        <v>0</v>
      </c>
      <c r="Y319" s="412">
        <v>0</v>
      </c>
      <c r="Z319" s="412">
        <v>0</v>
      </c>
      <c r="AA319" s="412">
        <v>0.75</v>
      </c>
      <c r="AB319" s="412">
        <v>0</v>
      </c>
      <c r="AC319" s="412">
        <v>0.25</v>
      </c>
      <c r="AD319" s="417"/>
      <c r="AE319" s="417"/>
      <c r="AF319" s="417"/>
      <c r="AG319" s="417"/>
      <c r="AH319" s="417"/>
      <c r="AI319" s="417"/>
      <c r="AJ319" s="417"/>
      <c r="AK319" s="417"/>
      <c r="AL319" s="417"/>
      <c r="AM319" s="298">
        <f>SUM(Y319:AL319)</f>
        <v>1</v>
      </c>
    </row>
    <row r="320" spans="1:39" ht="15" outlineLevel="1">
      <c r="B320" s="296" t="s">
        <v>250</v>
      </c>
      <c r="C320" s="293" t="s">
        <v>164</v>
      </c>
      <c r="D320" s="297">
        <v>128.54037959999999</v>
      </c>
      <c r="E320" s="297">
        <v>128.54037959999999</v>
      </c>
      <c r="F320" s="297">
        <v>128.54037959999999</v>
      </c>
      <c r="G320" s="297">
        <v>128.54037959999999</v>
      </c>
      <c r="H320" s="297">
        <v>0</v>
      </c>
      <c r="I320" s="297">
        <v>0</v>
      </c>
      <c r="J320" s="297">
        <v>0</v>
      </c>
      <c r="K320" s="297">
        <v>0</v>
      </c>
      <c r="L320" s="297">
        <v>0</v>
      </c>
      <c r="M320" s="297">
        <v>0</v>
      </c>
      <c r="N320" s="297">
        <f>N319</f>
        <v>12</v>
      </c>
      <c r="O320" s="297">
        <v>2.3380121E-2</v>
      </c>
      <c r="P320" s="297">
        <v>2.3380121E-2</v>
      </c>
      <c r="Q320" s="297">
        <v>2.3380121E-2</v>
      </c>
      <c r="R320" s="297">
        <v>2.3380121E-2</v>
      </c>
      <c r="S320" s="297">
        <v>0</v>
      </c>
      <c r="T320" s="297">
        <v>0</v>
      </c>
      <c r="U320" s="297">
        <v>0</v>
      </c>
      <c r="V320" s="297">
        <v>0</v>
      </c>
      <c r="W320" s="297">
        <v>0</v>
      </c>
      <c r="X320" s="297">
        <v>0</v>
      </c>
      <c r="Y320" s="413">
        <f>Y319</f>
        <v>0</v>
      </c>
      <c r="Z320" s="413">
        <f>Z319</f>
        <v>0</v>
      </c>
      <c r="AA320" s="413">
        <f t="shared" ref="AA320:AL320" si="92">AA319</f>
        <v>0.75</v>
      </c>
      <c r="AB320" s="413">
        <f t="shared" si="92"/>
        <v>0</v>
      </c>
      <c r="AC320" s="413">
        <f t="shared" si="92"/>
        <v>0.25</v>
      </c>
      <c r="AD320" s="413">
        <f t="shared" si="92"/>
        <v>0</v>
      </c>
      <c r="AE320" s="413">
        <f t="shared" si="92"/>
        <v>0</v>
      </c>
      <c r="AF320" s="413">
        <f t="shared" si="92"/>
        <v>0</v>
      </c>
      <c r="AG320" s="413">
        <f t="shared" si="92"/>
        <v>0</v>
      </c>
      <c r="AH320" s="413">
        <f t="shared" si="92"/>
        <v>0</v>
      </c>
      <c r="AI320" s="413">
        <f t="shared" si="92"/>
        <v>0</v>
      </c>
      <c r="AJ320" s="413">
        <f t="shared" si="92"/>
        <v>0</v>
      </c>
      <c r="AK320" s="413">
        <f t="shared" si="92"/>
        <v>0</v>
      </c>
      <c r="AL320" s="413">
        <f t="shared" si="92"/>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0">
        <v>15</v>
      </c>
      <c r="B322" s="316" t="s">
        <v>487</v>
      </c>
      <c r="C322" s="293" t="s">
        <v>25</v>
      </c>
      <c r="D322" s="297">
        <v>0</v>
      </c>
      <c r="E322" s="297">
        <v>0</v>
      </c>
      <c r="F322" s="297">
        <v>0</v>
      </c>
      <c r="G322" s="297">
        <v>0</v>
      </c>
      <c r="H322" s="297">
        <v>0</v>
      </c>
      <c r="I322" s="297">
        <v>0</v>
      </c>
      <c r="J322" s="297">
        <v>0</v>
      </c>
      <c r="K322" s="297">
        <v>0</v>
      </c>
      <c r="L322" s="297">
        <v>0</v>
      </c>
      <c r="M322" s="297">
        <v>0</v>
      </c>
      <c r="N322" s="293"/>
      <c r="O322" s="297">
        <v>0</v>
      </c>
      <c r="P322" s="297">
        <v>0</v>
      </c>
      <c r="Q322" s="297">
        <v>0</v>
      </c>
      <c r="R322" s="297">
        <v>0</v>
      </c>
      <c r="S322" s="297">
        <v>0</v>
      </c>
      <c r="T322" s="297">
        <v>0</v>
      </c>
      <c r="U322" s="297">
        <v>0</v>
      </c>
      <c r="V322" s="297">
        <v>0</v>
      </c>
      <c r="W322" s="297">
        <v>0</v>
      </c>
      <c r="X322" s="297">
        <v>0</v>
      </c>
      <c r="Y322" s="412">
        <v>0</v>
      </c>
      <c r="Z322" s="412">
        <v>0</v>
      </c>
      <c r="AA322" s="412">
        <v>0</v>
      </c>
      <c r="AB322" s="412">
        <v>0</v>
      </c>
      <c r="AC322" s="412">
        <v>0</v>
      </c>
      <c r="AD322" s="417"/>
      <c r="AE322" s="417"/>
      <c r="AF322" s="417"/>
      <c r="AG322" s="417"/>
      <c r="AH322" s="417"/>
      <c r="AI322" s="417"/>
      <c r="AJ322" s="417"/>
      <c r="AK322" s="417"/>
      <c r="AL322" s="417"/>
      <c r="AM322" s="298">
        <f>SUM(Y322:AL322)</f>
        <v>0</v>
      </c>
    </row>
    <row r="323" spans="1:39" s="285" customFormat="1" ht="15" outlineLevel="1">
      <c r="A323" s="510"/>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3">AA322</f>
        <v>0</v>
      </c>
      <c r="AB323" s="413">
        <f t="shared" si="93"/>
        <v>0</v>
      </c>
      <c r="AC323" s="413">
        <f t="shared" si="93"/>
        <v>0</v>
      </c>
      <c r="AD323" s="413">
        <f t="shared" si="93"/>
        <v>0</v>
      </c>
      <c r="AE323" s="413">
        <f t="shared" si="93"/>
        <v>0</v>
      </c>
      <c r="AF323" s="413">
        <f t="shared" si="93"/>
        <v>0</v>
      </c>
      <c r="AG323" s="413">
        <f t="shared" si="93"/>
        <v>0</v>
      </c>
      <c r="AH323" s="413">
        <f t="shared" si="93"/>
        <v>0</v>
      </c>
      <c r="AI323" s="413">
        <f t="shared" si="93"/>
        <v>0</v>
      </c>
      <c r="AJ323" s="413">
        <f t="shared" si="93"/>
        <v>0</v>
      </c>
      <c r="AK323" s="413">
        <f t="shared" si="93"/>
        <v>0</v>
      </c>
      <c r="AL323" s="413">
        <f t="shared" si="93"/>
        <v>0</v>
      </c>
      <c r="AM323" s="313"/>
    </row>
    <row r="324" spans="1:39" s="285" customFormat="1" ht="15" outlineLevel="1">
      <c r="A324" s="510"/>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0">
        <v>16</v>
      </c>
      <c r="B325" s="316" t="s">
        <v>488</v>
      </c>
      <c r="C325" s="293" t="s">
        <v>25</v>
      </c>
      <c r="D325" s="297">
        <v>0</v>
      </c>
      <c r="E325" s="297">
        <v>0</v>
      </c>
      <c r="F325" s="297">
        <v>0</v>
      </c>
      <c r="G325" s="297">
        <v>0</v>
      </c>
      <c r="H325" s="297">
        <v>0</v>
      </c>
      <c r="I325" s="297">
        <v>0</v>
      </c>
      <c r="J325" s="297">
        <v>0</v>
      </c>
      <c r="K325" s="297">
        <v>0</v>
      </c>
      <c r="L325" s="297">
        <v>0</v>
      </c>
      <c r="M325" s="297">
        <v>0</v>
      </c>
      <c r="N325" s="293"/>
      <c r="O325" s="297">
        <v>0</v>
      </c>
      <c r="P325" s="297">
        <v>0</v>
      </c>
      <c r="Q325" s="297">
        <v>0</v>
      </c>
      <c r="R325" s="297">
        <v>0</v>
      </c>
      <c r="S325" s="297">
        <v>0</v>
      </c>
      <c r="T325" s="297">
        <v>0</v>
      </c>
      <c r="U325" s="297">
        <v>0</v>
      </c>
      <c r="V325" s="297">
        <v>0</v>
      </c>
      <c r="W325" s="297">
        <v>0</v>
      </c>
      <c r="X325" s="297">
        <v>0</v>
      </c>
      <c r="Y325" s="412">
        <v>0</v>
      </c>
      <c r="Z325" s="412">
        <v>1</v>
      </c>
      <c r="AA325" s="412">
        <v>0</v>
      </c>
      <c r="AB325" s="412">
        <v>0</v>
      </c>
      <c r="AC325" s="412">
        <v>0</v>
      </c>
      <c r="AD325" s="417"/>
      <c r="AE325" s="417"/>
      <c r="AF325" s="417"/>
      <c r="AG325" s="417"/>
      <c r="AH325" s="417"/>
      <c r="AI325" s="417"/>
      <c r="AJ325" s="417"/>
      <c r="AK325" s="417"/>
      <c r="AL325" s="417"/>
      <c r="AM325" s="298">
        <f>SUM(Y325:AL325)</f>
        <v>1</v>
      </c>
    </row>
    <row r="326" spans="1:39" s="285" customFormat="1" ht="15" outlineLevel="1">
      <c r="A326" s="510"/>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1</v>
      </c>
      <c r="AA326" s="413">
        <f t="shared" ref="AA326:AL326" si="94">AA325</f>
        <v>0</v>
      </c>
      <c r="AB326" s="413">
        <f t="shared" si="94"/>
        <v>0</v>
      </c>
      <c r="AC326" s="413">
        <f t="shared" si="94"/>
        <v>0</v>
      </c>
      <c r="AD326" s="413">
        <f t="shared" si="94"/>
        <v>0</v>
      </c>
      <c r="AE326" s="413">
        <f t="shared" si="94"/>
        <v>0</v>
      </c>
      <c r="AF326" s="413">
        <f t="shared" si="94"/>
        <v>0</v>
      </c>
      <c r="AG326" s="413">
        <f t="shared" si="94"/>
        <v>0</v>
      </c>
      <c r="AH326" s="413">
        <f t="shared" si="94"/>
        <v>0</v>
      </c>
      <c r="AI326" s="413">
        <f t="shared" si="94"/>
        <v>0</v>
      </c>
      <c r="AJ326" s="413">
        <f t="shared" si="94"/>
        <v>0</v>
      </c>
      <c r="AK326" s="413">
        <f t="shared" si="94"/>
        <v>0</v>
      </c>
      <c r="AL326" s="413">
        <f t="shared" si="94"/>
        <v>0</v>
      </c>
      <c r="AM326" s="313"/>
    </row>
    <row r="327" spans="1:39" s="285" customFormat="1" ht="15" outlineLevel="1">
      <c r="A327" s="510"/>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0">
        <v>17</v>
      </c>
      <c r="B328" s="316" t="s">
        <v>9</v>
      </c>
      <c r="C328" s="293" t="s">
        <v>25</v>
      </c>
      <c r="D328" s="297">
        <v>782.91200000000003</v>
      </c>
      <c r="E328" s="297">
        <v>0</v>
      </c>
      <c r="F328" s="297">
        <v>0</v>
      </c>
      <c r="G328" s="297">
        <v>0</v>
      </c>
      <c r="H328" s="297">
        <v>0</v>
      </c>
      <c r="I328" s="297">
        <v>0</v>
      </c>
      <c r="J328" s="297">
        <v>0</v>
      </c>
      <c r="K328" s="297">
        <v>0</v>
      </c>
      <c r="L328" s="297">
        <v>0</v>
      </c>
      <c r="M328" s="297">
        <v>0</v>
      </c>
      <c r="N328" s="293"/>
      <c r="O328" s="297">
        <v>58.633000000000003</v>
      </c>
      <c r="P328" s="297">
        <v>0</v>
      </c>
      <c r="Q328" s="297">
        <v>0</v>
      </c>
      <c r="R328" s="297">
        <v>0</v>
      </c>
      <c r="S328" s="297">
        <v>0</v>
      </c>
      <c r="T328" s="297">
        <v>0</v>
      </c>
      <c r="U328" s="297">
        <v>0</v>
      </c>
      <c r="V328" s="297">
        <v>0</v>
      </c>
      <c r="W328" s="297">
        <v>0</v>
      </c>
      <c r="X328" s="297">
        <v>0</v>
      </c>
      <c r="Y328" s="412">
        <v>0</v>
      </c>
      <c r="Z328" s="412">
        <v>0</v>
      </c>
      <c r="AA328" s="412">
        <v>0</v>
      </c>
      <c r="AB328" s="412">
        <v>0</v>
      </c>
      <c r="AC328" s="412">
        <v>0</v>
      </c>
      <c r="AD328" s="417"/>
      <c r="AE328" s="417"/>
      <c r="AF328" s="417"/>
      <c r="AG328" s="417"/>
      <c r="AH328" s="417"/>
      <c r="AI328" s="417"/>
      <c r="AJ328" s="417"/>
      <c r="AK328" s="417"/>
      <c r="AL328" s="417"/>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5">AA328</f>
        <v>0</v>
      </c>
      <c r="AB329" s="413">
        <f t="shared" si="95"/>
        <v>0</v>
      </c>
      <c r="AC329" s="413">
        <f t="shared" si="95"/>
        <v>0</v>
      </c>
      <c r="AD329" s="413">
        <f t="shared" si="95"/>
        <v>0</v>
      </c>
      <c r="AE329" s="413">
        <f t="shared" si="95"/>
        <v>0</v>
      </c>
      <c r="AF329" s="413">
        <f t="shared" si="95"/>
        <v>0</v>
      </c>
      <c r="AG329" s="413">
        <f t="shared" si="95"/>
        <v>0</v>
      </c>
      <c r="AH329" s="413">
        <f t="shared" si="95"/>
        <v>0</v>
      </c>
      <c r="AI329" s="413">
        <f t="shared" si="95"/>
        <v>0</v>
      </c>
      <c r="AJ329" s="413">
        <f t="shared" si="95"/>
        <v>0</v>
      </c>
      <c r="AK329" s="413">
        <f t="shared" si="95"/>
        <v>0</v>
      </c>
      <c r="AL329" s="413">
        <f t="shared" si="95"/>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6" outlineLevel="1">
      <c r="A331" s="511"/>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0">
        <v>18</v>
      </c>
      <c r="B332" s="317" t="s">
        <v>11</v>
      </c>
      <c r="C332" s="293" t="s">
        <v>25</v>
      </c>
      <c r="D332" s="297">
        <v>0</v>
      </c>
      <c r="E332" s="297"/>
      <c r="F332" s="297"/>
      <c r="G332" s="297"/>
      <c r="H332" s="297"/>
      <c r="I332" s="297"/>
      <c r="J332" s="297"/>
      <c r="K332" s="297"/>
      <c r="L332" s="297"/>
      <c r="M332" s="297"/>
      <c r="N332" s="297">
        <v>12</v>
      </c>
      <c r="O332" s="297">
        <v>0</v>
      </c>
      <c r="P332" s="297"/>
      <c r="Q332" s="297"/>
      <c r="R332" s="297"/>
      <c r="S332" s="297"/>
      <c r="T332" s="297"/>
      <c r="U332" s="297"/>
      <c r="V332" s="297"/>
      <c r="W332" s="297"/>
      <c r="X332" s="297"/>
      <c r="Y332" s="412">
        <v>0</v>
      </c>
      <c r="Z332" s="412">
        <v>0</v>
      </c>
      <c r="AA332" s="412">
        <v>0</v>
      </c>
      <c r="AB332" s="412">
        <v>1</v>
      </c>
      <c r="AC332" s="412">
        <v>0</v>
      </c>
      <c r="AD332" s="417"/>
      <c r="AE332" s="417"/>
      <c r="AF332" s="417"/>
      <c r="AG332" s="417"/>
      <c r="AH332" s="417"/>
      <c r="AI332" s="417"/>
      <c r="AJ332" s="417"/>
      <c r="AK332" s="417"/>
      <c r="AL332" s="417"/>
      <c r="AM332" s="298">
        <f>SUM(Y332:AL332)</f>
        <v>1</v>
      </c>
    </row>
    <row r="333" spans="1:39" ht="15" outlineLevel="1">
      <c r="B333" s="296" t="s">
        <v>250</v>
      </c>
      <c r="C333" s="293" t="s">
        <v>164</v>
      </c>
      <c r="D333" s="297">
        <v>1035720</v>
      </c>
      <c r="E333" s="297">
        <v>1035720</v>
      </c>
      <c r="F333" s="297">
        <v>1035720</v>
      </c>
      <c r="G333" s="297">
        <v>1035720</v>
      </c>
      <c r="H333" s="297">
        <v>1035720</v>
      </c>
      <c r="I333" s="297">
        <v>1035720</v>
      </c>
      <c r="J333" s="297">
        <v>1035720</v>
      </c>
      <c r="K333" s="297">
        <v>1035720</v>
      </c>
      <c r="L333" s="297">
        <v>1035720</v>
      </c>
      <c r="M333" s="297">
        <v>1035720</v>
      </c>
      <c r="N333" s="297">
        <f>N332</f>
        <v>12</v>
      </c>
      <c r="O333" s="297">
        <v>345.072</v>
      </c>
      <c r="P333" s="297">
        <v>345.072</v>
      </c>
      <c r="Q333" s="297">
        <v>345.072</v>
      </c>
      <c r="R333" s="297">
        <v>345.072</v>
      </c>
      <c r="S333" s="297">
        <v>345.072</v>
      </c>
      <c r="T333" s="297">
        <v>345.072</v>
      </c>
      <c r="U333" s="297">
        <v>345.072</v>
      </c>
      <c r="V333" s="297">
        <v>345.072</v>
      </c>
      <c r="W333" s="297">
        <v>345.072</v>
      </c>
      <c r="X333" s="297">
        <v>345.072</v>
      </c>
      <c r="Y333" s="413">
        <f>Y332</f>
        <v>0</v>
      </c>
      <c r="Z333" s="413">
        <f>Z332</f>
        <v>0</v>
      </c>
      <c r="AA333" s="413">
        <f t="shared" ref="AA333:AL333" si="96">AA332</f>
        <v>0</v>
      </c>
      <c r="AB333" s="413">
        <f t="shared" si="96"/>
        <v>1</v>
      </c>
      <c r="AC333" s="413">
        <f t="shared" si="96"/>
        <v>0</v>
      </c>
      <c r="AD333" s="413">
        <f t="shared" si="96"/>
        <v>0</v>
      </c>
      <c r="AE333" s="413">
        <f t="shared" si="96"/>
        <v>0</v>
      </c>
      <c r="AF333" s="413">
        <f t="shared" si="96"/>
        <v>0</v>
      </c>
      <c r="AG333" s="413">
        <f t="shared" si="96"/>
        <v>0</v>
      </c>
      <c r="AH333" s="413">
        <f t="shared" si="96"/>
        <v>0</v>
      </c>
      <c r="AI333" s="413">
        <f t="shared" si="96"/>
        <v>0</v>
      </c>
      <c r="AJ333" s="413">
        <f t="shared" si="96"/>
        <v>0</v>
      </c>
      <c r="AK333" s="413">
        <f t="shared" si="96"/>
        <v>0</v>
      </c>
      <c r="AL333" s="413">
        <f t="shared" si="96"/>
        <v>0</v>
      </c>
      <c r="AM333" s="299"/>
    </row>
    <row r="334" spans="1:39" ht="15" outlineLevel="1">
      <c r="A334" s="513"/>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0">
        <v>19</v>
      </c>
      <c r="B335" s="317" t="s">
        <v>12</v>
      </c>
      <c r="C335" s="293" t="s">
        <v>25</v>
      </c>
      <c r="D335" s="297">
        <v>0</v>
      </c>
      <c r="E335" s="297">
        <v>0</v>
      </c>
      <c r="F335" s="297">
        <v>0</v>
      </c>
      <c r="G335" s="297">
        <v>0</v>
      </c>
      <c r="H335" s="297">
        <v>0</v>
      </c>
      <c r="I335" s="297">
        <v>0</v>
      </c>
      <c r="J335" s="297">
        <v>0</v>
      </c>
      <c r="K335" s="297">
        <v>0</v>
      </c>
      <c r="L335" s="297">
        <v>0</v>
      </c>
      <c r="M335" s="297">
        <v>0</v>
      </c>
      <c r="N335" s="297">
        <v>12</v>
      </c>
      <c r="O335" s="297">
        <v>0</v>
      </c>
      <c r="P335" s="297">
        <v>0</v>
      </c>
      <c r="Q335" s="297">
        <v>0</v>
      </c>
      <c r="R335" s="297">
        <v>0</v>
      </c>
      <c r="S335" s="297">
        <v>0</v>
      </c>
      <c r="T335" s="297">
        <v>0</v>
      </c>
      <c r="U335" s="297">
        <v>0</v>
      </c>
      <c r="V335" s="297">
        <v>0</v>
      </c>
      <c r="W335" s="297">
        <v>0</v>
      </c>
      <c r="X335" s="297">
        <v>0</v>
      </c>
      <c r="Y335" s="412">
        <v>0</v>
      </c>
      <c r="Z335" s="412">
        <v>0</v>
      </c>
      <c r="AA335" s="412">
        <v>0</v>
      </c>
      <c r="AB335" s="412">
        <v>0</v>
      </c>
      <c r="AC335" s="412">
        <v>0</v>
      </c>
      <c r="AD335" s="417"/>
      <c r="AE335" s="417"/>
      <c r="AF335" s="417"/>
      <c r="AG335" s="417"/>
      <c r="AH335" s="417"/>
      <c r="AI335" s="417"/>
      <c r="AJ335" s="417"/>
      <c r="AK335" s="417"/>
      <c r="AL335" s="417"/>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7">AA335</f>
        <v>0</v>
      </c>
      <c r="AB336" s="413">
        <f t="shared" si="97"/>
        <v>0</v>
      </c>
      <c r="AC336" s="413">
        <f t="shared" si="97"/>
        <v>0</v>
      </c>
      <c r="AD336" s="413">
        <f t="shared" si="97"/>
        <v>0</v>
      </c>
      <c r="AE336" s="413">
        <f t="shared" si="97"/>
        <v>0</v>
      </c>
      <c r="AF336" s="413">
        <f t="shared" si="97"/>
        <v>0</v>
      </c>
      <c r="AG336" s="413">
        <f t="shared" si="97"/>
        <v>0</v>
      </c>
      <c r="AH336" s="413">
        <f t="shared" si="97"/>
        <v>0</v>
      </c>
      <c r="AI336" s="413">
        <f t="shared" si="97"/>
        <v>0</v>
      </c>
      <c r="AJ336" s="413">
        <f t="shared" si="97"/>
        <v>0</v>
      </c>
      <c r="AK336" s="413">
        <f t="shared" si="97"/>
        <v>0</v>
      </c>
      <c r="AL336" s="413">
        <f t="shared" si="97"/>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0">
        <v>20</v>
      </c>
      <c r="B338" s="317" t="s">
        <v>13</v>
      </c>
      <c r="C338" s="293" t="s">
        <v>25</v>
      </c>
      <c r="D338" s="297"/>
      <c r="E338" s="297"/>
      <c r="F338" s="297"/>
      <c r="G338" s="297"/>
      <c r="H338" s="297"/>
      <c r="I338" s="297"/>
      <c r="J338" s="297"/>
      <c r="K338" s="297"/>
      <c r="L338" s="297"/>
      <c r="M338" s="297"/>
      <c r="N338" s="297">
        <v>12</v>
      </c>
      <c r="O338" s="297">
        <v>0</v>
      </c>
      <c r="P338" s="297"/>
      <c r="Q338" s="297"/>
      <c r="R338" s="297"/>
      <c r="S338" s="297"/>
      <c r="T338" s="297"/>
      <c r="U338" s="297"/>
      <c r="V338" s="297"/>
      <c r="W338" s="297"/>
      <c r="X338" s="297"/>
      <c r="Y338" s="412">
        <v>0</v>
      </c>
      <c r="Z338" s="412">
        <v>0</v>
      </c>
      <c r="AA338" s="412">
        <v>0</v>
      </c>
      <c r="AB338" s="412">
        <v>0</v>
      </c>
      <c r="AC338" s="412">
        <v>1</v>
      </c>
      <c r="AD338" s="417"/>
      <c r="AE338" s="417"/>
      <c r="AF338" s="417"/>
      <c r="AG338" s="417"/>
      <c r="AH338" s="417"/>
      <c r="AI338" s="417"/>
      <c r="AJ338" s="417"/>
      <c r="AK338" s="417"/>
      <c r="AL338" s="417"/>
      <c r="AM338" s="298">
        <f>SUM(Y338:AL338)</f>
        <v>1</v>
      </c>
    </row>
    <row r="339" spans="1:39" ht="15" outlineLevel="1">
      <c r="B339" s="296" t="s">
        <v>250</v>
      </c>
      <c r="C339" s="293" t="s">
        <v>164</v>
      </c>
      <c r="D339" s="297">
        <v>4243500</v>
      </c>
      <c r="E339" s="297">
        <v>4243500</v>
      </c>
      <c r="F339" s="297">
        <v>4243500</v>
      </c>
      <c r="G339" s="297">
        <v>4243500</v>
      </c>
      <c r="H339" s="297">
        <v>4243500</v>
      </c>
      <c r="I339" s="297">
        <v>4243500</v>
      </c>
      <c r="J339" s="297">
        <v>4243500</v>
      </c>
      <c r="K339" s="297">
        <v>4243500</v>
      </c>
      <c r="L339" s="297">
        <v>4243500</v>
      </c>
      <c r="M339" s="297">
        <v>4243500</v>
      </c>
      <c r="N339" s="297">
        <f>N338</f>
        <v>12</v>
      </c>
      <c r="O339" s="297">
        <v>459.99</v>
      </c>
      <c r="P339" s="297">
        <v>459.99</v>
      </c>
      <c r="Q339" s="297">
        <v>459.99</v>
      </c>
      <c r="R339" s="297">
        <v>459.99</v>
      </c>
      <c r="S339" s="297">
        <v>459.99</v>
      </c>
      <c r="T339" s="297">
        <v>459.99</v>
      </c>
      <c r="U339" s="297">
        <v>459.99</v>
      </c>
      <c r="V339" s="297">
        <v>459.99</v>
      </c>
      <c r="W339" s="297">
        <v>459.99</v>
      </c>
      <c r="X339" s="297">
        <v>459.99</v>
      </c>
      <c r="Y339" s="413">
        <f>Y338</f>
        <v>0</v>
      </c>
      <c r="Z339" s="413">
        <f>Z338</f>
        <v>0</v>
      </c>
      <c r="AA339" s="413">
        <f t="shared" ref="AA339:AL339" si="98">AA338</f>
        <v>0</v>
      </c>
      <c r="AB339" s="413">
        <f t="shared" si="98"/>
        <v>0</v>
      </c>
      <c r="AC339" s="413">
        <f t="shared" si="98"/>
        <v>1</v>
      </c>
      <c r="AD339" s="413">
        <f t="shared" si="98"/>
        <v>0</v>
      </c>
      <c r="AE339" s="413">
        <f t="shared" si="98"/>
        <v>0</v>
      </c>
      <c r="AF339" s="413">
        <f t="shared" si="98"/>
        <v>0</v>
      </c>
      <c r="AG339" s="413">
        <f t="shared" si="98"/>
        <v>0</v>
      </c>
      <c r="AH339" s="413">
        <f t="shared" si="98"/>
        <v>0</v>
      </c>
      <c r="AI339" s="413">
        <f t="shared" si="98"/>
        <v>0</v>
      </c>
      <c r="AJ339" s="413">
        <f t="shared" si="98"/>
        <v>0</v>
      </c>
      <c r="AK339" s="413">
        <f t="shared" si="98"/>
        <v>0</v>
      </c>
      <c r="AL339" s="413">
        <f t="shared" si="98"/>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0">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v>0</v>
      </c>
      <c r="Z341" s="412">
        <v>6.1397970082113978E-2</v>
      </c>
      <c r="AA341" s="412">
        <v>0.5915755429749523</v>
      </c>
      <c r="AB341" s="412">
        <v>0.20433308647794707</v>
      </c>
      <c r="AC341" s="412">
        <v>5.8553959719609356E-3</v>
      </c>
      <c r="AD341" s="417"/>
      <c r="AE341" s="417"/>
      <c r="AF341" s="417"/>
      <c r="AG341" s="417"/>
      <c r="AH341" s="417"/>
      <c r="AI341" s="417"/>
      <c r="AJ341" s="417"/>
      <c r="AK341" s="417"/>
      <c r="AL341" s="417"/>
      <c r="AM341" s="298">
        <f>SUM(Y341:AL341)</f>
        <v>0.86316199550697426</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6.1397970082113978E-2</v>
      </c>
      <c r="AA342" s="413">
        <f t="shared" ref="AA342:AL342" si="99">AA341</f>
        <v>0.5915755429749523</v>
      </c>
      <c r="AB342" s="413">
        <f t="shared" si="99"/>
        <v>0.20433308647794707</v>
      </c>
      <c r="AC342" s="413">
        <f t="shared" si="99"/>
        <v>5.8553959719609356E-3</v>
      </c>
      <c r="AD342" s="413">
        <f t="shared" si="99"/>
        <v>0</v>
      </c>
      <c r="AE342" s="413">
        <f t="shared" si="99"/>
        <v>0</v>
      </c>
      <c r="AF342" s="413">
        <f t="shared" si="99"/>
        <v>0</v>
      </c>
      <c r="AG342" s="413">
        <f t="shared" si="99"/>
        <v>0</v>
      </c>
      <c r="AH342" s="413">
        <f t="shared" si="99"/>
        <v>0</v>
      </c>
      <c r="AI342" s="413">
        <f t="shared" si="99"/>
        <v>0</v>
      </c>
      <c r="AJ342" s="413">
        <f t="shared" si="99"/>
        <v>0</v>
      </c>
      <c r="AK342" s="413">
        <f t="shared" si="99"/>
        <v>0</v>
      </c>
      <c r="AL342" s="413">
        <f t="shared" si="99"/>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0">
        <v>22</v>
      </c>
      <c r="B344" s="317" t="s">
        <v>9</v>
      </c>
      <c r="C344" s="293" t="s">
        <v>25</v>
      </c>
      <c r="D344" s="297">
        <v>103235.7</v>
      </c>
      <c r="E344" s="297">
        <v>0</v>
      </c>
      <c r="F344" s="297">
        <v>0</v>
      </c>
      <c r="G344" s="297">
        <v>0</v>
      </c>
      <c r="H344" s="297">
        <v>0</v>
      </c>
      <c r="I344" s="297">
        <v>0</v>
      </c>
      <c r="J344" s="297">
        <v>0</v>
      </c>
      <c r="K344" s="297">
        <v>0</v>
      </c>
      <c r="L344" s="297">
        <v>0</v>
      </c>
      <c r="M344" s="297">
        <v>0</v>
      </c>
      <c r="N344" s="293"/>
      <c r="O344" s="297">
        <v>3757.6860000000001</v>
      </c>
      <c r="P344" s="297">
        <v>0</v>
      </c>
      <c r="Q344" s="297">
        <v>0</v>
      </c>
      <c r="R344" s="297">
        <v>0</v>
      </c>
      <c r="S344" s="297">
        <v>0</v>
      </c>
      <c r="T344" s="297">
        <v>0</v>
      </c>
      <c r="U344" s="297">
        <v>0</v>
      </c>
      <c r="V344" s="297">
        <v>0</v>
      </c>
      <c r="W344" s="297">
        <v>0</v>
      </c>
      <c r="X344" s="297">
        <v>0</v>
      </c>
      <c r="Y344" s="412">
        <v>0</v>
      </c>
      <c r="Z344" s="412">
        <v>0</v>
      </c>
      <c r="AA344" s="412">
        <v>0</v>
      </c>
      <c r="AB344" s="412">
        <v>0</v>
      </c>
      <c r="AC344" s="412">
        <v>0</v>
      </c>
      <c r="AD344" s="417"/>
      <c r="AE344" s="417"/>
      <c r="AF344" s="417"/>
      <c r="AG344" s="417"/>
      <c r="AH344" s="417"/>
      <c r="AI344" s="417"/>
      <c r="AJ344" s="417"/>
      <c r="AK344" s="417"/>
      <c r="AL344" s="417"/>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0">AA344</f>
        <v>0</v>
      </c>
      <c r="AB345" s="413">
        <f t="shared" si="100"/>
        <v>0</v>
      </c>
      <c r="AC345" s="413">
        <f t="shared" si="100"/>
        <v>0</v>
      </c>
      <c r="AD345" s="413">
        <f t="shared" si="100"/>
        <v>0</v>
      </c>
      <c r="AE345" s="413">
        <f t="shared" si="100"/>
        <v>0</v>
      </c>
      <c r="AF345" s="413">
        <f t="shared" si="100"/>
        <v>0</v>
      </c>
      <c r="AG345" s="413">
        <f t="shared" si="100"/>
        <v>0</v>
      </c>
      <c r="AH345" s="413">
        <f t="shared" si="100"/>
        <v>0</v>
      </c>
      <c r="AI345" s="413">
        <f t="shared" si="100"/>
        <v>0</v>
      </c>
      <c r="AJ345" s="413">
        <f t="shared" si="100"/>
        <v>0</v>
      </c>
      <c r="AK345" s="413">
        <f t="shared" si="100"/>
        <v>0</v>
      </c>
      <c r="AL345" s="413">
        <f t="shared" si="100"/>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6" outlineLevel="1">
      <c r="A347" s="511"/>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0">
        <v>23</v>
      </c>
      <c r="B348" s="317" t="s">
        <v>14</v>
      </c>
      <c r="C348" s="293" t="s">
        <v>25</v>
      </c>
      <c r="D348" s="297">
        <v>0</v>
      </c>
      <c r="E348" s="297">
        <v>0</v>
      </c>
      <c r="F348" s="297">
        <v>0</v>
      </c>
      <c r="G348" s="297">
        <v>0</v>
      </c>
      <c r="H348" s="297">
        <v>0</v>
      </c>
      <c r="I348" s="297">
        <v>0</v>
      </c>
      <c r="J348" s="297">
        <v>0</v>
      </c>
      <c r="K348" s="297">
        <v>0</v>
      </c>
      <c r="L348" s="297">
        <v>0</v>
      </c>
      <c r="M348" s="297">
        <v>0</v>
      </c>
      <c r="N348" s="293"/>
      <c r="O348" s="297">
        <v>0</v>
      </c>
      <c r="P348" s="297">
        <v>0</v>
      </c>
      <c r="Q348" s="297">
        <v>0</v>
      </c>
      <c r="R348" s="297">
        <v>0</v>
      </c>
      <c r="S348" s="297">
        <v>0</v>
      </c>
      <c r="T348" s="297">
        <v>0</v>
      </c>
      <c r="U348" s="297">
        <v>0</v>
      </c>
      <c r="V348" s="297">
        <v>0</v>
      </c>
      <c r="W348" s="297">
        <v>0</v>
      </c>
      <c r="X348" s="297">
        <v>0</v>
      </c>
      <c r="Y348" s="412">
        <v>0</v>
      </c>
      <c r="Z348" s="412">
        <v>0</v>
      </c>
      <c r="AA348" s="412">
        <v>0</v>
      </c>
      <c r="AB348" s="412">
        <v>0</v>
      </c>
      <c r="AC348" s="412">
        <v>0</v>
      </c>
      <c r="AD348" s="412"/>
      <c r="AE348" s="412"/>
      <c r="AF348" s="412"/>
      <c r="AG348" s="412"/>
      <c r="AH348" s="412"/>
      <c r="AI348" s="412"/>
      <c r="AJ348" s="412"/>
      <c r="AK348" s="412"/>
      <c r="AL348" s="412"/>
      <c r="AM348" s="298">
        <f>SUM(Y348:AL348)</f>
        <v>0</v>
      </c>
    </row>
    <row r="349" spans="1:39" ht="15" outlineLevel="1">
      <c r="B349" s="296" t="s">
        <v>250</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0</v>
      </c>
      <c r="Z349" s="413">
        <f>Z348</f>
        <v>0</v>
      </c>
      <c r="AA349" s="413">
        <f t="shared" ref="AA349:AL349" si="101">AA348</f>
        <v>0</v>
      </c>
      <c r="AB349" s="413">
        <f t="shared" si="101"/>
        <v>0</v>
      </c>
      <c r="AC349" s="413">
        <f t="shared" si="101"/>
        <v>0</v>
      </c>
      <c r="AD349" s="413">
        <f t="shared" si="101"/>
        <v>0</v>
      </c>
      <c r="AE349" s="413">
        <f t="shared" si="101"/>
        <v>0</v>
      </c>
      <c r="AF349" s="413">
        <f t="shared" si="101"/>
        <v>0</v>
      </c>
      <c r="AG349" s="413">
        <f t="shared" si="101"/>
        <v>0</v>
      </c>
      <c r="AH349" s="413">
        <f t="shared" si="101"/>
        <v>0</v>
      </c>
      <c r="AI349" s="413">
        <f t="shared" si="101"/>
        <v>0</v>
      </c>
      <c r="AJ349" s="413">
        <f t="shared" si="101"/>
        <v>0</v>
      </c>
      <c r="AK349" s="413">
        <f t="shared" si="101"/>
        <v>0</v>
      </c>
      <c r="AL349" s="413">
        <f t="shared" si="101"/>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6" outlineLevel="1">
      <c r="A351" s="511"/>
      <c r="B351" s="290" t="s">
        <v>489</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0">
        <v>24</v>
      </c>
      <c r="B352" s="317" t="s">
        <v>14</v>
      </c>
      <c r="C352" s="293" t="s">
        <v>25</v>
      </c>
      <c r="D352" s="297">
        <v>0</v>
      </c>
      <c r="E352" s="297">
        <v>0</v>
      </c>
      <c r="F352" s="297">
        <v>0</v>
      </c>
      <c r="G352" s="297">
        <v>0</v>
      </c>
      <c r="H352" s="297">
        <v>0</v>
      </c>
      <c r="I352" s="297">
        <v>0</v>
      </c>
      <c r="J352" s="297">
        <v>0</v>
      </c>
      <c r="K352" s="297">
        <v>0</v>
      </c>
      <c r="L352" s="297">
        <v>0</v>
      </c>
      <c r="M352" s="297">
        <v>0</v>
      </c>
      <c r="N352" s="293"/>
      <c r="O352" s="297">
        <v>0</v>
      </c>
      <c r="P352" s="297">
        <v>0</v>
      </c>
      <c r="Q352" s="297">
        <v>0</v>
      </c>
      <c r="R352" s="297">
        <v>0</v>
      </c>
      <c r="S352" s="297">
        <v>0</v>
      </c>
      <c r="T352" s="297">
        <v>0</v>
      </c>
      <c r="U352" s="297">
        <v>0</v>
      </c>
      <c r="V352" s="297">
        <v>0</v>
      </c>
      <c r="W352" s="297">
        <v>0</v>
      </c>
      <c r="X352" s="297">
        <v>0</v>
      </c>
      <c r="Y352" s="412">
        <v>0</v>
      </c>
      <c r="Z352" s="412">
        <v>0</v>
      </c>
      <c r="AA352" s="412">
        <v>0</v>
      </c>
      <c r="AB352" s="412">
        <v>0</v>
      </c>
      <c r="AC352" s="412">
        <v>0</v>
      </c>
      <c r="AD352" s="412"/>
      <c r="AE352" s="412"/>
      <c r="AF352" s="412"/>
      <c r="AG352" s="412"/>
      <c r="AH352" s="412"/>
      <c r="AI352" s="412"/>
      <c r="AJ352" s="412"/>
      <c r="AK352" s="412"/>
      <c r="AL352" s="412"/>
      <c r="AM352" s="298">
        <f>SUM(Y352:AL352)</f>
        <v>0</v>
      </c>
    </row>
    <row r="353" spans="1:39" s="285" customFormat="1" ht="15" outlineLevel="1">
      <c r="A353" s="510"/>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2">AA352</f>
        <v>0</v>
      </c>
      <c r="AB353" s="413">
        <f t="shared" si="102"/>
        <v>0</v>
      </c>
      <c r="AC353" s="413">
        <f t="shared" si="102"/>
        <v>0</v>
      </c>
      <c r="AD353" s="413">
        <f t="shared" si="102"/>
        <v>0</v>
      </c>
      <c r="AE353" s="413">
        <f t="shared" si="102"/>
        <v>0</v>
      </c>
      <c r="AF353" s="413">
        <f t="shared" si="102"/>
        <v>0</v>
      </c>
      <c r="AG353" s="413">
        <f t="shared" si="102"/>
        <v>0</v>
      </c>
      <c r="AH353" s="413">
        <f t="shared" si="102"/>
        <v>0</v>
      </c>
      <c r="AI353" s="413">
        <f t="shared" si="102"/>
        <v>0</v>
      </c>
      <c r="AJ353" s="413">
        <f t="shared" si="102"/>
        <v>0</v>
      </c>
      <c r="AK353" s="413">
        <f t="shared" si="102"/>
        <v>0</v>
      </c>
      <c r="AL353" s="413">
        <f t="shared" si="102"/>
        <v>0</v>
      </c>
      <c r="AM353" s="299"/>
    </row>
    <row r="354" spans="1:39" s="285" customFormat="1" ht="15" outlineLevel="1">
      <c r="A354" s="510"/>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0">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2">
        <v>0</v>
      </c>
      <c r="Z355" s="412">
        <v>1</v>
      </c>
      <c r="AA355" s="412">
        <v>0</v>
      </c>
      <c r="AB355" s="412">
        <v>0</v>
      </c>
      <c r="AC355" s="412">
        <v>0</v>
      </c>
      <c r="AD355" s="417"/>
      <c r="AE355" s="417"/>
      <c r="AF355" s="417"/>
      <c r="AG355" s="417"/>
      <c r="AH355" s="417"/>
      <c r="AI355" s="417"/>
      <c r="AJ355" s="417"/>
      <c r="AK355" s="417"/>
      <c r="AL355" s="417"/>
      <c r="AM355" s="298">
        <f>SUM(Y355:AL355)</f>
        <v>1</v>
      </c>
    </row>
    <row r="356" spans="1:39" s="285" customFormat="1" ht="15" outlineLevel="1">
      <c r="A356" s="510"/>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1</v>
      </c>
      <c r="AA356" s="413">
        <f t="shared" ref="AA356:AL356" si="103">AA355</f>
        <v>0</v>
      </c>
      <c r="AB356" s="413">
        <f t="shared" si="103"/>
        <v>0</v>
      </c>
      <c r="AC356" s="413">
        <f t="shared" si="103"/>
        <v>0</v>
      </c>
      <c r="AD356" s="413">
        <f t="shared" si="103"/>
        <v>0</v>
      </c>
      <c r="AE356" s="413">
        <f t="shared" si="103"/>
        <v>0</v>
      </c>
      <c r="AF356" s="413">
        <f t="shared" si="103"/>
        <v>0</v>
      </c>
      <c r="AG356" s="413">
        <f t="shared" si="103"/>
        <v>0</v>
      </c>
      <c r="AH356" s="413">
        <f t="shared" si="103"/>
        <v>0</v>
      </c>
      <c r="AI356" s="413">
        <f t="shared" si="103"/>
        <v>0</v>
      </c>
      <c r="AJ356" s="413">
        <f t="shared" si="103"/>
        <v>0</v>
      </c>
      <c r="AK356" s="413">
        <f t="shared" si="103"/>
        <v>0</v>
      </c>
      <c r="AL356" s="413">
        <f t="shared" si="103"/>
        <v>0</v>
      </c>
      <c r="AM356" s="313"/>
    </row>
    <row r="357" spans="1:39" s="285" customFormat="1" ht="15" outlineLevel="1">
      <c r="A357" s="510"/>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6" outlineLevel="1">
      <c r="A358" s="511"/>
      <c r="B358" s="290" t="s">
        <v>15</v>
      </c>
      <c r="C358" s="322"/>
      <c r="D358" s="292"/>
      <c r="E358" s="291"/>
      <c r="F358" s="291"/>
      <c r="G358" s="291"/>
      <c r="H358" s="291"/>
      <c r="I358" s="291"/>
      <c r="J358" s="291"/>
      <c r="K358" s="291"/>
      <c r="L358" s="291"/>
      <c r="M358" s="291"/>
      <c r="N358" s="293"/>
      <c r="O358" s="292"/>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0">
        <v>26</v>
      </c>
      <c r="B359" s="323" t="s">
        <v>16</v>
      </c>
      <c r="C359" s="293" t="s">
        <v>25</v>
      </c>
      <c r="D359" s="297">
        <v>0</v>
      </c>
      <c r="E359" s="297">
        <v>0</v>
      </c>
      <c r="F359" s="297">
        <v>0</v>
      </c>
      <c r="G359" s="297">
        <v>0</v>
      </c>
      <c r="H359" s="297">
        <v>0</v>
      </c>
      <c r="I359" s="297">
        <v>0</v>
      </c>
      <c r="J359" s="297">
        <v>0</v>
      </c>
      <c r="K359" s="297">
        <v>0</v>
      </c>
      <c r="L359" s="297">
        <v>0</v>
      </c>
      <c r="M359" s="297">
        <v>0</v>
      </c>
      <c r="N359" s="297">
        <v>12</v>
      </c>
      <c r="O359" s="297">
        <v>0</v>
      </c>
      <c r="P359" s="297">
        <v>0</v>
      </c>
      <c r="Q359" s="297">
        <v>0</v>
      </c>
      <c r="R359" s="297">
        <v>0</v>
      </c>
      <c r="S359" s="297">
        <v>0</v>
      </c>
      <c r="T359" s="297">
        <v>0</v>
      </c>
      <c r="U359" s="297">
        <v>0</v>
      </c>
      <c r="V359" s="297">
        <v>0</v>
      </c>
      <c r="W359" s="297">
        <v>0</v>
      </c>
      <c r="X359" s="297">
        <v>0</v>
      </c>
      <c r="Y359" s="412">
        <v>0</v>
      </c>
      <c r="Z359" s="412">
        <v>0</v>
      </c>
      <c r="AA359" s="412">
        <v>0</v>
      </c>
      <c r="AB359" s="412">
        <v>0</v>
      </c>
      <c r="AC359" s="412">
        <v>0</v>
      </c>
      <c r="AD359" s="417"/>
      <c r="AE359" s="417"/>
      <c r="AF359" s="417"/>
      <c r="AG359" s="417"/>
      <c r="AH359" s="417"/>
      <c r="AI359" s="417"/>
      <c r="AJ359" s="417"/>
      <c r="AK359" s="417"/>
      <c r="AL359" s="417"/>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4">AA359</f>
        <v>0</v>
      </c>
      <c r="AB360" s="413">
        <f t="shared" si="104"/>
        <v>0</v>
      </c>
      <c r="AC360" s="413">
        <f t="shared" si="104"/>
        <v>0</v>
      </c>
      <c r="AD360" s="413">
        <f t="shared" si="104"/>
        <v>0</v>
      </c>
      <c r="AE360" s="413">
        <f t="shared" si="104"/>
        <v>0</v>
      </c>
      <c r="AF360" s="413">
        <f t="shared" si="104"/>
        <v>0</v>
      </c>
      <c r="AG360" s="413">
        <f t="shared" si="104"/>
        <v>0</v>
      </c>
      <c r="AH360" s="413">
        <f t="shared" si="104"/>
        <v>0</v>
      </c>
      <c r="AI360" s="413">
        <f t="shared" si="104"/>
        <v>0</v>
      </c>
      <c r="AJ360" s="413">
        <f t="shared" si="104"/>
        <v>0</v>
      </c>
      <c r="AK360" s="413">
        <f t="shared" si="104"/>
        <v>0</v>
      </c>
      <c r="AL360" s="413">
        <f t="shared" si="104"/>
        <v>0</v>
      </c>
      <c r="AM360" s="308"/>
    </row>
    <row r="361" spans="1:39" ht="15" outlineLevel="1">
      <c r="A361" s="513"/>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0">
        <v>27</v>
      </c>
      <c r="B362" s="323" t="s">
        <v>17</v>
      </c>
      <c r="C362" s="293" t="s">
        <v>25</v>
      </c>
      <c r="D362" s="297">
        <v>0</v>
      </c>
      <c r="E362" s="297">
        <v>0</v>
      </c>
      <c r="F362" s="297">
        <v>0</v>
      </c>
      <c r="G362" s="297">
        <v>0</v>
      </c>
      <c r="H362" s="297">
        <v>0</v>
      </c>
      <c r="I362" s="297">
        <v>0</v>
      </c>
      <c r="J362" s="297">
        <v>0</v>
      </c>
      <c r="K362" s="297">
        <v>0</v>
      </c>
      <c r="L362" s="297">
        <v>0</v>
      </c>
      <c r="M362" s="297">
        <v>0</v>
      </c>
      <c r="N362" s="297">
        <v>12</v>
      </c>
      <c r="O362" s="297">
        <v>0</v>
      </c>
      <c r="P362" s="297">
        <v>0</v>
      </c>
      <c r="Q362" s="297">
        <v>0</v>
      </c>
      <c r="R362" s="297">
        <v>0</v>
      </c>
      <c r="S362" s="297">
        <v>0</v>
      </c>
      <c r="T362" s="297">
        <v>0</v>
      </c>
      <c r="U362" s="297">
        <v>0</v>
      </c>
      <c r="V362" s="297">
        <v>0</v>
      </c>
      <c r="W362" s="297">
        <v>0</v>
      </c>
      <c r="X362" s="297">
        <v>0</v>
      </c>
      <c r="Y362" s="412">
        <v>0</v>
      </c>
      <c r="Z362" s="412">
        <v>0</v>
      </c>
      <c r="AA362" s="412">
        <v>0</v>
      </c>
      <c r="AB362" s="412">
        <v>0</v>
      </c>
      <c r="AC362" s="412">
        <v>0</v>
      </c>
      <c r="AD362" s="417"/>
      <c r="AE362" s="417"/>
      <c r="AF362" s="417"/>
      <c r="AG362" s="417"/>
      <c r="AH362" s="417"/>
      <c r="AI362" s="417"/>
      <c r="AJ362" s="417"/>
      <c r="AK362" s="417"/>
      <c r="AL362" s="417"/>
      <c r="AM362" s="298">
        <f>SUM(Y362:AL362)</f>
        <v>0</v>
      </c>
    </row>
    <row r="363" spans="1:39" ht="15"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5">AA362</f>
        <v>0</v>
      </c>
      <c r="AB363" s="413">
        <f t="shared" si="105"/>
        <v>0</v>
      </c>
      <c r="AC363" s="413">
        <f t="shared" si="105"/>
        <v>0</v>
      </c>
      <c r="AD363" s="413">
        <f t="shared" si="105"/>
        <v>0</v>
      </c>
      <c r="AE363" s="413">
        <f t="shared" si="105"/>
        <v>0</v>
      </c>
      <c r="AF363" s="413">
        <f t="shared" si="105"/>
        <v>0</v>
      </c>
      <c r="AG363" s="413">
        <f t="shared" si="105"/>
        <v>0</v>
      </c>
      <c r="AH363" s="413">
        <f t="shared" si="105"/>
        <v>0</v>
      </c>
      <c r="AI363" s="413">
        <f t="shared" si="105"/>
        <v>0</v>
      </c>
      <c r="AJ363" s="413">
        <f t="shared" si="105"/>
        <v>0</v>
      </c>
      <c r="AK363" s="413">
        <f t="shared" si="105"/>
        <v>0</v>
      </c>
      <c r="AL363" s="413">
        <f t="shared" si="105"/>
        <v>0</v>
      </c>
      <c r="AM363" s="308"/>
    </row>
    <row r="364" spans="1:39" ht="15.6" outlineLevel="1">
      <c r="A364" s="513"/>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0">
        <v>28</v>
      </c>
      <c r="B365" s="323" t="s">
        <v>18</v>
      </c>
      <c r="C365" s="293" t="s">
        <v>25</v>
      </c>
      <c r="D365" s="297">
        <v>0</v>
      </c>
      <c r="E365" s="297">
        <v>0</v>
      </c>
      <c r="F365" s="297">
        <v>0</v>
      </c>
      <c r="G365" s="297">
        <v>0</v>
      </c>
      <c r="H365" s="297">
        <v>0</v>
      </c>
      <c r="I365" s="297">
        <v>0</v>
      </c>
      <c r="J365" s="297">
        <v>0</v>
      </c>
      <c r="K365" s="297">
        <v>0</v>
      </c>
      <c r="L365" s="297">
        <v>0</v>
      </c>
      <c r="M365" s="297">
        <v>0</v>
      </c>
      <c r="N365" s="297">
        <v>0</v>
      </c>
      <c r="O365" s="297">
        <v>0</v>
      </c>
      <c r="P365" s="297">
        <v>0</v>
      </c>
      <c r="Q365" s="297">
        <v>0</v>
      </c>
      <c r="R365" s="297">
        <v>0</v>
      </c>
      <c r="S365" s="297">
        <v>0</v>
      </c>
      <c r="T365" s="297">
        <v>0</v>
      </c>
      <c r="U365" s="297">
        <v>0</v>
      </c>
      <c r="V365" s="297">
        <v>0</v>
      </c>
      <c r="W365" s="297">
        <v>0</v>
      </c>
      <c r="X365" s="297">
        <v>0</v>
      </c>
      <c r="Y365" s="412">
        <v>0</v>
      </c>
      <c r="Z365" s="412">
        <v>0</v>
      </c>
      <c r="AA365" s="412">
        <v>0</v>
      </c>
      <c r="AB365" s="412">
        <v>0</v>
      </c>
      <c r="AC365" s="412">
        <v>0</v>
      </c>
      <c r="AD365" s="417"/>
      <c r="AE365" s="417"/>
      <c r="AF365" s="417"/>
      <c r="AG365" s="417"/>
      <c r="AH365" s="417"/>
      <c r="AI365" s="417"/>
      <c r="AJ365" s="417"/>
      <c r="AK365" s="417"/>
      <c r="AL365" s="417"/>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6">AA365</f>
        <v>0</v>
      </c>
      <c r="AB366" s="413">
        <f t="shared" si="106"/>
        <v>0</v>
      </c>
      <c r="AC366" s="413">
        <f t="shared" si="106"/>
        <v>0</v>
      </c>
      <c r="AD366" s="413">
        <f t="shared" si="106"/>
        <v>0</v>
      </c>
      <c r="AE366" s="413">
        <f t="shared" si="106"/>
        <v>0</v>
      </c>
      <c r="AF366" s="413">
        <f t="shared" si="106"/>
        <v>0</v>
      </c>
      <c r="AG366" s="413">
        <f t="shared" si="106"/>
        <v>0</v>
      </c>
      <c r="AH366" s="413">
        <f t="shared" si="106"/>
        <v>0</v>
      </c>
      <c r="AI366" s="413">
        <f t="shared" si="106"/>
        <v>0</v>
      </c>
      <c r="AJ366" s="413">
        <f t="shared" si="106"/>
        <v>0</v>
      </c>
      <c r="AK366" s="413">
        <f t="shared" si="106"/>
        <v>0</v>
      </c>
      <c r="AL366" s="413">
        <f t="shared" si="106"/>
        <v>0</v>
      </c>
      <c r="AM366" s="299"/>
    </row>
    <row r="367" spans="1:39" ht="15" outlineLevel="1">
      <c r="A367" s="513"/>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0">
        <v>29</v>
      </c>
      <c r="B368" s="326" t="s">
        <v>19</v>
      </c>
      <c r="C368" s="293" t="s">
        <v>25</v>
      </c>
      <c r="D368" s="297">
        <v>0</v>
      </c>
      <c r="E368" s="297">
        <v>0</v>
      </c>
      <c r="F368" s="297">
        <v>0</v>
      </c>
      <c r="G368" s="297">
        <v>0</v>
      </c>
      <c r="H368" s="297">
        <v>0</v>
      </c>
      <c r="I368" s="297">
        <v>0</v>
      </c>
      <c r="J368" s="297">
        <v>0</v>
      </c>
      <c r="K368" s="297">
        <v>0</v>
      </c>
      <c r="L368" s="297">
        <v>0</v>
      </c>
      <c r="M368" s="297">
        <v>0</v>
      </c>
      <c r="N368" s="297">
        <v>0</v>
      </c>
      <c r="O368" s="297">
        <v>0</v>
      </c>
      <c r="P368" s="297">
        <v>0</v>
      </c>
      <c r="Q368" s="297">
        <v>0</v>
      </c>
      <c r="R368" s="297">
        <v>0</v>
      </c>
      <c r="S368" s="297">
        <v>0</v>
      </c>
      <c r="T368" s="297">
        <v>0</v>
      </c>
      <c r="U368" s="297">
        <v>0</v>
      </c>
      <c r="V368" s="297">
        <v>0</v>
      </c>
      <c r="W368" s="297">
        <v>0</v>
      </c>
      <c r="X368" s="297">
        <v>0</v>
      </c>
      <c r="Y368" s="412">
        <v>0</v>
      </c>
      <c r="Z368" s="412">
        <v>0</v>
      </c>
      <c r="AA368" s="412">
        <v>0</v>
      </c>
      <c r="AB368" s="412">
        <v>0</v>
      </c>
      <c r="AC368" s="412">
        <v>0</v>
      </c>
      <c r="AD368" s="417"/>
      <c r="AE368" s="417"/>
      <c r="AF368" s="417"/>
      <c r="AG368" s="417"/>
      <c r="AH368" s="417"/>
      <c r="AI368" s="417"/>
      <c r="AJ368" s="417"/>
      <c r="AK368" s="417"/>
      <c r="AL368" s="417"/>
      <c r="AM368" s="298">
        <f>SUM(Y368:AL368)</f>
        <v>0</v>
      </c>
    </row>
    <row r="369" spans="1:39" ht="15"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7">Z368</f>
        <v>0</v>
      </c>
      <c r="AA369" s="413">
        <f t="shared" si="107"/>
        <v>0</v>
      </c>
      <c r="AB369" s="413">
        <f t="shared" si="107"/>
        <v>0</v>
      </c>
      <c r="AC369" s="413">
        <f t="shared" si="107"/>
        <v>0</v>
      </c>
      <c r="AD369" s="413">
        <f t="shared" si="107"/>
        <v>0</v>
      </c>
      <c r="AE369" s="413">
        <f t="shared" si="107"/>
        <v>0</v>
      </c>
      <c r="AF369" s="413">
        <f t="shared" si="107"/>
        <v>0</v>
      </c>
      <c r="AG369" s="413">
        <f t="shared" si="107"/>
        <v>0</v>
      </c>
      <c r="AH369" s="413">
        <f t="shared" si="107"/>
        <v>0</v>
      </c>
      <c r="AI369" s="413">
        <f t="shared" si="107"/>
        <v>0</v>
      </c>
      <c r="AJ369" s="413">
        <f t="shared" si="107"/>
        <v>0</v>
      </c>
      <c r="AK369" s="413">
        <f t="shared" si="107"/>
        <v>0</v>
      </c>
      <c r="AL369" s="413">
        <f t="shared" si="107"/>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0">
        <v>30</v>
      </c>
      <c r="B371" s="326" t="s">
        <v>490</v>
      </c>
      <c r="C371" s="293" t="s">
        <v>25</v>
      </c>
      <c r="D371" s="297">
        <v>0</v>
      </c>
      <c r="E371" s="297">
        <v>0</v>
      </c>
      <c r="F371" s="297">
        <v>0</v>
      </c>
      <c r="G371" s="297">
        <v>0</v>
      </c>
      <c r="H371" s="297">
        <v>0</v>
      </c>
      <c r="I371" s="297">
        <v>0</v>
      </c>
      <c r="J371" s="297">
        <v>0</v>
      </c>
      <c r="K371" s="297">
        <v>0</v>
      </c>
      <c r="L371" s="297">
        <v>0</v>
      </c>
      <c r="M371" s="297">
        <v>0</v>
      </c>
      <c r="N371" s="297">
        <v>0</v>
      </c>
      <c r="O371" s="297">
        <v>0</v>
      </c>
      <c r="P371" s="297">
        <v>0</v>
      </c>
      <c r="Q371" s="297">
        <v>0</v>
      </c>
      <c r="R371" s="297">
        <v>0</v>
      </c>
      <c r="S371" s="297">
        <v>0</v>
      </c>
      <c r="T371" s="297">
        <v>0</v>
      </c>
      <c r="U371" s="297">
        <v>0</v>
      </c>
      <c r="V371" s="297">
        <v>0</v>
      </c>
      <c r="W371" s="297">
        <v>0</v>
      </c>
      <c r="X371" s="297">
        <v>0</v>
      </c>
      <c r="Y371" s="412">
        <v>0</v>
      </c>
      <c r="Z371" s="412">
        <v>0</v>
      </c>
      <c r="AA371" s="412">
        <v>0</v>
      </c>
      <c r="AB371" s="412">
        <v>0</v>
      </c>
      <c r="AC371" s="412">
        <v>0</v>
      </c>
      <c r="AD371" s="412"/>
      <c r="AE371" s="412"/>
      <c r="AF371" s="412"/>
      <c r="AG371" s="412"/>
      <c r="AH371" s="412"/>
      <c r="AI371" s="412"/>
      <c r="AJ371" s="412"/>
      <c r="AK371" s="412"/>
      <c r="AL371" s="412"/>
      <c r="AM371" s="298">
        <f>SUM(Y371:AL371)</f>
        <v>0</v>
      </c>
    </row>
    <row r="372" spans="1:39" s="285" customFormat="1" ht="15" outlineLevel="1">
      <c r="A372" s="510"/>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8">Z371</f>
        <v>0</v>
      </c>
      <c r="AA372" s="413">
        <f t="shared" si="108"/>
        <v>0</v>
      </c>
      <c r="AB372" s="413">
        <f t="shared" si="108"/>
        <v>0</v>
      </c>
      <c r="AC372" s="413">
        <f t="shared" si="108"/>
        <v>0</v>
      </c>
      <c r="AD372" s="413">
        <f t="shared" si="108"/>
        <v>0</v>
      </c>
      <c r="AE372" s="413">
        <f t="shared" si="108"/>
        <v>0</v>
      </c>
      <c r="AF372" s="413">
        <f t="shared" si="108"/>
        <v>0</v>
      </c>
      <c r="AG372" s="413">
        <f t="shared" si="108"/>
        <v>0</v>
      </c>
      <c r="AH372" s="413">
        <f t="shared" si="108"/>
        <v>0</v>
      </c>
      <c r="AI372" s="413">
        <f t="shared" si="108"/>
        <v>0</v>
      </c>
      <c r="AJ372" s="413">
        <f t="shared" si="108"/>
        <v>0</v>
      </c>
      <c r="AK372" s="413">
        <f t="shared" si="108"/>
        <v>0</v>
      </c>
      <c r="AL372" s="413">
        <f t="shared" si="108"/>
        <v>0</v>
      </c>
      <c r="AM372" s="299"/>
    </row>
    <row r="373" spans="1:39" s="285" customFormat="1" ht="15" outlineLevel="1">
      <c r="A373" s="510"/>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6" outlineLevel="1">
      <c r="A374" s="510"/>
      <c r="B374" s="290" t="s">
        <v>491</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0">
        <v>31</v>
      </c>
      <c r="B375" s="326" t="s">
        <v>492</v>
      </c>
      <c r="C375" s="293" t="s">
        <v>25</v>
      </c>
      <c r="D375" s="297">
        <v>0</v>
      </c>
      <c r="E375" s="297">
        <v>0</v>
      </c>
      <c r="F375" s="297">
        <v>0</v>
      </c>
      <c r="G375" s="297">
        <v>0</v>
      </c>
      <c r="H375" s="297">
        <v>0</v>
      </c>
      <c r="I375" s="297">
        <v>0</v>
      </c>
      <c r="J375" s="297">
        <v>0</v>
      </c>
      <c r="K375" s="297">
        <v>0</v>
      </c>
      <c r="L375" s="297">
        <v>0</v>
      </c>
      <c r="M375" s="297">
        <v>0</v>
      </c>
      <c r="N375" s="297">
        <v>0</v>
      </c>
      <c r="O375" s="297">
        <v>0</v>
      </c>
      <c r="P375" s="297">
        <v>0</v>
      </c>
      <c r="Q375" s="297">
        <v>0</v>
      </c>
      <c r="R375" s="297">
        <v>0</v>
      </c>
      <c r="S375" s="297">
        <v>0</v>
      </c>
      <c r="T375" s="297">
        <v>0</v>
      </c>
      <c r="U375" s="297">
        <v>0</v>
      </c>
      <c r="V375" s="297">
        <v>0</v>
      </c>
      <c r="W375" s="297">
        <v>0</v>
      </c>
      <c r="X375" s="297">
        <v>0</v>
      </c>
      <c r="Y375" s="412">
        <v>0</v>
      </c>
      <c r="Z375" s="412">
        <v>0</v>
      </c>
      <c r="AA375" s="412">
        <v>0</v>
      </c>
      <c r="AB375" s="412">
        <v>0</v>
      </c>
      <c r="AC375" s="412">
        <v>0</v>
      </c>
      <c r="AD375" s="412"/>
      <c r="AE375" s="412"/>
      <c r="AF375" s="412"/>
      <c r="AG375" s="412"/>
      <c r="AH375" s="412"/>
      <c r="AI375" s="412"/>
      <c r="AJ375" s="412"/>
      <c r="AK375" s="412"/>
      <c r="AL375" s="412"/>
      <c r="AM375" s="298">
        <f>SUM(Y375:AL375)</f>
        <v>0</v>
      </c>
    </row>
    <row r="376" spans="1:39" s="285" customFormat="1" ht="15" outlineLevel="1">
      <c r="A376" s="510"/>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9">Z375</f>
        <v>0</v>
      </c>
      <c r="AA376" s="413">
        <f t="shared" si="109"/>
        <v>0</v>
      </c>
      <c r="AB376" s="413">
        <f t="shared" si="109"/>
        <v>0</v>
      </c>
      <c r="AC376" s="413">
        <f t="shared" si="109"/>
        <v>0</v>
      </c>
      <c r="AD376" s="413">
        <f t="shared" si="109"/>
        <v>0</v>
      </c>
      <c r="AE376" s="413">
        <f t="shared" si="109"/>
        <v>0</v>
      </c>
      <c r="AF376" s="413">
        <f t="shared" si="109"/>
        <v>0</v>
      </c>
      <c r="AG376" s="413">
        <f t="shared" si="109"/>
        <v>0</v>
      </c>
      <c r="AH376" s="413">
        <f t="shared" si="109"/>
        <v>0</v>
      </c>
      <c r="AI376" s="413">
        <f t="shared" si="109"/>
        <v>0</v>
      </c>
      <c r="AJ376" s="413">
        <f t="shared" si="109"/>
        <v>0</v>
      </c>
      <c r="AK376" s="413">
        <f t="shared" si="109"/>
        <v>0</v>
      </c>
      <c r="AL376" s="413">
        <f t="shared" si="109"/>
        <v>0</v>
      </c>
      <c r="AM376" s="299"/>
    </row>
    <row r="377" spans="1:39" s="285" customFormat="1" ht="15" outlineLevel="1">
      <c r="A377" s="510"/>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0">
        <v>32</v>
      </c>
      <c r="B378" s="326" t="s">
        <v>493</v>
      </c>
      <c r="C378" s="293" t="s">
        <v>25</v>
      </c>
      <c r="D378" s="297">
        <v>0</v>
      </c>
      <c r="E378" s="297">
        <v>0</v>
      </c>
      <c r="F378" s="297">
        <v>0</v>
      </c>
      <c r="G378" s="297">
        <v>0</v>
      </c>
      <c r="H378" s="297">
        <v>0</v>
      </c>
      <c r="I378" s="297">
        <v>0</v>
      </c>
      <c r="J378" s="297">
        <v>0</v>
      </c>
      <c r="K378" s="297">
        <v>0</v>
      </c>
      <c r="L378" s="297">
        <v>0</v>
      </c>
      <c r="M378" s="297">
        <v>0</v>
      </c>
      <c r="N378" s="297">
        <v>0</v>
      </c>
      <c r="O378" s="297">
        <v>0</v>
      </c>
      <c r="P378" s="297">
        <v>0</v>
      </c>
      <c r="Q378" s="297">
        <v>0</v>
      </c>
      <c r="R378" s="297">
        <v>0</v>
      </c>
      <c r="S378" s="297">
        <v>0</v>
      </c>
      <c r="T378" s="297">
        <v>0</v>
      </c>
      <c r="U378" s="297">
        <v>0</v>
      </c>
      <c r="V378" s="297">
        <v>0</v>
      </c>
      <c r="W378" s="297">
        <v>0</v>
      </c>
      <c r="X378" s="297">
        <v>0</v>
      </c>
      <c r="Y378" s="412">
        <v>0</v>
      </c>
      <c r="Z378" s="412">
        <v>0</v>
      </c>
      <c r="AA378" s="412">
        <v>0</v>
      </c>
      <c r="AB378" s="412">
        <v>0</v>
      </c>
      <c r="AC378" s="412">
        <v>0</v>
      </c>
      <c r="AD378" s="412"/>
      <c r="AE378" s="412"/>
      <c r="AF378" s="412"/>
      <c r="AG378" s="412"/>
      <c r="AH378" s="412"/>
      <c r="AI378" s="412"/>
      <c r="AJ378" s="412"/>
      <c r="AK378" s="412"/>
      <c r="AL378" s="412"/>
      <c r="AM378" s="298">
        <f>SUM(Y378:AL378)</f>
        <v>0</v>
      </c>
    </row>
    <row r="379" spans="1:39" s="285" customFormat="1" ht="15" outlineLevel="1">
      <c r="A379" s="510"/>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0">Z378</f>
        <v>0</v>
      </c>
      <c r="AA379" s="413">
        <f t="shared" si="110"/>
        <v>0</v>
      </c>
      <c r="AB379" s="413">
        <f t="shared" si="110"/>
        <v>0</v>
      </c>
      <c r="AC379" s="413">
        <f t="shared" si="110"/>
        <v>0</v>
      </c>
      <c r="AD379" s="413">
        <f t="shared" si="110"/>
        <v>0</v>
      </c>
      <c r="AE379" s="413">
        <f t="shared" si="110"/>
        <v>0</v>
      </c>
      <c r="AF379" s="413">
        <f t="shared" si="110"/>
        <v>0</v>
      </c>
      <c r="AG379" s="413">
        <f t="shared" si="110"/>
        <v>0</v>
      </c>
      <c r="AH379" s="413">
        <f t="shared" si="110"/>
        <v>0</v>
      </c>
      <c r="AI379" s="413">
        <f t="shared" si="110"/>
        <v>0</v>
      </c>
      <c r="AJ379" s="413">
        <f t="shared" si="110"/>
        <v>0</v>
      </c>
      <c r="AK379" s="413">
        <f t="shared" si="110"/>
        <v>0</v>
      </c>
      <c r="AL379" s="413">
        <f t="shared" si="110"/>
        <v>0</v>
      </c>
      <c r="AM379" s="299"/>
    </row>
    <row r="380" spans="1:39" s="285" customFormat="1" ht="15" outlineLevel="1">
      <c r="A380" s="510"/>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0">
        <v>33</v>
      </c>
      <c r="B381" s="326" t="s">
        <v>494</v>
      </c>
      <c r="C381" s="293" t="s">
        <v>25</v>
      </c>
      <c r="D381" s="297">
        <v>0</v>
      </c>
      <c r="E381" s="297">
        <v>0</v>
      </c>
      <c r="F381" s="297">
        <v>0</v>
      </c>
      <c r="G381" s="297">
        <v>0</v>
      </c>
      <c r="H381" s="297">
        <v>0</v>
      </c>
      <c r="I381" s="297">
        <v>0</v>
      </c>
      <c r="J381" s="297">
        <v>0</v>
      </c>
      <c r="K381" s="297">
        <v>0</v>
      </c>
      <c r="L381" s="297">
        <v>0</v>
      </c>
      <c r="M381" s="297">
        <v>0</v>
      </c>
      <c r="N381" s="297">
        <v>0</v>
      </c>
      <c r="O381" s="297">
        <v>0</v>
      </c>
      <c r="P381" s="297">
        <v>0</v>
      </c>
      <c r="Q381" s="297">
        <v>0</v>
      </c>
      <c r="R381" s="297">
        <v>0</v>
      </c>
      <c r="S381" s="297">
        <v>0</v>
      </c>
      <c r="T381" s="297">
        <v>0</v>
      </c>
      <c r="U381" s="297">
        <v>0</v>
      </c>
      <c r="V381" s="297">
        <v>0</v>
      </c>
      <c r="W381" s="297">
        <v>0</v>
      </c>
      <c r="X381" s="297">
        <v>0</v>
      </c>
      <c r="Y381" s="412">
        <v>0</v>
      </c>
      <c r="Z381" s="412">
        <v>0</v>
      </c>
      <c r="AA381" s="412">
        <v>0</v>
      </c>
      <c r="AB381" s="412">
        <v>0</v>
      </c>
      <c r="AC381" s="412">
        <v>0</v>
      </c>
      <c r="AD381" s="412"/>
      <c r="AE381" s="412"/>
      <c r="AF381" s="412"/>
      <c r="AG381" s="412"/>
      <c r="AH381" s="412"/>
      <c r="AI381" s="412"/>
      <c r="AJ381" s="412"/>
      <c r="AK381" s="412"/>
      <c r="AL381" s="412"/>
      <c r="AM381" s="298">
        <f>SUM(Y381:AL381)</f>
        <v>0</v>
      </c>
    </row>
    <row r="382" spans="1:39" s="285" customFormat="1" ht="15" outlineLevel="1">
      <c r="A382" s="510"/>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1">Z381</f>
        <v>0</v>
      </c>
      <c r="AA382" s="413">
        <f t="shared" si="111"/>
        <v>0</v>
      </c>
      <c r="AB382" s="413">
        <f t="shared" si="111"/>
        <v>0</v>
      </c>
      <c r="AC382" s="413">
        <f t="shared" si="111"/>
        <v>0</v>
      </c>
      <c r="AD382" s="413">
        <f t="shared" si="111"/>
        <v>0</v>
      </c>
      <c r="AE382" s="413">
        <f t="shared" si="111"/>
        <v>0</v>
      </c>
      <c r="AF382" s="413">
        <f t="shared" si="111"/>
        <v>0</v>
      </c>
      <c r="AG382" s="413">
        <f t="shared" si="111"/>
        <v>0</v>
      </c>
      <c r="AH382" s="413">
        <f t="shared" si="111"/>
        <v>0</v>
      </c>
      <c r="AI382" s="413">
        <f t="shared" si="111"/>
        <v>0</v>
      </c>
      <c r="AJ382" s="413">
        <f t="shared" si="111"/>
        <v>0</v>
      </c>
      <c r="AK382" s="413">
        <f t="shared" si="111"/>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6">
      <c r="B384" s="329" t="s">
        <v>251</v>
      </c>
      <c r="C384" s="331"/>
      <c r="D384" s="331">
        <f>SUM(D279:D382)</f>
        <v>51713173.411155604</v>
      </c>
      <c r="E384" s="331">
        <f t="shared" ref="E384:N384" si="112">SUM(E279:E382)</f>
        <v>52834249.679860264</v>
      </c>
      <c r="F384" s="331">
        <f t="shared" si="112"/>
        <v>52761678.963168718</v>
      </c>
      <c r="G384" s="331">
        <f t="shared" si="112"/>
        <v>52259107.455029093</v>
      </c>
      <c r="H384" s="331">
        <f t="shared" si="112"/>
        <v>50662204.827928908</v>
      </c>
      <c r="I384" s="331">
        <f t="shared" si="112"/>
        <v>50193460.918801382</v>
      </c>
      <c r="J384" s="331">
        <f t="shared" si="112"/>
        <v>50193460.918801382</v>
      </c>
      <c r="K384" s="331">
        <f t="shared" si="112"/>
        <v>50015602.25657326</v>
      </c>
      <c r="L384" s="331">
        <f t="shared" si="112"/>
        <v>49194308.263938054</v>
      </c>
      <c r="M384" s="331">
        <f t="shared" si="112"/>
        <v>46967853.349948108</v>
      </c>
      <c r="N384" s="331">
        <f t="shared" si="112"/>
        <v>246</v>
      </c>
      <c r="O384" s="331">
        <f>SUM(O279:O382)</f>
        <v>12279.09581626</v>
      </c>
      <c r="P384" s="331">
        <f t="shared" ref="P384:X384" si="113">SUM(P279:P382)</f>
        <v>8173.412332559692</v>
      </c>
      <c r="Q384" s="331">
        <f t="shared" si="113"/>
        <v>8161.9404987816915</v>
      </c>
      <c r="R384" s="331">
        <f t="shared" si="113"/>
        <v>8057.5133283596915</v>
      </c>
      <c r="S384" s="331">
        <f t="shared" si="113"/>
        <v>7565.0739377747204</v>
      </c>
      <c r="T384" s="331">
        <f t="shared" si="113"/>
        <v>7494.8725815693297</v>
      </c>
      <c r="U384" s="331">
        <f t="shared" si="113"/>
        <v>7494.8725815693297</v>
      </c>
      <c r="V384" s="331">
        <f t="shared" si="113"/>
        <v>7480.7969456463279</v>
      </c>
      <c r="W384" s="331">
        <f t="shared" si="113"/>
        <v>7284.905583741328</v>
      </c>
      <c r="X384" s="331">
        <f t="shared" si="113"/>
        <v>6857.6784751093282</v>
      </c>
      <c r="Y384" s="331">
        <f>IF(Y278="kWh",SUMPRODUCT(D279:D382,Y279:Y382))</f>
        <v>2334566.6691760002</v>
      </c>
      <c r="Z384" s="331">
        <f>IF(Z278="kWh",SUMPRODUCT(D279:D382,Z279:Z382))</f>
        <v>4926610.3644375848</v>
      </c>
      <c r="AA384" s="331">
        <f>IF(AA278="kW",SUMPRODUCT(N279:N382,O279:O382,AA279:AA382),SUMPRODUCT(D279:D382,AA279:AA382))</f>
        <v>39438.759394995534</v>
      </c>
      <c r="AB384" s="331">
        <f>IF(AB278="kW",SUMPRODUCT(N279:N382,O279:O382,AB279:AB382),SUMPRODUCT(D279:D382,AB279:AB382))</f>
        <v>17349.732874079731</v>
      </c>
      <c r="AC384" s="331">
        <f>IF(AC278="kW",SUMPRODUCT(N279:N382,O279:O382,AC279:AC382),SUMPRODUCT(D279:D382,AC279:AC382))</f>
        <v>6004.2182351653</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6">
      <c r="B385" s="393" t="s">
        <v>252</v>
      </c>
      <c r="C385" s="394"/>
      <c r="D385" s="394"/>
      <c r="E385" s="394">
        <f>SUMIF($B276:$B383,"Adjustment to 2013 savings",E276:E383)</f>
        <v>30684265.360979598</v>
      </c>
      <c r="F385" s="394">
        <f>SUMIF($B276:$B383,"Adjustment to 2013 savings",F276:F383)</f>
        <v>30683723.930979598</v>
      </c>
      <c r="G385" s="394">
        <f>SUMIF($B276:$B383,"Adjustment to 2013 savings",G276:G383)</f>
        <v>30683723.930979598</v>
      </c>
      <c r="H385" s="394">
        <f t="shared" ref="H385:M385" si="114">SUMIF($B276:$B383,"Adjustment to 2013 savings",H276:H383)</f>
        <v>30762427.621776003</v>
      </c>
      <c r="I385" s="394">
        <f t="shared" si="114"/>
        <v>30654308.6906</v>
      </c>
      <c r="J385" s="394">
        <f t="shared" si="114"/>
        <v>30654308.6906</v>
      </c>
      <c r="K385" s="394">
        <f t="shared" si="114"/>
        <v>30632646.360600002</v>
      </c>
      <c r="L385" s="394">
        <f t="shared" si="114"/>
        <v>30570437.730599999</v>
      </c>
      <c r="M385" s="394">
        <f t="shared" si="114"/>
        <v>30415377.8006</v>
      </c>
      <c r="N385" s="394"/>
      <c r="O385" s="394">
        <f>SUMIF($B$276:$B$383,"Adjustment to 2013 savings",O$276:O$383)</f>
        <v>3920.7093154110007</v>
      </c>
      <c r="P385" s="394">
        <f t="shared" ref="P385:X385" si="115">SUMIF($B$276:$B$383,"Adjustment to 2013 savings",P$276:P$383)</f>
        <v>3918.9747334110007</v>
      </c>
      <c r="Q385" s="394">
        <f t="shared" si="115"/>
        <v>3918.8193024109996</v>
      </c>
      <c r="R385" s="394">
        <f t="shared" si="115"/>
        <v>3918.8192974109998</v>
      </c>
      <c r="S385" s="394">
        <f t="shared" si="115"/>
        <v>3916.5055722899997</v>
      </c>
      <c r="T385" s="394">
        <f t="shared" si="115"/>
        <v>3913.1321832900003</v>
      </c>
      <c r="U385" s="394">
        <f t="shared" si="115"/>
        <v>3913.1321832900003</v>
      </c>
      <c r="V385" s="394">
        <f t="shared" si="115"/>
        <v>3913.1321832900003</v>
      </c>
      <c r="W385" s="394">
        <f t="shared" si="115"/>
        <v>3900.5497502899998</v>
      </c>
      <c r="X385" s="394">
        <f t="shared" si="115"/>
        <v>3875.9585642900001</v>
      </c>
      <c r="Y385" s="330">
        <f>HLOOKUP(Y277,'2. LRAMVA Threshold'!$B$42:$Q$53,8,FALSE)</f>
        <v>12486004.890170673</v>
      </c>
      <c r="Z385" s="330">
        <f>HLOOKUP(Z277,'2. LRAMVA Threshold'!$B$42:$Q$53,8,FALSE)</f>
        <v>1448724.3074137308</v>
      </c>
      <c r="AA385" s="330">
        <f>HLOOKUP(AA277,'2. LRAMVA Threshold'!$B$42:$Q$53,8,FALSE)</f>
        <v>64525.781647566444</v>
      </c>
      <c r="AB385" s="330">
        <f>HLOOKUP(AB277,'2. LRAMVA Threshold'!$B$42:$Q$53,8,FALSE)</f>
        <v>35242.11041397263</v>
      </c>
      <c r="AC385" s="330">
        <f>HLOOKUP(AC277,'2. LRAMVA Threshold'!$B$42:$Q$53,8,FALSE)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760">
        <v>0</v>
      </c>
      <c r="F386" s="760">
        <v>0</v>
      </c>
      <c r="G386" s="760">
        <v>0</v>
      </c>
      <c r="H386" s="760">
        <v>0</v>
      </c>
      <c r="I386" s="760">
        <v>0</v>
      </c>
      <c r="J386" s="760">
        <v>0</v>
      </c>
      <c r="K386" s="760">
        <v>0</v>
      </c>
      <c r="L386" s="760">
        <v>0</v>
      </c>
      <c r="M386" s="760">
        <v>0</v>
      </c>
      <c r="N386" s="398"/>
      <c r="O386" s="398"/>
      <c r="P386" s="760">
        <v>0</v>
      </c>
      <c r="Q386" s="760">
        <v>0</v>
      </c>
      <c r="R386" s="760">
        <v>0</v>
      </c>
      <c r="S386" s="760">
        <v>0</v>
      </c>
      <c r="T386" s="760">
        <v>0</v>
      </c>
      <c r="U386" s="760">
        <v>0</v>
      </c>
      <c r="V386" s="760">
        <v>0</v>
      </c>
      <c r="W386" s="760">
        <v>0</v>
      </c>
      <c r="X386" s="760">
        <v>0</v>
      </c>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6">Y136*Y387</f>
        <v>0</v>
      </c>
      <c r="Z388" s="380">
        <f t="shared" si="116"/>
        <v>0</v>
      </c>
      <c r="AA388" s="380">
        <f t="shared" si="116"/>
        <v>0</v>
      </c>
      <c r="AB388" s="380">
        <f t="shared" si="116"/>
        <v>0</v>
      </c>
      <c r="AC388" s="380">
        <f t="shared" si="116"/>
        <v>0</v>
      </c>
      <c r="AD388" s="380">
        <f t="shared" si="116"/>
        <v>0</v>
      </c>
      <c r="AE388" s="380">
        <f t="shared" si="116"/>
        <v>0</v>
      </c>
      <c r="AF388" s="380">
        <f t="shared" si="116"/>
        <v>0</v>
      </c>
      <c r="AG388" s="380">
        <f t="shared" si="116"/>
        <v>0</v>
      </c>
      <c r="AH388" s="380">
        <f t="shared" si="116"/>
        <v>0</v>
      </c>
      <c r="AI388" s="380">
        <f t="shared" si="116"/>
        <v>0</v>
      </c>
      <c r="AJ388" s="380">
        <f t="shared" si="116"/>
        <v>0</v>
      </c>
      <c r="AK388" s="380">
        <f t="shared" si="116"/>
        <v>0</v>
      </c>
      <c r="AL388" s="380">
        <f t="shared" si="116"/>
        <v>0</v>
      </c>
      <c r="AM388" s="629">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7">Y265*Y387</f>
        <v>0</v>
      </c>
      <c r="Z389" s="380">
        <f t="shared" si="117"/>
        <v>0</v>
      </c>
      <c r="AA389" s="380">
        <f t="shared" si="117"/>
        <v>0</v>
      </c>
      <c r="AB389" s="380">
        <f t="shared" si="117"/>
        <v>0</v>
      </c>
      <c r="AC389" s="380">
        <f t="shared" si="117"/>
        <v>0</v>
      </c>
      <c r="AD389" s="380">
        <f t="shared" si="117"/>
        <v>0</v>
      </c>
      <c r="AE389" s="380">
        <f t="shared" si="117"/>
        <v>0</v>
      </c>
      <c r="AF389" s="380">
        <f t="shared" si="117"/>
        <v>0</v>
      </c>
      <c r="AG389" s="380">
        <f t="shared" si="117"/>
        <v>0</v>
      </c>
      <c r="AH389" s="380">
        <f t="shared" si="117"/>
        <v>0</v>
      </c>
      <c r="AI389" s="380">
        <f t="shared" si="117"/>
        <v>0</v>
      </c>
      <c r="AJ389" s="380">
        <f t="shared" si="117"/>
        <v>0</v>
      </c>
      <c r="AK389" s="380">
        <f t="shared" si="117"/>
        <v>0</v>
      </c>
      <c r="AL389" s="380">
        <f t="shared" si="117"/>
        <v>0</v>
      </c>
      <c r="AM389" s="629">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8">Z384*Z387</f>
        <v>0</v>
      </c>
      <c r="AA390" s="380">
        <f t="shared" si="118"/>
        <v>0</v>
      </c>
      <c r="AB390" s="380">
        <f t="shared" si="118"/>
        <v>0</v>
      </c>
      <c r="AC390" s="380">
        <f t="shared" si="118"/>
        <v>0</v>
      </c>
      <c r="AD390" s="380">
        <f t="shared" si="118"/>
        <v>0</v>
      </c>
      <c r="AE390" s="380">
        <f t="shared" si="118"/>
        <v>0</v>
      </c>
      <c r="AF390" s="380">
        <f t="shared" ref="AF390:AL390" si="119">AF384*AF387</f>
        <v>0</v>
      </c>
      <c r="AG390" s="380">
        <f t="shared" si="119"/>
        <v>0</v>
      </c>
      <c r="AH390" s="380">
        <f t="shared" si="119"/>
        <v>0</v>
      </c>
      <c r="AI390" s="380">
        <f t="shared" si="119"/>
        <v>0</v>
      </c>
      <c r="AJ390" s="380">
        <f t="shared" si="119"/>
        <v>0</v>
      </c>
      <c r="AK390" s="380">
        <f t="shared" si="119"/>
        <v>0</v>
      </c>
      <c r="AL390" s="380">
        <f t="shared" si="119"/>
        <v>0</v>
      </c>
      <c r="AM390" s="629">
        <f>SUM(Y390:AL390)</f>
        <v>0</v>
      </c>
    </row>
    <row r="391" spans="1:41" s="382" customFormat="1" ht="15.6">
      <c r="A391" s="512"/>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20">SUM(AA388:AA390)</f>
        <v>0</v>
      </c>
      <c r="AB391" s="348">
        <f t="shared" si="120"/>
        <v>0</v>
      </c>
      <c r="AC391" s="348">
        <f t="shared" si="120"/>
        <v>0</v>
      </c>
      <c r="AD391" s="348">
        <f t="shared" si="120"/>
        <v>0</v>
      </c>
      <c r="AE391" s="348">
        <f t="shared" si="120"/>
        <v>0</v>
      </c>
      <c r="AF391" s="348">
        <f t="shared" ref="AF391:AL391" si="121">SUM(AF388:AF390)</f>
        <v>0</v>
      </c>
      <c r="AG391" s="348">
        <f t="shared" si="121"/>
        <v>0</v>
      </c>
      <c r="AH391" s="348">
        <f t="shared" si="121"/>
        <v>0</v>
      </c>
      <c r="AI391" s="348">
        <f t="shared" si="121"/>
        <v>0</v>
      </c>
      <c r="AJ391" s="348">
        <f t="shared" si="121"/>
        <v>0</v>
      </c>
      <c r="AK391" s="348">
        <f t="shared" si="121"/>
        <v>0</v>
      </c>
      <c r="AL391" s="348">
        <f t="shared" si="121"/>
        <v>0</v>
      </c>
      <c r="AM391" s="409">
        <f>SUM(AM388:AM390)</f>
        <v>0</v>
      </c>
    </row>
    <row r="392" spans="1:41" s="382" customFormat="1" ht="15.6">
      <c r="A392" s="512"/>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22">Y385*Y387</f>
        <v>0</v>
      </c>
      <c r="Z392" s="349">
        <f t="shared" si="122"/>
        <v>0</v>
      </c>
      <c r="AA392" s="349">
        <f t="shared" si="122"/>
        <v>0</v>
      </c>
      <c r="AB392" s="349">
        <f t="shared" si="122"/>
        <v>0</v>
      </c>
      <c r="AC392" s="349">
        <f t="shared" si="122"/>
        <v>0</v>
      </c>
      <c r="AD392" s="349">
        <f t="shared" si="122"/>
        <v>0</v>
      </c>
      <c r="AE392" s="349">
        <f t="shared" si="122"/>
        <v>0</v>
      </c>
      <c r="AF392" s="349">
        <f t="shared" ref="AF392:AL392" si="123">AF385*AF387</f>
        <v>0</v>
      </c>
      <c r="AG392" s="349">
        <f t="shared" si="123"/>
        <v>0</v>
      </c>
      <c r="AH392" s="349">
        <f t="shared" si="123"/>
        <v>0</v>
      </c>
      <c r="AI392" s="349">
        <f t="shared" si="123"/>
        <v>0</v>
      </c>
      <c r="AJ392" s="349">
        <f t="shared" si="123"/>
        <v>0</v>
      </c>
      <c r="AK392" s="349">
        <f t="shared" si="123"/>
        <v>0</v>
      </c>
      <c r="AL392" s="349">
        <f t="shared" si="123"/>
        <v>0</v>
      </c>
      <c r="AM392" s="409">
        <f>SUM(Y392:AL392)</f>
        <v>0</v>
      </c>
    </row>
    <row r="393" spans="1:41" ht="15.75" customHeight="1">
      <c r="A393" s="512"/>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2307203.1656679339</v>
      </c>
      <c r="Z395" s="293">
        <f>SUMPRODUCT(E279:E382,Z279:Z382)</f>
        <v>5001993.4015093725</v>
      </c>
      <c r="AA395" s="293">
        <f>IF(AA278="kW",SUMPRODUCT(N279:N382,P279:P382,AA279:AA382),SUMPRODUCT(E279:E382,AA279:AA382))</f>
        <v>40846.365023395199</v>
      </c>
      <c r="AB395" s="293">
        <f>IF(AB278="kW",SUMPRODUCT(N279:N382,P279:P382,AB279:AB382),SUMPRODUCT(E279:E382,AB279:AB382))</f>
        <v>17819.833663432946</v>
      </c>
      <c r="AC395" s="293">
        <f>IF(AC278="kW",SUMPRODUCT(N279:N382,P279:P382,AC279:AC382),SUMPRODUCT(E279:E382,AC279:AC382))</f>
        <v>6033.2201489712861</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2269663.034257866</v>
      </c>
      <c r="Z396" s="293">
        <f>SUMPRODUCT(F279:F382,Z279:Z382)</f>
        <v>4968291.9283038732</v>
      </c>
      <c r="AA396" s="293">
        <f>IF(AA278="kW",SUMPRODUCT(N279:N382,Q279:Q382,AA279:AA382),SUMPRODUCT(F279:F382,AA279:AA382))</f>
        <v>40843.279721967141</v>
      </c>
      <c r="AB396" s="293">
        <f>IF(AB278="kW",SUMPRODUCT(N279:N382,Q279:Q382,AB279:AB382),SUMPRODUCT(F279:F382,AB279:AB382))</f>
        <v>17818.767985226674</v>
      </c>
      <c r="AC396" s="293">
        <f>IF(AC278="kW",SUMPRODUCT(N279:N382,Q279:Q382,AC279:AC382),SUMPRODUCT(F279:F382, AC279:AC382))</f>
        <v>6033.1896107555522</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2137281.9408338717</v>
      </c>
      <c r="Z397" s="293">
        <f>SUMPRODUCT(G279:G382,Z279:Z382)</f>
        <v>4655056.4301837711</v>
      </c>
      <c r="AA397" s="293">
        <f>IF(AA278="kW",SUMPRODUCT(N279:N382,R279:R382,AA279:AA382),SUMPRODUCT(G279:G382,AA279:AA382))</f>
        <v>40719.392950292386</v>
      </c>
      <c r="AB397" s="293">
        <f>IF(AB278="kW",SUMPRODUCT(N279:N382,R279:R382,AB279:AB382),SUMPRODUCT(G279:G382,AB279:AB382))</f>
        <v>17792.070881238535</v>
      </c>
      <c r="AC397" s="293">
        <f>IF(AC278="kW",SUMPRODUCT(N279:N382,R279:R382,AC279:AC382),SUMPRODUCT(G279:G382,AC279:AC382))</f>
        <v>6016.8930511199969</v>
      </c>
      <c r="AD397" s="293">
        <f>IF(AD278="kW",SUMPRODUCT(N279:N382,R279:R382,AD279:AD382),SUMPRODUCT(G279:G382,AD279:AD382))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2134503.3679527775</v>
      </c>
      <c r="Z398" s="293">
        <f>SUMPRODUCT(H279:H382,Z279:Z382)</f>
        <v>3555635.8255579723</v>
      </c>
      <c r="AA398" s="293">
        <f>IF(AA278="kW",SUMPRODUCT(N279:N382,S279:S382,AA279:AA382),SUMPRODUCT(H279:H382,AA279:AA382))</f>
        <v>39675.78880725491</v>
      </c>
      <c r="AB398" s="293">
        <f>IF(AB278="kW",SUMPRODUCT(N279:N382,S279:S382,AB279:AB382),SUMPRODUCT(H279:H382,AB279:AB382))</f>
        <v>17541.259483676724</v>
      </c>
      <c r="AC398" s="293">
        <f>IF(AC278="kW",SUMPRODUCT(N279:N382,S279:S382,AC279:AC382),SUMPRODUCT(H279:H382,AC279:AC382))</f>
        <v>5903.8835066776746</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1959610.470618411</v>
      </c>
      <c r="Z399" s="293">
        <f>SUMPRODUCT(I279:I382,Z279:Z382)</f>
        <v>3537001.9830143335</v>
      </c>
      <c r="AA399" s="293">
        <f>IF(AA278="kW",SUMPRODUCT(N279:N382,T279:T382,AA279:AA382),SUMPRODUCT(I279:I382,AA279:AA382))</f>
        <v>39272.393194483899</v>
      </c>
      <c r="AB399" s="293">
        <f>IF(AB278="kW",SUMPRODUCT(N279:N382,T279:T382,AB279:AB382),SUMPRODUCT(I279:I382,AB279:AB382))</f>
        <v>17401.924665650527</v>
      </c>
      <c r="AC399" s="293">
        <f>IF(AC278="kW",SUMPRODUCT(N279:N382,T279:T382,AC279:AC382),SUMPRODUCT(I279:I382, AC279:AC382))</f>
        <v>5899.8907096897401</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1959610.470618411</v>
      </c>
      <c r="Z400" s="293">
        <f>SUMPRODUCT(J279:J382,Z279:Z382)</f>
        <v>3537001.9830143335</v>
      </c>
      <c r="AA400" s="293">
        <f>IF(AA278="kW",SUMPRODUCT(N279:N382,U279:U382,AA279:AA382),SUMPRODUCT(J279:J382,AA279:AA382))</f>
        <v>39272.393194483899</v>
      </c>
      <c r="AB400" s="293">
        <f>IF(AB278="kW",SUMPRODUCT(N279:N382,U279:U382,AB279:AB382),SUMPRODUCT(J279:J382,AB279:AB382))</f>
        <v>17401.924665650527</v>
      </c>
      <c r="AC400" s="293">
        <f>IF(AC278="kW",SUMPRODUCT(N279:N382,U279:U382,AC279:AC382),SUMPRODUCT(J279:J382, AC279:AC382))</f>
        <v>5899.8907096897401</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1959044.1896541968</v>
      </c>
      <c r="Z401" s="328">
        <f>SUMPRODUCT(K279:K382,Z279:Z382)</f>
        <v>3519046.0744094183</v>
      </c>
      <c r="AA401" s="328">
        <f>IF(AA278="kW",SUMPRODUCT(N279:N382,V279:V382,AA279:AA382),SUMPRODUCT(K279:K382,AA279:AA382))</f>
        <v>39226.444878388982</v>
      </c>
      <c r="AB401" s="328">
        <f>IF(AB278="kW",SUMPRODUCT(N279:N382,V279:V382,AB279:AB382),SUMPRODUCT(K279:K382,AB279:AB382))</f>
        <v>17386.053892496311</v>
      </c>
      <c r="AC401" s="328">
        <f>IF(AC278="kW",SUMPRODUCT(N279:N382,V279:V382,AC279:AC382),SUMPRODUCT(K279:K382, AC279:AC382))</f>
        <v>5899.4359147135528</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598</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6">
      <c r="B404" s="282" t="s">
        <v>259</v>
      </c>
      <c r="C404" s="283"/>
      <c r="D404" s="590" t="s">
        <v>522</v>
      </c>
      <c r="F404" s="590"/>
      <c r="O404" s="283"/>
      <c r="Y404" s="272"/>
      <c r="Z404" s="269"/>
      <c r="AA404" s="269"/>
      <c r="AB404" s="269"/>
      <c r="AC404" s="269"/>
      <c r="AD404" s="269"/>
      <c r="AE404" s="269"/>
      <c r="AF404" s="269"/>
      <c r="AG404" s="269"/>
      <c r="AH404" s="269"/>
      <c r="AI404" s="269"/>
      <c r="AJ404" s="269"/>
      <c r="AK404" s="269"/>
      <c r="AL404" s="269"/>
      <c r="AM404" s="284"/>
    </row>
    <row r="405" spans="1:40" ht="36" customHeight="1">
      <c r="B405" s="815" t="s">
        <v>212</v>
      </c>
      <c r="C405" s="817" t="s">
        <v>33</v>
      </c>
      <c r="D405" s="286" t="s">
        <v>423</v>
      </c>
      <c r="E405" s="819" t="s">
        <v>210</v>
      </c>
      <c r="F405" s="820"/>
      <c r="G405" s="820"/>
      <c r="H405" s="820"/>
      <c r="I405" s="820"/>
      <c r="J405" s="820"/>
      <c r="K405" s="820"/>
      <c r="L405" s="820"/>
      <c r="M405" s="821"/>
      <c r="N405" s="825" t="s">
        <v>214</v>
      </c>
      <c r="O405" s="286" t="s">
        <v>424</v>
      </c>
      <c r="P405" s="819" t="s">
        <v>213</v>
      </c>
      <c r="Q405" s="820"/>
      <c r="R405" s="820"/>
      <c r="S405" s="820"/>
      <c r="T405" s="820"/>
      <c r="U405" s="820"/>
      <c r="V405" s="820"/>
      <c r="W405" s="820"/>
      <c r="X405" s="821"/>
      <c r="Y405" s="822" t="s">
        <v>244</v>
      </c>
      <c r="Z405" s="823"/>
      <c r="AA405" s="823"/>
      <c r="AB405" s="823"/>
      <c r="AC405" s="823"/>
      <c r="AD405" s="823"/>
      <c r="AE405" s="823"/>
      <c r="AF405" s="823"/>
      <c r="AG405" s="823"/>
      <c r="AH405" s="823"/>
      <c r="AI405" s="823"/>
      <c r="AJ405" s="823"/>
      <c r="AK405" s="823"/>
      <c r="AL405" s="823"/>
      <c r="AM405" s="824"/>
    </row>
    <row r="406" spans="1:40" ht="45.75" customHeight="1">
      <c r="B406" s="816"/>
      <c r="C406" s="818"/>
      <c r="D406" s="287">
        <v>2014</v>
      </c>
      <c r="E406" s="287">
        <v>2015</v>
      </c>
      <c r="F406" s="287">
        <v>2016</v>
      </c>
      <c r="G406" s="287">
        <v>2017</v>
      </c>
      <c r="H406" s="287">
        <v>2018</v>
      </c>
      <c r="I406" s="287">
        <v>2019</v>
      </c>
      <c r="J406" s="287">
        <v>2020</v>
      </c>
      <c r="K406" s="287">
        <v>2021</v>
      </c>
      <c r="L406" s="287">
        <v>2022</v>
      </c>
      <c r="M406" s="287">
        <v>2023</v>
      </c>
      <c r="N406" s="826"/>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 50 to 699 kW</v>
      </c>
      <c r="AB406" s="287" t="str">
        <f>'1.  LRAMVA Summary'!G50</f>
        <v>GS 700 to 4,999 kW</v>
      </c>
      <c r="AC406" s="287" t="str">
        <f>'1.  LRAMVA Summary'!H50</f>
        <v>Large Use</v>
      </c>
      <c r="AD406" s="287" t="str">
        <f>'1.  LRAMVA Summary'!I50</f>
        <v>Street Lighting</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hidden="1" customHeight="1">
      <c r="A407" s="511"/>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hidden="1" outlineLevel="1">
      <c r="A408" s="510">
        <v>1</v>
      </c>
      <c r="B408" s="296" t="s">
        <v>1</v>
      </c>
      <c r="C408" s="293" t="s">
        <v>25</v>
      </c>
      <c r="D408" s="297">
        <v>125608.503</v>
      </c>
      <c r="E408" s="297">
        <v>125608.50312660392</v>
      </c>
      <c r="F408" s="297">
        <v>125608.50312660392</v>
      </c>
      <c r="G408" s="297">
        <v>124773.2387537039</v>
      </c>
      <c r="H408" s="297">
        <v>71142.751122124479</v>
      </c>
      <c r="I408" s="297">
        <v>0</v>
      </c>
      <c r="J408" s="297">
        <v>0</v>
      </c>
      <c r="K408" s="297">
        <v>0</v>
      </c>
      <c r="L408" s="297">
        <v>0</v>
      </c>
      <c r="M408" s="297">
        <v>0</v>
      </c>
      <c r="N408" s="297">
        <v>22.960999999999999</v>
      </c>
      <c r="O408" s="297">
        <v>19.063221414337956</v>
      </c>
      <c r="P408" s="297">
        <v>19.063221414337956</v>
      </c>
      <c r="Q408" s="297">
        <v>19.063221414337956</v>
      </c>
      <c r="R408" s="297">
        <v>18.129187034337953</v>
      </c>
      <c r="S408" s="297">
        <v>10.455434126770971</v>
      </c>
      <c r="T408" s="297">
        <v>0</v>
      </c>
      <c r="U408" s="297">
        <v>0</v>
      </c>
      <c r="V408" s="297">
        <v>0</v>
      </c>
      <c r="W408" s="297">
        <v>0</v>
      </c>
      <c r="X408" s="297">
        <v>0</v>
      </c>
      <c r="Y408" s="472">
        <v>1</v>
      </c>
      <c r="Z408" s="472">
        <v>0</v>
      </c>
      <c r="AA408" s="472">
        <v>0</v>
      </c>
      <c r="AB408" s="472">
        <v>0</v>
      </c>
      <c r="AC408" s="472">
        <v>0</v>
      </c>
      <c r="AD408" s="472">
        <v>0</v>
      </c>
      <c r="AE408" s="412"/>
      <c r="AF408" s="412"/>
      <c r="AG408" s="412"/>
      <c r="AH408" s="412"/>
      <c r="AI408" s="412"/>
      <c r="AJ408" s="412"/>
      <c r="AK408" s="412"/>
      <c r="AL408" s="412"/>
      <c r="AM408" s="298">
        <f>SUM(Y408:AL408)</f>
        <v>1</v>
      </c>
    </row>
    <row r="409" spans="1:40" ht="15" hidden="1" outlineLevel="1">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4">AA408</f>
        <v>0</v>
      </c>
      <c r="AB409" s="413">
        <f t="shared" si="124"/>
        <v>0</v>
      </c>
      <c r="AC409" s="413">
        <f t="shared" si="124"/>
        <v>0</v>
      </c>
      <c r="AD409" s="413">
        <f t="shared" si="124"/>
        <v>0</v>
      </c>
      <c r="AE409" s="413">
        <f t="shared" si="124"/>
        <v>0</v>
      </c>
      <c r="AF409" s="413">
        <f t="shared" si="124"/>
        <v>0</v>
      </c>
      <c r="AG409" s="413">
        <f t="shared" si="124"/>
        <v>0</v>
      </c>
      <c r="AH409" s="413">
        <f t="shared" si="124"/>
        <v>0</v>
      </c>
      <c r="AI409" s="413">
        <f t="shared" si="124"/>
        <v>0</v>
      </c>
      <c r="AJ409" s="413">
        <f t="shared" si="124"/>
        <v>0</v>
      </c>
      <c r="AK409" s="413">
        <f t="shared" si="124"/>
        <v>0</v>
      </c>
      <c r="AL409" s="413">
        <f t="shared" si="124"/>
        <v>0</v>
      </c>
      <c r="AM409" s="299"/>
    </row>
    <row r="410" spans="1:40" ht="15.6" hidden="1" outlineLevel="1">
      <c r="A410" s="512"/>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hidden="1" outlineLevel="1">
      <c r="A411" s="510">
        <v>2</v>
      </c>
      <c r="B411" s="296" t="s">
        <v>2</v>
      </c>
      <c r="C411" s="293" t="s">
        <v>25</v>
      </c>
      <c r="D411" s="297">
        <v>29555.19</v>
      </c>
      <c r="E411" s="297">
        <v>29555.19024</v>
      </c>
      <c r="F411" s="297">
        <v>29555.19024</v>
      </c>
      <c r="G411" s="297">
        <v>29555.19024</v>
      </c>
      <c r="H411" s="297">
        <v>0</v>
      </c>
      <c r="I411" s="297">
        <v>0</v>
      </c>
      <c r="J411" s="297">
        <v>0</v>
      </c>
      <c r="K411" s="297">
        <v>0</v>
      </c>
      <c r="L411" s="297">
        <v>0</v>
      </c>
      <c r="M411" s="297">
        <v>0</v>
      </c>
      <c r="N411" s="293"/>
      <c r="O411" s="297">
        <v>16.576000000000001</v>
      </c>
      <c r="P411" s="297">
        <v>16.575527919999999</v>
      </c>
      <c r="Q411" s="297">
        <v>16.575527919999999</v>
      </c>
      <c r="R411" s="297">
        <v>16.575527919999999</v>
      </c>
      <c r="S411" s="297">
        <v>0</v>
      </c>
      <c r="T411" s="297">
        <v>0</v>
      </c>
      <c r="U411" s="297">
        <v>0</v>
      </c>
      <c r="V411" s="297">
        <v>0</v>
      </c>
      <c r="W411" s="297">
        <v>0</v>
      </c>
      <c r="X411" s="297">
        <v>0</v>
      </c>
      <c r="Y411" s="472">
        <v>1</v>
      </c>
      <c r="Z411" s="472">
        <v>0</v>
      </c>
      <c r="AA411" s="472">
        <v>0</v>
      </c>
      <c r="AB411" s="472">
        <v>0</v>
      </c>
      <c r="AC411" s="472">
        <v>0</v>
      </c>
      <c r="AD411" s="472">
        <v>0</v>
      </c>
      <c r="AE411" s="412"/>
      <c r="AF411" s="412"/>
      <c r="AG411" s="412"/>
      <c r="AH411" s="412"/>
      <c r="AI411" s="412"/>
      <c r="AJ411" s="412"/>
      <c r="AK411" s="412"/>
      <c r="AL411" s="412"/>
      <c r="AM411" s="298">
        <f>SUM(Y411:AL411)</f>
        <v>1</v>
      </c>
    </row>
    <row r="412" spans="1:40" ht="15" hidden="1" outlineLevel="1">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5">AA411</f>
        <v>0</v>
      </c>
      <c r="AB412" s="413">
        <f t="shared" si="125"/>
        <v>0</v>
      </c>
      <c r="AC412" s="413">
        <f t="shared" si="125"/>
        <v>0</v>
      </c>
      <c r="AD412" s="413">
        <f t="shared" si="125"/>
        <v>0</v>
      </c>
      <c r="AE412" s="413">
        <f t="shared" si="125"/>
        <v>0</v>
      </c>
      <c r="AF412" s="413">
        <f t="shared" si="125"/>
        <v>0</v>
      </c>
      <c r="AG412" s="413">
        <f t="shared" si="125"/>
        <v>0</v>
      </c>
      <c r="AH412" s="413">
        <f t="shared" si="125"/>
        <v>0</v>
      </c>
      <c r="AI412" s="413">
        <f t="shared" si="125"/>
        <v>0</v>
      </c>
      <c r="AJ412" s="413">
        <f t="shared" si="125"/>
        <v>0</v>
      </c>
      <c r="AK412" s="413">
        <f t="shared" si="125"/>
        <v>0</v>
      </c>
      <c r="AL412" s="413">
        <f t="shared" si="125"/>
        <v>0</v>
      </c>
      <c r="AM412" s="299"/>
    </row>
    <row r="413" spans="1:40" ht="15.6" hidden="1" outlineLevel="1">
      <c r="A413" s="512"/>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hidden="1" outlineLevel="1">
      <c r="A414" s="510">
        <v>3</v>
      </c>
      <c r="B414" s="296" t="s">
        <v>3</v>
      </c>
      <c r="C414" s="293" t="s">
        <v>25</v>
      </c>
      <c r="D414" s="297">
        <v>1657748.1740000001</v>
      </c>
      <c r="E414" s="297">
        <v>1657748.17362</v>
      </c>
      <c r="F414" s="297">
        <v>1657748.17362</v>
      </c>
      <c r="G414" s="297">
        <v>1657748.17362</v>
      </c>
      <c r="H414" s="297">
        <v>1657748.17362</v>
      </c>
      <c r="I414" s="297">
        <v>1657748.17362</v>
      </c>
      <c r="J414" s="297">
        <v>1657748.17362</v>
      </c>
      <c r="K414" s="297">
        <v>1657748.17362</v>
      </c>
      <c r="L414" s="297">
        <v>1657748.17362</v>
      </c>
      <c r="M414" s="297">
        <v>1657748.17362</v>
      </c>
      <c r="N414" s="293"/>
      <c r="O414" s="297">
        <v>911.74599999999998</v>
      </c>
      <c r="P414" s="297">
        <v>911.7459614899999</v>
      </c>
      <c r="Q414" s="297">
        <v>911.7459614899999</v>
      </c>
      <c r="R414" s="297">
        <v>911.7459614899999</v>
      </c>
      <c r="S414" s="297">
        <v>911.7459614899999</v>
      </c>
      <c r="T414" s="297">
        <v>911.7459614899999</v>
      </c>
      <c r="U414" s="297">
        <v>911.7459614899999</v>
      </c>
      <c r="V414" s="297">
        <v>911.7459614899999</v>
      </c>
      <c r="W414" s="297">
        <v>911.7459614899999</v>
      </c>
      <c r="X414" s="297">
        <v>911.7459614899999</v>
      </c>
      <c r="Y414" s="472">
        <v>1</v>
      </c>
      <c r="Z414" s="472">
        <v>0</v>
      </c>
      <c r="AA414" s="472">
        <v>0</v>
      </c>
      <c r="AB414" s="472">
        <v>0</v>
      </c>
      <c r="AC414" s="472">
        <v>0</v>
      </c>
      <c r="AD414" s="472">
        <v>0</v>
      </c>
      <c r="AE414" s="412"/>
      <c r="AF414" s="412"/>
      <c r="AG414" s="412"/>
      <c r="AH414" s="412"/>
      <c r="AI414" s="412"/>
      <c r="AJ414" s="412"/>
      <c r="AK414" s="412"/>
      <c r="AL414" s="412"/>
      <c r="AM414" s="298">
        <f>SUM(Y414:AL414)</f>
        <v>1</v>
      </c>
    </row>
    <row r="415" spans="1:40" ht="15" hidden="1" outlineLevel="1">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6">AA414</f>
        <v>0</v>
      </c>
      <c r="AB415" s="413">
        <f t="shared" si="126"/>
        <v>0</v>
      </c>
      <c r="AC415" s="413">
        <f t="shared" si="126"/>
        <v>0</v>
      </c>
      <c r="AD415" s="413">
        <f t="shared" si="126"/>
        <v>0</v>
      </c>
      <c r="AE415" s="413">
        <f t="shared" si="126"/>
        <v>0</v>
      </c>
      <c r="AF415" s="413">
        <f t="shared" si="126"/>
        <v>0</v>
      </c>
      <c r="AG415" s="413">
        <f t="shared" si="126"/>
        <v>0</v>
      </c>
      <c r="AH415" s="413">
        <f t="shared" si="126"/>
        <v>0</v>
      </c>
      <c r="AI415" s="413">
        <f t="shared" si="126"/>
        <v>0</v>
      </c>
      <c r="AJ415" s="413">
        <f t="shared" si="126"/>
        <v>0</v>
      </c>
      <c r="AK415" s="413">
        <f t="shared" si="126"/>
        <v>0</v>
      </c>
      <c r="AL415" s="413">
        <f t="shared" si="126"/>
        <v>0</v>
      </c>
      <c r="AM415" s="299"/>
    </row>
    <row r="416" spans="1:40" ht="15" hidden="1"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hidden="1" outlineLevel="1">
      <c r="A417" s="510">
        <v>4</v>
      </c>
      <c r="B417" s="296" t="s">
        <v>4</v>
      </c>
      <c r="C417" s="293" t="s">
        <v>25</v>
      </c>
      <c r="D417" s="297">
        <v>802994.75100000005</v>
      </c>
      <c r="E417" s="297">
        <v>747485.70129999996</v>
      </c>
      <c r="F417" s="297">
        <v>720691.38379999995</v>
      </c>
      <c r="G417" s="297">
        <v>720691.38379999995</v>
      </c>
      <c r="H417" s="297">
        <v>720691.38379999995</v>
      </c>
      <c r="I417" s="297">
        <v>720691.38379999995</v>
      </c>
      <c r="J417" s="297">
        <v>720691.38379999995</v>
      </c>
      <c r="K417" s="297">
        <v>719306.3223</v>
      </c>
      <c r="L417" s="297">
        <v>719306.3223</v>
      </c>
      <c r="M417" s="297">
        <v>616024.26659999997</v>
      </c>
      <c r="N417" s="293"/>
      <c r="O417" s="297">
        <v>59.960999999999999</v>
      </c>
      <c r="P417" s="297">
        <v>56.47623737</v>
      </c>
      <c r="Q417" s="297">
        <v>54.794306679999998</v>
      </c>
      <c r="R417" s="297">
        <v>54.794306679999998</v>
      </c>
      <c r="S417" s="297">
        <v>54.794306679999998</v>
      </c>
      <c r="T417" s="297">
        <v>54.794306679999998</v>
      </c>
      <c r="U417" s="297">
        <v>54.794306679999998</v>
      </c>
      <c r="V417" s="297">
        <v>54.636194639999999</v>
      </c>
      <c r="W417" s="297">
        <v>54.636194639999999</v>
      </c>
      <c r="X417" s="297">
        <v>48.152426149999997</v>
      </c>
      <c r="Y417" s="472">
        <v>1</v>
      </c>
      <c r="Z417" s="472">
        <v>0</v>
      </c>
      <c r="AA417" s="472">
        <v>0</v>
      </c>
      <c r="AB417" s="472">
        <v>0</v>
      </c>
      <c r="AC417" s="472">
        <v>0</v>
      </c>
      <c r="AD417" s="472">
        <v>0</v>
      </c>
      <c r="AE417" s="412"/>
      <c r="AF417" s="412"/>
      <c r="AG417" s="412"/>
      <c r="AH417" s="412"/>
      <c r="AI417" s="412"/>
      <c r="AJ417" s="412"/>
      <c r="AK417" s="412"/>
      <c r="AL417" s="412"/>
      <c r="AM417" s="298">
        <f>SUM(Y417:AL417)</f>
        <v>1</v>
      </c>
    </row>
    <row r="418" spans="1:39" ht="15" hidden="1" outlineLevel="1">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7">AA417</f>
        <v>0</v>
      </c>
      <c r="AB418" s="413">
        <f t="shared" si="127"/>
        <v>0</v>
      </c>
      <c r="AC418" s="413">
        <f t="shared" si="127"/>
        <v>0</v>
      </c>
      <c r="AD418" s="413">
        <f t="shared" si="127"/>
        <v>0</v>
      </c>
      <c r="AE418" s="413">
        <f t="shared" si="127"/>
        <v>0</v>
      </c>
      <c r="AF418" s="413">
        <f t="shared" si="127"/>
        <v>0</v>
      </c>
      <c r="AG418" s="413">
        <f t="shared" si="127"/>
        <v>0</v>
      </c>
      <c r="AH418" s="413">
        <f t="shared" si="127"/>
        <v>0</v>
      </c>
      <c r="AI418" s="413">
        <f t="shared" si="127"/>
        <v>0</v>
      </c>
      <c r="AJ418" s="413">
        <f t="shared" si="127"/>
        <v>0</v>
      </c>
      <c r="AK418" s="413">
        <f t="shared" si="127"/>
        <v>0</v>
      </c>
      <c r="AL418" s="413">
        <f t="shared" si="127"/>
        <v>0</v>
      </c>
      <c r="AM418" s="299"/>
    </row>
    <row r="419" spans="1:39" ht="15" hidden="1"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hidden="1" outlineLevel="1">
      <c r="A420" s="510">
        <v>5</v>
      </c>
      <c r="B420" s="296" t="s">
        <v>5</v>
      </c>
      <c r="C420" s="293" t="s">
        <v>25</v>
      </c>
      <c r="D420" s="297">
        <v>3463426.6910000001</v>
      </c>
      <c r="E420" s="297">
        <v>3004486.0690000001</v>
      </c>
      <c r="F420" s="297">
        <v>2765311.628</v>
      </c>
      <c r="G420" s="297">
        <v>2765311.628</v>
      </c>
      <c r="H420" s="297">
        <v>2765311.628</v>
      </c>
      <c r="I420" s="297">
        <v>2765311.628</v>
      </c>
      <c r="J420" s="297">
        <v>2765311.628</v>
      </c>
      <c r="K420" s="297">
        <v>2764113.7370000002</v>
      </c>
      <c r="L420" s="297">
        <v>2764113.7370000002</v>
      </c>
      <c r="M420" s="297">
        <v>2570779.341</v>
      </c>
      <c r="N420" s="293"/>
      <c r="O420" s="297">
        <v>226.66499999999999</v>
      </c>
      <c r="P420" s="297">
        <v>197.85392820000001</v>
      </c>
      <c r="Q420" s="297">
        <v>182.83920280000001</v>
      </c>
      <c r="R420" s="297">
        <v>182.83920280000001</v>
      </c>
      <c r="S420" s="297">
        <v>182.83920280000001</v>
      </c>
      <c r="T420" s="297">
        <v>182.83920280000001</v>
      </c>
      <c r="U420" s="297">
        <v>182.83920280000001</v>
      </c>
      <c r="V420" s="297">
        <v>182.70245729999999</v>
      </c>
      <c r="W420" s="297">
        <v>182.70245729999999</v>
      </c>
      <c r="X420" s="297">
        <v>170.56544600000001</v>
      </c>
      <c r="Y420" s="472">
        <v>1</v>
      </c>
      <c r="Z420" s="472">
        <v>0</v>
      </c>
      <c r="AA420" s="472">
        <v>0</v>
      </c>
      <c r="AB420" s="472">
        <v>0</v>
      </c>
      <c r="AC420" s="472">
        <v>0</v>
      </c>
      <c r="AD420" s="472">
        <v>0</v>
      </c>
      <c r="AE420" s="412"/>
      <c r="AF420" s="412"/>
      <c r="AG420" s="412"/>
      <c r="AH420" s="412"/>
      <c r="AI420" s="412"/>
      <c r="AJ420" s="412"/>
      <c r="AK420" s="412"/>
      <c r="AL420" s="412"/>
      <c r="AM420" s="298">
        <f>SUM(Y420:AL420)</f>
        <v>1</v>
      </c>
    </row>
    <row r="421" spans="1:39" ht="15" hidden="1" outlineLevel="1">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8">AA420</f>
        <v>0</v>
      </c>
      <c r="AB421" s="413">
        <f t="shared" si="128"/>
        <v>0</v>
      </c>
      <c r="AC421" s="413">
        <f t="shared" si="128"/>
        <v>0</v>
      </c>
      <c r="AD421" s="413">
        <f t="shared" si="128"/>
        <v>0</v>
      </c>
      <c r="AE421" s="413">
        <f t="shared" si="128"/>
        <v>0</v>
      </c>
      <c r="AF421" s="413">
        <f t="shared" si="128"/>
        <v>0</v>
      </c>
      <c r="AG421" s="413">
        <f t="shared" si="128"/>
        <v>0</v>
      </c>
      <c r="AH421" s="413">
        <f t="shared" si="128"/>
        <v>0</v>
      </c>
      <c r="AI421" s="413">
        <f t="shared" si="128"/>
        <v>0</v>
      </c>
      <c r="AJ421" s="413">
        <f t="shared" si="128"/>
        <v>0</v>
      </c>
      <c r="AK421" s="413">
        <f t="shared" si="128"/>
        <v>0</v>
      </c>
      <c r="AL421" s="413">
        <f t="shared" si="128"/>
        <v>0</v>
      </c>
      <c r="AM421" s="299"/>
    </row>
    <row r="422" spans="1:39" ht="15" hidden="1"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hidden="1" outlineLevel="1">
      <c r="A423" s="510">
        <v>6</v>
      </c>
      <c r="B423" s="296" t="s">
        <v>6</v>
      </c>
      <c r="C423" s="293" t="s">
        <v>25</v>
      </c>
      <c r="D423" s="297">
        <v>0</v>
      </c>
      <c r="E423" s="297">
        <v>0</v>
      </c>
      <c r="F423" s="297">
        <v>0</v>
      </c>
      <c r="G423" s="297">
        <v>0</v>
      </c>
      <c r="H423" s="297">
        <v>0</v>
      </c>
      <c r="I423" s="297">
        <v>0</v>
      </c>
      <c r="J423" s="297">
        <v>0</v>
      </c>
      <c r="K423" s="297">
        <v>0</v>
      </c>
      <c r="L423" s="297">
        <v>0</v>
      </c>
      <c r="M423" s="297">
        <v>0</v>
      </c>
      <c r="N423" s="293"/>
      <c r="O423" s="297">
        <v>0</v>
      </c>
      <c r="P423" s="297">
        <v>0</v>
      </c>
      <c r="Q423" s="297">
        <v>0</v>
      </c>
      <c r="R423" s="297">
        <v>0</v>
      </c>
      <c r="S423" s="297">
        <v>0</v>
      </c>
      <c r="T423" s="297">
        <v>0</v>
      </c>
      <c r="U423" s="297">
        <v>0</v>
      </c>
      <c r="V423" s="297">
        <v>0</v>
      </c>
      <c r="W423" s="297">
        <v>0</v>
      </c>
      <c r="X423" s="297">
        <v>0</v>
      </c>
      <c r="Y423" s="472">
        <v>1</v>
      </c>
      <c r="Z423" s="472">
        <v>0</v>
      </c>
      <c r="AA423" s="472">
        <v>0</v>
      </c>
      <c r="AB423" s="472">
        <v>0</v>
      </c>
      <c r="AC423" s="472">
        <v>0</v>
      </c>
      <c r="AD423" s="472">
        <v>0</v>
      </c>
      <c r="AE423" s="412"/>
      <c r="AF423" s="412"/>
      <c r="AG423" s="412"/>
      <c r="AH423" s="412"/>
      <c r="AI423" s="412"/>
      <c r="AJ423" s="412"/>
      <c r="AK423" s="412"/>
      <c r="AL423" s="412"/>
      <c r="AM423" s="298">
        <f>SUM(Y423:AL423)</f>
        <v>1</v>
      </c>
    </row>
    <row r="424" spans="1:39" ht="15" hidden="1" outlineLevel="1">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1</v>
      </c>
      <c r="Z424" s="413">
        <f>Z423</f>
        <v>0</v>
      </c>
      <c r="AA424" s="413">
        <f t="shared" ref="AA424:AL424" si="129">AA423</f>
        <v>0</v>
      </c>
      <c r="AB424" s="413">
        <f t="shared" si="129"/>
        <v>0</v>
      </c>
      <c r="AC424" s="413">
        <f t="shared" si="129"/>
        <v>0</v>
      </c>
      <c r="AD424" s="413">
        <f t="shared" si="129"/>
        <v>0</v>
      </c>
      <c r="AE424" s="413">
        <f t="shared" si="129"/>
        <v>0</v>
      </c>
      <c r="AF424" s="413">
        <f t="shared" si="129"/>
        <v>0</v>
      </c>
      <c r="AG424" s="413">
        <f t="shared" si="129"/>
        <v>0</v>
      </c>
      <c r="AH424" s="413">
        <f t="shared" si="129"/>
        <v>0</v>
      </c>
      <c r="AI424" s="413">
        <f t="shared" si="129"/>
        <v>0</v>
      </c>
      <c r="AJ424" s="413">
        <f t="shared" si="129"/>
        <v>0</v>
      </c>
      <c r="AK424" s="413">
        <f t="shared" si="129"/>
        <v>0</v>
      </c>
      <c r="AL424" s="413">
        <f t="shared" si="129"/>
        <v>0</v>
      </c>
      <c r="AM424" s="299"/>
    </row>
    <row r="425" spans="1:39" ht="15" hidden="1"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hidden="1" outlineLevel="1">
      <c r="A426" s="510">
        <v>7</v>
      </c>
      <c r="B426" s="296" t="s">
        <v>42</v>
      </c>
      <c r="C426" s="293" t="s">
        <v>25</v>
      </c>
      <c r="D426" s="297">
        <v>0</v>
      </c>
      <c r="E426" s="297">
        <v>0</v>
      </c>
      <c r="F426" s="297">
        <v>0</v>
      </c>
      <c r="G426" s="297">
        <v>0</v>
      </c>
      <c r="H426" s="297">
        <v>0</v>
      </c>
      <c r="I426" s="297">
        <v>0</v>
      </c>
      <c r="J426" s="297">
        <v>0</v>
      </c>
      <c r="K426" s="297">
        <v>0</v>
      </c>
      <c r="L426" s="297">
        <v>0</v>
      </c>
      <c r="M426" s="297">
        <v>0</v>
      </c>
      <c r="N426" s="293"/>
      <c r="O426" s="297">
        <v>1255.674</v>
      </c>
      <c r="P426" s="297">
        <v>0</v>
      </c>
      <c r="Q426" s="297">
        <v>0</v>
      </c>
      <c r="R426" s="297">
        <v>0</v>
      </c>
      <c r="S426" s="297">
        <v>0</v>
      </c>
      <c r="T426" s="297">
        <v>0</v>
      </c>
      <c r="U426" s="297">
        <v>0</v>
      </c>
      <c r="V426" s="297">
        <v>0</v>
      </c>
      <c r="W426" s="297">
        <v>0</v>
      </c>
      <c r="X426" s="297">
        <v>0</v>
      </c>
      <c r="Y426" s="472">
        <v>0</v>
      </c>
      <c r="Z426" s="472">
        <v>0</v>
      </c>
      <c r="AA426" s="472">
        <v>0</v>
      </c>
      <c r="AB426" s="472">
        <v>0</v>
      </c>
      <c r="AC426" s="472">
        <v>0</v>
      </c>
      <c r="AD426" s="472">
        <v>0</v>
      </c>
      <c r="AE426" s="412"/>
      <c r="AF426" s="412"/>
      <c r="AG426" s="412"/>
      <c r="AH426" s="412"/>
      <c r="AI426" s="412"/>
      <c r="AJ426" s="412"/>
      <c r="AK426" s="412"/>
      <c r="AL426" s="412"/>
      <c r="AM426" s="298">
        <f>SUM(Y426:AL426)</f>
        <v>0</v>
      </c>
    </row>
    <row r="427" spans="1:39" ht="15" hidden="1"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30">AA426</f>
        <v>0</v>
      </c>
      <c r="AB427" s="413">
        <f t="shared" si="130"/>
        <v>0</v>
      </c>
      <c r="AC427" s="413">
        <f t="shared" si="130"/>
        <v>0</v>
      </c>
      <c r="AD427" s="413">
        <f t="shared" si="130"/>
        <v>0</v>
      </c>
      <c r="AE427" s="413">
        <f t="shared" si="130"/>
        <v>0</v>
      </c>
      <c r="AF427" s="413">
        <f t="shared" si="130"/>
        <v>0</v>
      </c>
      <c r="AG427" s="413">
        <f t="shared" si="130"/>
        <v>0</v>
      </c>
      <c r="AH427" s="413">
        <f t="shared" si="130"/>
        <v>0</v>
      </c>
      <c r="AI427" s="413">
        <f t="shared" si="130"/>
        <v>0</v>
      </c>
      <c r="AJ427" s="413">
        <f t="shared" si="130"/>
        <v>0</v>
      </c>
      <c r="AK427" s="413">
        <f t="shared" si="130"/>
        <v>0</v>
      </c>
      <c r="AL427" s="413">
        <f t="shared" si="130"/>
        <v>0</v>
      </c>
      <c r="AM427" s="299"/>
    </row>
    <row r="428" spans="1:39" ht="15" hidden="1"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hidden="1" outlineLevel="1">
      <c r="A429" s="510">
        <v>8</v>
      </c>
      <c r="B429" s="296" t="s">
        <v>486</v>
      </c>
      <c r="C429" s="293" t="s">
        <v>25</v>
      </c>
      <c r="D429" s="297">
        <v>0</v>
      </c>
      <c r="E429" s="297">
        <v>0</v>
      </c>
      <c r="F429" s="297">
        <v>0</v>
      </c>
      <c r="G429" s="297">
        <v>0</v>
      </c>
      <c r="H429" s="297">
        <v>0</v>
      </c>
      <c r="I429" s="297">
        <v>0</v>
      </c>
      <c r="J429" s="297">
        <v>0</v>
      </c>
      <c r="K429" s="297">
        <v>0</v>
      </c>
      <c r="L429" s="297">
        <v>0</v>
      </c>
      <c r="M429" s="297">
        <v>0</v>
      </c>
      <c r="N429" s="293"/>
      <c r="O429" s="297">
        <v>0</v>
      </c>
      <c r="P429" s="297">
        <v>0</v>
      </c>
      <c r="Q429" s="297">
        <v>0</v>
      </c>
      <c r="R429" s="297">
        <v>0</v>
      </c>
      <c r="S429" s="297">
        <v>0</v>
      </c>
      <c r="T429" s="297">
        <v>0</v>
      </c>
      <c r="U429" s="297">
        <v>0</v>
      </c>
      <c r="V429" s="297">
        <v>0</v>
      </c>
      <c r="W429" s="297">
        <v>0</v>
      </c>
      <c r="X429" s="297">
        <v>0</v>
      </c>
      <c r="Y429" s="472">
        <v>1</v>
      </c>
      <c r="Z429" s="472">
        <v>0</v>
      </c>
      <c r="AA429" s="472">
        <v>0</v>
      </c>
      <c r="AB429" s="472">
        <v>0</v>
      </c>
      <c r="AC429" s="472">
        <v>0</v>
      </c>
      <c r="AD429" s="472">
        <v>0</v>
      </c>
      <c r="AE429" s="412"/>
      <c r="AF429" s="412"/>
      <c r="AG429" s="412"/>
      <c r="AH429" s="412"/>
      <c r="AI429" s="412"/>
      <c r="AJ429" s="412"/>
      <c r="AK429" s="412"/>
      <c r="AL429" s="412"/>
      <c r="AM429" s="298">
        <f>SUM(Y429:AL429)</f>
        <v>1</v>
      </c>
    </row>
    <row r="430" spans="1:39" s="285" customFormat="1" ht="15" hidden="1" outlineLevel="1">
      <c r="A430" s="510"/>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1</v>
      </c>
      <c r="Z430" s="413">
        <f>Z429</f>
        <v>0</v>
      </c>
      <c r="AA430" s="413">
        <f t="shared" ref="AA430:AL430" si="131">AA429</f>
        <v>0</v>
      </c>
      <c r="AB430" s="413">
        <f t="shared" si="131"/>
        <v>0</v>
      </c>
      <c r="AC430" s="413">
        <f t="shared" si="131"/>
        <v>0</v>
      </c>
      <c r="AD430" s="413">
        <f t="shared" si="131"/>
        <v>0</v>
      </c>
      <c r="AE430" s="413">
        <f t="shared" si="131"/>
        <v>0</v>
      </c>
      <c r="AF430" s="413">
        <f t="shared" si="131"/>
        <v>0</v>
      </c>
      <c r="AG430" s="413">
        <f t="shared" si="131"/>
        <v>0</v>
      </c>
      <c r="AH430" s="413">
        <f t="shared" si="131"/>
        <v>0</v>
      </c>
      <c r="AI430" s="413">
        <f t="shared" si="131"/>
        <v>0</v>
      </c>
      <c r="AJ430" s="413">
        <f t="shared" si="131"/>
        <v>0</v>
      </c>
      <c r="AK430" s="413">
        <f t="shared" si="131"/>
        <v>0</v>
      </c>
      <c r="AL430" s="413">
        <f t="shared" si="131"/>
        <v>0</v>
      </c>
      <c r="AM430" s="299"/>
    </row>
    <row r="431" spans="1:39" s="285" customFormat="1" ht="15" hidden="1" outlineLevel="1">
      <c r="A431" s="510"/>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hidden="1" outlineLevel="1">
      <c r="A432" s="510">
        <v>9</v>
      </c>
      <c r="B432" s="296" t="s">
        <v>7</v>
      </c>
      <c r="C432" s="293" t="s">
        <v>25</v>
      </c>
      <c r="D432" s="297">
        <v>66702.672999999995</v>
      </c>
      <c r="E432" s="297">
        <v>66702.672600000005</v>
      </c>
      <c r="F432" s="297">
        <v>66702.672600000005</v>
      </c>
      <c r="G432" s="297">
        <v>66702.672600000005</v>
      </c>
      <c r="H432" s="297">
        <v>66702.672600000005</v>
      </c>
      <c r="I432" s="297">
        <v>66702.672600000005</v>
      </c>
      <c r="J432" s="297">
        <v>66702.672600000005</v>
      </c>
      <c r="K432" s="297">
        <v>66702.672600000005</v>
      </c>
      <c r="L432" s="297">
        <v>66702.672600000005</v>
      </c>
      <c r="M432" s="297">
        <v>66702.672600000005</v>
      </c>
      <c r="N432" s="293"/>
      <c r="O432" s="297">
        <v>9.7439999999999998</v>
      </c>
      <c r="P432" s="297">
        <v>9.7437030930000006</v>
      </c>
      <c r="Q432" s="297">
        <v>9.7437030930000006</v>
      </c>
      <c r="R432" s="297">
        <v>9.7437030930000006</v>
      </c>
      <c r="S432" s="297">
        <v>9.7437030930000006</v>
      </c>
      <c r="T432" s="297">
        <v>9.7437030930000006</v>
      </c>
      <c r="U432" s="297">
        <v>9.7437030930000006</v>
      </c>
      <c r="V432" s="297">
        <v>9.7437030930000006</v>
      </c>
      <c r="W432" s="297">
        <v>9.7437030930000006</v>
      </c>
      <c r="X432" s="297">
        <v>9.7437030930000006</v>
      </c>
      <c r="Y432" s="472">
        <v>1</v>
      </c>
      <c r="Z432" s="472">
        <v>0</v>
      </c>
      <c r="AA432" s="472">
        <v>0</v>
      </c>
      <c r="AB432" s="472">
        <v>0</v>
      </c>
      <c r="AC432" s="472">
        <v>0</v>
      </c>
      <c r="AD432" s="472">
        <v>0</v>
      </c>
      <c r="AE432" s="412"/>
      <c r="AF432" s="412"/>
      <c r="AG432" s="412"/>
      <c r="AH432" s="412"/>
      <c r="AI432" s="412"/>
      <c r="AJ432" s="412"/>
      <c r="AK432" s="412"/>
      <c r="AL432" s="412"/>
      <c r="AM432" s="298">
        <f>SUM(Y432:AL432)</f>
        <v>1</v>
      </c>
    </row>
    <row r="433" spans="1:39" ht="15" hidden="1"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32">AA432</f>
        <v>0</v>
      </c>
      <c r="AB433" s="413">
        <f t="shared" si="132"/>
        <v>0</v>
      </c>
      <c r="AC433" s="413">
        <f t="shared" si="132"/>
        <v>0</v>
      </c>
      <c r="AD433" s="413">
        <f t="shared" si="132"/>
        <v>0</v>
      </c>
      <c r="AE433" s="413">
        <f t="shared" si="132"/>
        <v>0</v>
      </c>
      <c r="AF433" s="413">
        <f t="shared" si="132"/>
        <v>0</v>
      </c>
      <c r="AG433" s="413">
        <f t="shared" si="132"/>
        <v>0</v>
      </c>
      <c r="AH433" s="413">
        <f t="shared" si="132"/>
        <v>0</v>
      </c>
      <c r="AI433" s="413">
        <f t="shared" si="132"/>
        <v>0</v>
      </c>
      <c r="AJ433" s="413">
        <f t="shared" si="132"/>
        <v>0</v>
      </c>
      <c r="AK433" s="413">
        <f t="shared" si="132"/>
        <v>0</v>
      </c>
      <c r="AL433" s="413">
        <f t="shared" si="132"/>
        <v>0</v>
      </c>
      <c r="AM433" s="299"/>
    </row>
    <row r="434" spans="1:39" ht="15" hidden="1"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6" hidden="1" outlineLevel="1">
      <c r="A435" s="511"/>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hidden="1" outlineLevel="1">
      <c r="A436" s="510">
        <v>10</v>
      </c>
      <c r="B436" s="312" t="s">
        <v>22</v>
      </c>
      <c r="C436" s="293" t="s">
        <v>25</v>
      </c>
      <c r="D436" s="297">
        <v>18550920.370000001</v>
      </c>
      <c r="E436" s="297">
        <v>18550920.370000001</v>
      </c>
      <c r="F436" s="297">
        <v>18550920.370000001</v>
      </c>
      <c r="G436" s="297">
        <v>18402083.149999999</v>
      </c>
      <c r="H436" s="297">
        <v>18402083.149999999</v>
      </c>
      <c r="I436" s="297">
        <v>18388937.27</v>
      </c>
      <c r="J436" s="297">
        <v>17585928.18</v>
      </c>
      <c r="K436" s="297">
        <v>17585928.18</v>
      </c>
      <c r="L436" s="297">
        <v>15995921.48</v>
      </c>
      <c r="M436" s="297">
        <v>12374714.289999999</v>
      </c>
      <c r="N436" s="297">
        <v>12</v>
      </c>
      <c r="O436" s="297">
        <v>2336.3049999999998</v>
      </c>
      <c r="P436" s="297">
        <v>2336.3047929999998</v>
      </c>
      <c r="Q436" s="297">
        <v>2336.3047929999998</v>
      </c>
      <c r="R436" s="297">
        <v>2293.7515429999999</v>
      </c>
      <c r="S436" s="297">
        <v>2293.7515429999999</v>
      </c>
      <c r="T436" s="297">
        <v>2289.9777730000001</v>
      </c>
      <c r="U436" s="297">
        <v>2185.3506120000002</v>
      </c>
      <c r="V436" s="297">
        <v>2185.3506120000002</v>
      </c>
      <c r="W436" s="297">
        <v>1942.9468220000001</v>
      </c>
      <c r="X436" s="297">
        <v>1499.6953559999999</v>
      </c>
      <c r="Y436" s="472">
        <v>0</v>
      </c>
      <c r="Z436" s="472">
        <v>0.14108424182046825</v>
      </c>
      <c r="AA436" s="472">
        <v>0.56615821218124585</v>
      </c>
      <c r="AB436" s="472">
        <v>8.7765154561477612E-2</v>
      </c>
      <c r="AC436" s="472">
        <v>5.0285116819729159E-3</v>
      </c>
      <c r="AD436" s="472">
        <v>0</v>
      </c>
      <c r="AE436" s="417"/>
      <c r="AF436" s="417"/>
      <c r="AG436" s="417"/>
      <c r="AH436" s="417"/>
      <c r="AI436" s="417"/>
      <c r="AJ436" s="417"/>
      <c r="AK436" s="417"/>
      <c r="AL436" s="417"/>
      <c r="AM436" s="298">
        <f>SUM(Y436:AL436)</f>
        <v>0.80003612024516468</v>
      </c>
    </row>
    <row r="437" spans="1:39" ht="15" hidden="1"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0.14108424182046825</v>
      </c>
      <c r="AA437" s="413">
        <f t="shared" ref="AA437:AL437" si="133">AA436</f>
        <v>0.56615821218124585</v>
      </c>
      <c r="AB437" s="413">
        <f t="shared" si="133"/>
        <v>8.7765154561477612E-2</v>
      </c>
      <c r="AC437" s="413">
        <f t="shared" si="133"/>
        <v>5.0285116819729159E-3</v>
      </c>
      <c r="AD437" s="413">
        <f t="shared" si="133"/>
        <v>0</v>
      </c>
      <c r="AE437" s="413">
        <f t="shared" si="133"/>
        <v>0</v>
      </c>
      <c r="AF437" s="413">
        <f t="shared" si="133"/>
        <v>0</v>
      </c>
      <c r="AG437" s="413">
        <f t="shared" si="133"/>
        <v>0</v>
      </c>
      <c r="AH437" s="413">
        <f t="shared" si="133"/>
        <v>0</v>
      </c>
      <c r="AI437" s="413">
        <f t="shared" si="133"/>
        <v>0</v>
      </c>
      <c r="AJ437" s="413">
        <f t="shared" si="133"/>
        <v>0</v>
      </c>
      <c r="AK437" s="413">
        <f t="shared" si="133"/>
        <v>0</v>
      </c>
      <c r="AL437" s="413">
        <f t="shared" si="133"/>
        <v>0</v>
      </c>
      <c r="AM437" s="313"/>
    </row>
    <row r="438" spans="1:39" ht="15" hidden="1"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hidden="1" outlineLevel="1">
      <c r="A439" s="510">
        <v>11</v>
      </c>
      <c r="B439" s="316" t="s">
        <v>21</v>
      </c>
      <c r="C439" s="293" t="s">
        <v>25</v>
      </c>
      <c r="D439" s="297">
        <v>1836501.5179999999</v>
      </c>
      <c r="E439" s="297">
        <v>1818069.1329999999</v>
      </c>
      <c r="F439" s="297">
        <v>1729494.0589999999</v>
      </c>
      <c r="G439" s="297">
        <v>1196542.6040000001</v>
      </c>
      <c r="H439" s="297">
        <v>1196542.6040000001</v>
      </c>
      <c r="I439" s="297">
        <v>1196542.6040000001</v>
      </c>
      <c r="J439" s="297">
        <v>1196542.6040000001</v>
      </c>
      <c r="K439" s="297">
        <v>1196542.6040000001</v>
      </c>
      <c r="L439" s="297">
        <v>1196542.6040000001</v>
      </c>
      <c r="M439" s="297">
        <v>1196542.6040000001</v>
      </c>
      <c r="N439" s="297">
        <v>12</v>
      </c>
      <c r="O439" s="297">
        <v>482.00700000000001</v>
      </c>
      <c r="P439" s="297">
        <v>477.55900220000001</v>
      </c>
      <c r="Q439" s="297">
        <v>456.92726620000002</v>
      </c>
      <c r="R439" s="297">
        <v>303.47631059999998</v>
      </c>
      <c r="S439" s="297">
        <v>303.47631059999998</v>
      </c>
      <c r="T439" s="297">
        <v>303.47631059999998</v>
      </c>
      <c r="U439" s="297">
        <v>303.47631059999998</v>
      </c>
      <c r="V439" s="297">
        <v>303.47631059999998</v>
      </c>
      <c r="W439" s="297">
        <v>303.47631059999998</v>
      </c>
      <c r="X439" s="297">
        <v>303.47631059999998</v>
      </c>
      <c r="Y439" s="472">
        <v>0</v>
      </c>
      <c r="Z439" s="472">
        <v>1</v>
      </c>
      <c r="AA439" s="472">
        <v>0</v>
      </c>
      <c r="AB439" s="472">
        <v>0</v>
      </c>
      <c r="AC439" s="472">
        <v>0</v>
      </c>
      <c r="AD439" s="472">
        <v>0</v>
      </c>
      <c r="AE439" s="417"/>
      <c r="AF439" s="417"/>
      <c r="AG439" s="417"/>
      <c r="AH439" s="417"/>
      <c r="AI439" s="417"/>
      <c r="AJ439" s="417"/>
      <c r="AK439" s="417"/>
      <c r="AL439" s="417"/>
      <c r="AM439" s="298">
        <f>SUM(Y439:AL439)</f>
        <v>1</v>
      </c>
    </row>
    <row r="440" spans="1:39" ht="15" hidden="1"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4">AA439</f>
        <v>0</v>
      </c>
      <c r="AB440" s="413">
        <f t="shared" si="134"/>
        <v>0</v>
      </c>
      <c r="AC440" s="413">
        <f t="shared" si="134"/>
        <v>0</v>
      </c>
      <c r="AD440" s="413">
        <f t="shared" si="134"/>
        <v>0</v>
      </c>
      <c r="AE440" s="413">
        <f t="shared" si="134"/>
        <v>0</v>
      </c>
      <c r="AF440" s="413">
        <f t="shared" si="134"/>
        <v>0</v>
      </c>
      <c r="AG440" s="413">
        <f t="shared" si="134"/>
        <v>0</v>
      </c>
      <c r="AH440" s="413">
        <f t="shared" si="134"/>
        <v>0</v>
      </c>
      <c r="AI440" s="413">
        <f t="shared" si="134"/>
        <v>0</v>
      </c>
      <c r="AJ440" s="413">
        <f t="shared" si="134"/>
        <v>0</v>
      </c>
      <c r="AK440" s="413">
        <f t="shared" si="134"/>
        <v>0</v>
      </c>
      <c r="AL440" s="413">
        <f t="shared" si="134"/>
        <v>0</v>
      </c>
      <c r="AM440" s="313"/>
    </row>
    <row r="441" spans="1:39" ht="15" hidden="1"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hidden="1" outlineLevel="1">
      <c r="A442" s="510">
        <v>12</v>
      </c>
      <c r="B442" s="316" t="s">
        <v>23</v>
      </c>
      <c r="C442" s="293" t="s">
        <v>25</v>
      </c>
      <c r="D442" s="297">
        <v>0</v>
      </c>
      <c r="E442" s="297">
        <v>0</v>
      </c>
      <c r="F442" s="297">
        <v>0</v>
      </c>
      <c r="G442" s="297">
        <v>0</v>
      </c>
      <c r="H442" s="297">
        <v>0</v>
      </c>
      <c r="I442" s="297">
        <v>0</v>
      </c>
      <c r="J442" s="297">
        <v>0</v>
      </c>
      <c r="K442" s="297">
        <v>0</v>
      </c>
      <c r="L442" s="297">
        <v>0</v>
      </c>
      <c r="M442" s="297">
        <v>0</v>
      </c>
      <c r="N442" s="297">
        <v>3</v>
      </c>
      <c r="O442" s="297">
        <v>0</v>
      </c>
      <c r="P442" s="297">
        <v>0</v>
      </c>
      <c r="Q442" s="297">
        <v>0</v>
      </c>
      <c r="R442" s="297">
        <v>0</v>
      </c>
      <c r="S442" s="297">
        <v>0</v>
      </c>
      <c r="T442" s="297">
        <v>0</v>
      </c>
      <c r="U442" s="297">
        <v>0</v>
      </c>
      <c r="V442" s="297">
        <v>0</v>
      </c>
      <c r="W442" s="297">
        <v>0</v>
      </c>
      <c r="X442" s="297">
        <v>0</v>
      </c>
      <c r="Y442" s="472">
        <v>0</v>
      </c>
      <c r="Z442" s="472">
        <v>0</v>
      </c>
      <c r="AA442" s="472">
        <v>0</v>
      </c>
      <c r="AB442" s="472">
        <v>0</v>
      </c>
      <c r="AC442" s="472">
        <v>0</v>
      </c>
      <c r="AD442" s="472">
        <v>0</v>
      </c>
      <c r="AE442" s="417"/>
      <c r="AF442" s="417"/>
      <c r="AG442" s="417"/>
      <c r="AH442" s="417"/>
      <c r="AI442" s="417"/>
      <c r="AJ442" s="417"/>
      <c r="AK442" s="417"/>
      <c r="AL442" s="417"/>
      <c r="AM442" s="298">
        <f>SUM(Y442:AL442)</f>
        <v>0</v>
      </c>
    </row>
    <row r="443" spans="1:39" ht="15" hidden="1"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5">AB442</f>
        <v>0</v>
      </c>
      <c r="AC443" s="413">
        <f t="shared" si="135"/>
        <v>0</v>
      </c>
      <c r="AD443" s="413">
        <f t="shared" si="135"/>
        <v>0</v>
      </c>
      <c r="AE443" s="413">
        <f t="shared" si="135"/>
        <v>0</v>
      </c>
      <c r="AF443" s="413">
        <f t="shared" si="135"/>
        <v>0</v>
      </c>
      <c r="AG443" s="413">
        <f t="shared" si="135"/>
        <v>0</v>
      </c>
      <c r="AH443" s="413">
        <f t="shared" si="135"/>
        <v>0</v>
      </c>
      <c r="AI443" s="413">
        <f t="shared" si="135"/>
        <v>0</v>
      </c>
      <c r="AJ443" s="413">
        <f t="shared" si="135"/>
        <v>0</v>
      </c>
      <c r="AK443" s="413">
        <f t="shared" si="135"/>
        <v>0</v>
      </c>
      <c r="AL443" s="413">
        <f t="shared" si="135"/>
        <v>0</v>
      </c>
      <c r="AM443" s="313"/>
    </row>
    <row r="444" spans="1:39" ht="15" hidden="1"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hidden="1" outlineLevel="1">
      <c r="A445" s="510">
        <v>13</v>
      </c>
      <c r="B445" s="316" t="s">
        <v>24</v>
      </c>
      <c r="C445" s="293" t="s">
        <v>25</v>
      </c>
      <c r="D445" s="297">
        <v>481102.86599999998</v>
      </c>
      <c r="E445" s="297">
        <v>481102.86580000003</v>
      </c>
      <c r="F445" s="297">
        <v>481102.86580000003</v>
      </c>
      <c r="G445" s="297">
        <v>481102.86580000003</v>
      </c>
      <c r="H445" s="297">
        <v>481102.86580000003</v>
      </c>
      <c r="I445" s="297">
        <v>481102.86580000003</v>
      </c>
      <c r="J445" s="297">
        <v>481102.86580000003</v>
      </c>
      <c r="K445" s="297">
        <v>481102.86580000003</v>
      </c>
      <c r="L445" s="297">
        <v>451665.35979999998</v>
      </c>
      <c r="M445" s="297">
        <v>451665.35979999998</v>
      </c>
      <c r="N445" s="297">
        <v>12</v>
      </c>
      <c r="O445" s="297">
        <v>144.08000000000001</v>
      </c>
      <c r="P445" s="297">
        <v>144.0798528</v>
      </c>
      <c r="Q445" s="297">
        <v>144.0798528</v>
      </c>
      <c r="R445" s="297">
        <v>144.0798528</v>
      </c>
      <c r="S445" s="297">
        <v>144.0798528</v>
      </c>
      <c r="T445" s="297">
        <v>144.0798528</v>
      </c>
      <c r="U445" s="297">
        <v>144.0798528</v>
      </c>
      <c r="V445" s="297">
        <v>144.0798528</v>
      </c>
      <c r="W445" s="297">
        <v>135.17341680000001</v>
      </c>
      <c r="X445" s="297">
        <v>135.17341680000001</v>
      </c>
      <c r="Y445" s="472">
        <v>0</v>
      </c>
      <c r="Z445" s="472">
        <v>0.06</v>
      </c>
      <c r="AA445" s="472">
        <v>0.94</v>
      </c>
      <c r="AB445" s="472">
        <v>0</v>
      </c>
      <c r="AC445" s="472">
        <v>0</v>
      </c>
      <c r="AD445" s="472">
        <v>0</v>
      </c>
      <c r="AE445" s="417"/>
      <c r="AF445" s="417"/>
      <c r="AG445" s="417"/>
      <c r="AH445" s="417"/>
      <c r="AI445" s="417"/>
      <c r="AJ445" s="417"/>
      <c r="AK445" s="417"/>
      <c r="AL445" s="417"/>
      <c r="AM445" s="298">
        <f>SUM(Y445:AL445)</f>
        <v>1</v>
      </c>
    </row>
    <row r="446" spans="1:39" ht="15" hidden="1"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0.06</v>
      </c>
      <c r="AA446" s="413">
        <f>AA445</f>
        <v>0.94</v>
      </c>
      <c r="AB446" s="413">
        <f t="shared" ref="AB446:AL446" si="136">AB445</f>
        <v>0</v>
      </c>
      <c r="AC446" s="413">
        <f t="shared" si="136"/>
        <v>0</v>
      </c>
      <c r="AD446" s="413">
        <f t="shared" si="136"/>
        <v>0</v>
      </c>
      <c r="AE446" s="413">
        <f t="shared" si="136"/>
        <v>0</v>
      </c>
      <c r="AF446" s="413">
        <f t="shared" si="136"/>
        <v>0</v>
      </c>
      <c r="AG446" s="413">
        <f t="shared" si="136"/>
        <v>0</v>
      </c>
      <c r="AH446" s="413">
        <f t="shared" si="136"/>
        <v>0</v>
      </c>
      <c r="AI446" s="413">
        <f t="shared" si="136"/>
        <v>0</v>
      </c>
      <c r="AJ446" s="413">
        <f t="shared" si="136"/>
        <v>0</v>
      </c>
      <c r="AK446" s="413">
        <f t="shared" si="136"/>
        <v>0</v>
      </c>
      <c r="AL446" s="413">
        <f t="shared" si="136"/>
        <v>0</v>
      </c>
      <c r="AM446" s="313"/>
    </row>
    <row r="447" spans="1:39" ht="15" hidden="1"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hidden="1" outlineLevel="1">
      <c r="A448" s="510">
        <v>14</v>
      </c>
      <c r="B448" s="316" t="s">
        <v>20</v>
      </c>
      <c r="C448" s="293" t="s">
        <v>25</v>
      </c>
      <c r="D448" s="297">
        <v>652735.701</v>
      </c>
      <c r="E448" s="297">
        <v>652735.70059999998</v>
      </c>
      <c r="F448" s="297">
        <v>652735.70059999998</v>
      </c>
      <c r="G448" s="297">
        <v>652735.70059999998</v>
      </c>
      <c r="H448" s="297">
        <v>0</v>
      </c>
      <c r="I448" s="297">
        <v>0</v>
      </c>
      <c r="J448" s="297">
        <v>0</v>
      </c>
      <c r="K448" s="297">
        <v>0</v>
      </c>
      <c r="L448" s="297">
        <v>0</v>
      </c>
      <c r="M448" s="297">
        <v>0</v>
      </c>
      <c r="N448" s="297">
        <v>12</v>
      </c>
      <c r="O448" s="297">
        <v>133.66900000000001</v>
      </c>
      <c r="P448" s="297">
        <v>133.6693052</v>
      </c>
      <c r="Q448" s="297">
        <v>133.6693052</v>
      </c>
      <c r="R448" s="297">
        <v>133.6693052</v>
      </c>
      <c r="S448" s="297">
        <v>0</v>
      </c>
      <c r="T448" s="297">
        <v>0</v>
      </c>
      <c r="U448" s="297">
        <v>0</v>
      </c>
      <c r="V448" s="297">
        <v>0</v>
      </c>
      <c r="W448" s="297">
        <v>0</v>
      </c>
      <c r="X448" s="297">
        <v>0</v>
      </c>
      <c r="Y448" s="472">
        <v>0</v>
      </c>
      <c r="Z448" s="472">
        <v>0.23080000000000001</v>
      </c>
      <c r="AA448" s="472">
        <v>0.76919999999999999</v>
      </c>
      <c r="AB448" s="472">
        <v>0</v>
      </c>
      <c r="AC448" s="472">
        <v>0</v>
      </c>
      <c r="AD448" s="472">
        <v>0</v>
      </c>
      <c r="AE448" s="417"/>
      <c r="AF448" s="417"/>
      <c r="AG448" s="417"/>
      <c r="AH448" s="417"/>
      <c r="AI448" s="417"/>
      <c r="AJ448" s="417"/>
      <c r="AK448" s="417"/>
      <c r="AL448" s="417"/>
      <c r="AM448" s="298">
        <f>SUM(Y448:AL448)</f>
        <v>1</v>
      </c>
    </row>
    <row r="449" spans="1:39" ht="15" hidden="1"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0.23080000000000001</v>
      </c>
      <c r="AA449" s="413">
        <f t="shared" ref="AA449:AL449" si="137">AA448</f>
        <v>0.76919999999999999</v>
      </c>
      <c r="AB449" s="413">
        <f t="shared" si="137"/>
        <v>0</v>
      </c>
      <c r="AC449" s="413">
        <f t="shared" si="137"/>
        <v>0</v>
      </c>
      <c r="AD449" s="413">
        <f t="shared" si="137"/>
        <v>0</v>
      </c>
      <c r="AE449" s="413">
        <f t="shared" si="137"/>
        <v>0</v>
      </c>
      <c r="AF449" s="413">
        <f t="shared" si="137"/>
        <v>0</v>
      </c>
      <c r="AG449" s="413">
        <f t="shared" si="137"/>
        <v>0</v>
      </c>
      <c r="AH449" s="413">
        <f t="shared" si="137"/>
        <v>0</v>
      </c>
      <c r="AI449" s="413">
        <f t="shared" si="137"/>
        <v>0</v>
      </c>
      <c r="AJ449" s="413">
        <f t="shared" si="137"/>
        <v>0</v>
      </c>
      <c r="AK449" s="413">
        <f t="shared" si="137"/>
        <v>0</v>
      </c>
      <c r="AL449" s="413">
        <f t="shared" si="137"/>
        <v>0</v>
      </c>
      <c r="AM449" s="313"/>
    </row>
    <row r="450" spans="1:39" ht="15" hidden="1"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hidden="1" outlineLevel="1">
      <c r="A451" s="510">
        <v>15</v>
      </c>
      <c r="B451" s="316" t="s">
        <v>487</v>
      </c>
      <c r="C451" s="293" t="s">
        <v>25</v>
      </c>
      <c r="D451" s="297">
        <v>0</v>
      </c>
      <c r="E451" s="297">
        <v>0</v>
      </c>
      <c r="F451" s="297">
        <v>0</v>
      </c>
      <c r="G451" s="297">
        <v>0</v>
      </c>
      <c r="H451" s="297">
        <v>0</v>
      </c>
      <c r="I451" s="297">
        <v>0</v>
      </c>
      <c r="J451" s="297">
        <v>0</v>
      </c>
      <c r="K451" s="297">
        <v>0</v>
      </c>
      <c r="L451" s="297">
        <v>0</v>
      </c>
      <c r="M451" s="297">
        <v>0</v>
      </c>
      <c r="N451" s="293"/>
      <c r="O451" s="297">
        <v>10.226000000000001</v>
      </c>
      <c r="P451" s="297">
        <v>0</v>
      </c>
      <c r="Q451" s="297">
        <v>0</v>
      </c>
      <c r="R451" s="297">
        <v>0</v>
      </c>
      <c r="S451" s="297">
        <v>0</v>
      </c>
      <c r="T451" s="297">
        <v>0</v>
      </c>
      <c r="U451" s="297">
        <v>0</v>
      </c>
      <c r="V451" s="297">
        <v>0</v>
      </c>
      <c r="W451" s="297">
        <v>0</v>
      </c>
      <c r="X451" s="297">
        <v>0</v>
      </c>
      <c r="Y451" s="472">
        <v>0</v>
      </c>
      <c r="Z451" s="472">
        <v>0</v>
      </c>
      <c r="AA451" s="472">
        <v>0</v>
      </c>
      <c r="AB451" s="472">
        <v>0</v>
      </c>
      <c r="AC451" s="472">
        <v>0</v>
      </c>
      <c r="AD451" s="472">
        <v>0</v>
      </c>
      <c r="AE451" s="417"/>
      <c r="AF451" s="417"/>
      <c r="AG451" s="417"/>
      <c r="AH451" s="417"/>
      <c r="AI451" s="417"/>
      <c r="AJ451" s="417"/>
      <c r="AK451" s="417"/>
      <c r="AL451" s="417"/>
      <c r="AM451" s="298">
        <f>SUM(Y451:AL451)</f>
        <v>0</v>
      </c>
    </row>
    <row r="452" spans="1:39" s="285" customFormat="1" ht="15" hidden="1" outlineLevel="1">
      <c r="A452" s="510"/>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8">AA451</f>
        <v>0</v>
      </c>
      <c r="AB452" s="413">
        <f t="shared" si="138"/>
        <v>0</v>
      </c>
      <c r="AC452" s="413">
        <f t="shared" si="138"/>
        <v>0</v>
      </c>
      <c r="AD452" s="413">
        <f t="shared" si="138"/>
        <v>0</v>
      </c>
      <c r="AE452" s="413">
        <f t="shared" si="138"/>
        <v>0</v>
      </c>
      <c r="AF452" s="413">
        <f t="shared" si="138"/>
        <v>0</v>
      </c>
      <c r="AG452" s="413">
        <f t="shared" si="138"/>
        <v>0</v>
      </c>
      <c r="AH452" s="413">
        <f t="shared" si="138"/>
        <v>0</v>
      </c>
      <c r="AI452" s="413">
        <f t="shared" si="138"/>
        <v>0</v>
      </c>
      <c r="AJ452" s="413">
        <f t="shared" si="138"/>
        <v>0</v>
      </c>
      <c r="AK452" s="413">
        <f t="shared" si="138"/>
        <v>0</v>
      </c>
      <c r="AL452" s="413">
        <f t="shared" si="138"/>
        <v>0</v>
      </c>
      <c r="AM452" s="313"/>
    </row>
    <row r="453" spans="1:39" s="285" customFormat="1" ht="15" hidden="1" outlineLevel="1">
      <c r="A453" s="510"/>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hidden="1" outlineLevel="1">
      <c r="A454" s="510">
        <v>16</v>
      </c>
      <c r="B454" s="316" t="s">
        <v>488</v>
      </c>
      <c r="C454" s="293" t="s">
        <v>25</v>
      </c>
      <c r="D454" s="297">
        <v>0</v>
      </c>
      <c r="E454" s="297">
        <v>0</v>
      </c>
      <c r="F454" s="297">
        <v>0</v>
      </c>
      <c r="G454" s="297">
        <v>0</v>
      </c>
      <c r="H454" s="297">
        <v>0</v>
      </c>
      <c r="I454" s="297">
        <v>0</v>
      </c>
      <c r="J454" s="297">
        <v>0</v>
      </c>
      <c r="K454" s="297">
        <v>0</v>
      </c>
      <c r="L454" s="297">
        <v>0</v>
      </c>
      <c r="M454" s="297">
        <v>0</v>
      </c>
      <c r="N454" s="293"/>
      <c r="O454" s="297">
        <v>0</v>
      </c>
      <c r="P454" s="297">
        <v>0</v>
      </c>
      <c r="Q454" s="297">
        <v>0</v>
      </c>
      <c r="R454" s="297">
        <v>0</v>
      </c>
      <c r="S454" s="297">
        <v>0</v>
      </c>
      <c r="T454" s="297">
        <v>0</v>
      </c>
      <c r="U454" s="297">
        <v>0</v>
      </c>
      <c r="V454" s="297">
        <v>0</v>
      </c>
      <c r="W454" s="297">
        <v>0</v>
      </c>
      <c r="X454" s="297">
        <v>0</v>
      </c>
      <c r="Y454" s="472">
        <v>0</v>
      </c>
      <c r="Z454" s="472">
        <v>0</v>
      </c>
      <c r="AA454" s="472">
        <v>0</v>
      </c>
      <c r="AB454" s="472">
        <v>0</v>
      </c>
      <c r="AC454" s="472">
        <v>0</v>
      </c>
      <c r="AD454" s="472">
        <v>0</v>
      </c>
      <c r="AE454" s="417"/>
      <c r="AF454" s="417"/>
      <c r="AG454" s="417"/>
      <c r="AH454" s="417"/>
      <c r="AI454" s="417"/>
      <c r="AJ454" s="417"/>
      <c r="AK454" s="417"/>
      <c r="AL454" s="417"/>
      <c r="AM454" s="298">
        <f>SUM(Y454:AL454)</f>
        <v>0</v>
      </c>
    </row>
    <row r="455" spans="1:39" s="285" customFormat="1" ht="15" hidden="1" outlineLevel="1">
      <c r="A455" s="510"/>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9">AA454</f>
        <v>0</v>
      </c>
      <c r="AB455" s="413">
        <f t="shared" si="139"/>
        <v>0</v>
      </c>
      <c r="AC455" s="413">
        <f t="shared" si="139"/>
        <v>0</v>
      </c>
      <c r="AD455" s="413">
        <f t="shared" si="139"/>
        <v>0</v>
      </c>
      <c r="AE455" s="413">
        <f t="shared" si="139"/>
        <v>0</v>
      </c>
      <c r="AF455" s="413">
        <f t="shared" si="139"/>
        <v>0</v>
      </c>
      <c r="AG455" s="413">
        <f t="shared" si="139"/>
        <v>0</v>
      </c>
      <c r="AH455" s="413">
        <f t="shared" si="139"/>
        <v>0</v>
      </c>
      <c r="AI455" s="413">
        <f t="shared" si="139"/>
        <v>0</v>
      </c>
      <c r="AJ455" s="413">
        <f t="shared" si="139"/>
        <v>0</v>
      </c>
      <c r="AK455" s="413">
        <f t="shared" si="139"/>
        <v>0</v>
      </c>
      <c r="AL455" s="413">
        <f t="shared" si="139"/>
        <v>0</v>
      </c>
      <c r="AM455" s="313"/>
    </row>
    <row r="456" spans="1:39" s="285" customFormat="1" ht="15" hidden="1" outlineLevel="1">
      <c r="A456" s="510"/>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hidden="1" outlineLevel="1">
      <c r="A457" s="510">
        <v>17</v>
      </c>
      <c r="B457" s="316" t="s">
        <v>9</v>
      </c>
      <c r="C457" s="293" t="s">
        <v>25</v>
      </c>
      <c r="D457" s="297">
        <v>0</v>
      </c>
      <c r="E457" s="297">
        <v>0</v>
      </c>
      <c r="F457" s="297">
        <v>0</v>
      </c>
      <c r="G457" s="297">
        <v>0</v>
      </c>
      <c r="H457" s="297">
        <v>0</v>
      </c>
      <c r="I457" s="297">
        <v>0</v>
      </c>
      <c r="J457" s="297">
        <v>0</v>
      </c>
      <c r="K457" s="297">
        <v>0</v>
      </c>
      <c r="L457" s="297">
        <v>0</v>
      </c>
      <c r="M457" s="297">
        <v>0</v>
      </c>
      <c r="N457" s="293"/>
      <c r="O457" s="297">
        <v>398.87599999999998</v>
      </c>
      <c r="P457" s="297">
        <v>0</v>
      </c>
      <c r="Q457" s="297">
        <v>0</v>
      </c>
      <c r="R457" s="297">
        <v>0</v>
      </c>
      <c r="S457" s="297">
        <v>0</v>
      </c>
      <c r="T457" s="297">
        <v>0</v>
      </c>
      <c r="U457" s="297">
        <v>0</v>
      </c>
      <c r="V457" s="297">
        <v>0</v>
      </c>
      <c r="W457" s="297">
        <v>0</v>
      </c>
      <c r="X457" s="297">
        <v>0</v>
      </c>
      <c r="Y457" s="472">
        <v>0</v>
      </c>
      <c r="Z457" s="472">
        <v>0</v>
      </c>
      <c r="AA457" s="472">
        <v>0</v>
      </c>
      <c r="AB457" s="472">
        <v>0</v>
      </c>
      <c r="AC457" s="472">
        <v>0</v>
      </c>
      <c r="AD457" s="472">
        <v>0</v>
      </c>
      <c r="AE457" s="417"/>
      <c r="AF457" s="417"/>
      <c r="AG457" s="417"/>
      <c r="AH457" s="417"/>
      <c r="AI457" s="417"/>
      <c r="AJ457" s="417"/>
      <c r="AK457" s="417"/>
      <c r="AL457" s="417"/>
      <c r="AM457" s="298">
        <f>SUM(Y457:AL457)</f>
        <v>0</v>
      </c>
    </row>
    <row r="458" spans="1:39" ht="15" hidden="1"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40">AA457</f>
        <v>0</v>
      </c>
      <c r="AB458" s="413">
        <f t="shared" si="140"/>
        <v>0</v>
      </c>
      <c r="AC458" s="413">
        <f t="shared" si="140"/>
        <v>0</v>
      </c>
      <c r="AD458" s="413">
        <f t="shared" si="140"/>
        <v>0</v>
      </c>
      <c r="AE458" s="413">
        <f t="shared" si="140"/>
        <v>0</v>
      </c>
      <c r="AF458" s="413">
        <f t="shared" si="140"/>
        <v>0</v>
      </c>
      <c r="AG458" s="413">
        <f t="shared" si="140"/>
        <v>0</v>
      </c>
      <c r="AH458" s="413">
        <f t="shared" si="140"/>
        <v>0</v>
      </c>
      <c r="AI458" s="413">
        <f t="shared" si="140"/>
        <v>0</v>
      </c>
      <c r="AJ458" s="413">
        <f t="shared" si="140"/>
        <v>0</v>
      </c>
      <c r="AK458" s="413">
        <f t="shared" si="140"/>
        <v>0</v>
      </c>
      <c r="AL458" s="413">
        <f t="shared" si="140"/>
        <v>0</v>
      </c>
      <c r="AM458" s="313"/>
    </row>
    <row r="459" spans="1:39" ht="15" hidden="1"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6" hidden="1" outlineLevel="1">
      <c r="A460" s="511"/>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hidden="1" outlineLevel="1">
      <c r="A461" s="510">
        <v>18</v>
      </c>
      <c r="B461" s="317" t="s">
        <v>11</v>
      </c>
      <c r="C461" s="293" t="s">
        <v>25</v>
      </c>
      <c r="D461" s="297">
        <v>0</v>
      </c>
      <c r="E461" s="297"/>
      <c r="F461" s="297"/>
      <c r="G461" s="297"/>
      <c r="H461" s="297"/>
      <c r="I461" s="297"/>
      <c r="J461" s="297"/>
      <c r="K461" s="297"/>
      <c r="L461" s="297"/>
      <c r="M461" s="297"/>
      <c r="N461" s="297">
        <v>12</v>
      </c>
      <c r="O461" s="297">
        <v>0</v>
      </c>
      <c r="P461" s="297"/>
      <c r="Q461" s="297"/>
      <c r="R461" s="297"/>
      <c r="S461" s="297"/>
      <c r="T461" s="297"/>
      <c r="U461" s="297"/>
      <c r="V461" s="297"/>
      <c r="W461" s="297"/>
      <c r="X461" s="297"/>
      <c r="Y461" s="472">
        <v>0</v>
      </c>
      <c r="Z461" s="472">
        <v>0</v>
      </c>
      <c r="AA461" s="472">
        <v>0</v>
      </c>
      <c r="AB461" s="472">
        <v>0</v>
      </c>
      <c r="AC461" s="472">
        <v>0</v>
      </c>
      <c r="AD461" s="472">
        <v>0</v>
      </c>
      <c r="AE461" s="417"/>
      <c r="AF461" s="417"/>
      <c r="AG461" s="417"/>
      <c r="AH461" s="417"/>
      <c r="AI461" s="417"/>
      <c r="AJ461" s="417"/>
      <c r="AK461" s="417"/>
      <c r="AL461" s="417"/>
      <c r="AM461" s="298">
        <f>SUM(Y461:AL461)</f>
        <v>0</v>
      </c>
    </row>
    <row r="462" spans="1:39" ht="15" hidden="1" outlineLevel="1">
      <c r="B462" s="296" t="s">
        <v>260</v>
      </c>
      <c r="C462" s="293" t="s">
        <v>164</v>
      </c>
      <c r="D462" s="297"/>
      <c r="E462" s="297">
        <v>0</v>
      </c>
      <c r="F462" s="297">
        <v>0</v>
      </c>
      <c r="G462" s="297">
        <v>0</v>
      </c>
      <c r="H462" s="297">
        <v>0</v>
      </c>
      <c r="I462" s="297">
        <v>0</v>
      </c>
      <c r="J462" s="297">
        <v>0</v>
      </c>
      <c r="K462" s="297">
        <v>0</v>
      </c>
      <c r="L462" s="297">
        <v>0</v>
      </c>
      <c r="M462" s="297">
        <v>0</v>
      </c>
      <c r="N462" s="297">
        <f>N461</f>
        <v>12</v>
      </c>
      <c r="O462" s="297"/>
      <c r="P462" s="297">
        <v>0</v>
      </c>
      <c r="Q462" s="297">
        <v>0</v>
      </c>
      <c r="R462" s="297">
        <v>0</v>
      </c>
      <c r="S462" s="297">
        <v>0</v>
      </c>
      <c r="T462" s="297">
        <v>0</v>
      </c>
      <c r="U462" s="297">
        <v>0</v>
      </c>
      <c r="V462" s="297">
        <v>0</v>
      </c>
      <c r="W462" s="297">
        <v>0</v>
      </c>
      <c r="X462" s="297">
        <v>0</v>
      </c>
      <c r="Y462" s="413">
        <f>Y461</f>
        <v>0</v>
      </c>
      <c r="Z462" s="413">
        <f>Z461</f>
        <v>0</v>
      </c>
      <c r="AA462" s="413">
        <f t="shared" ref="AA462:AL462" si="141">AA461</f>
        <v>0</v>
      </c>
      <c r="AB462" s="413">
        <f t="shared" si="141"/>
        <v>0</v>
      </c>
      <c r="AC462" s="413">
        <f t="shared" si="141"/>
        <v>0</v>
      </c>
      <c r="AD462" s="413">
        <f t="shared" si="141"/>
        <v>0</v>
      </c>
      <c r="AE462" s="413">
        <f t="shared" si="141"/>
        <v>0</v>
      </c>
      <c r="AF462" s="413">
        <f t="shared" si="141"/>
        <v>0</v>
      </c>
      <c r="AG462" s="413">
        <f t="shared" si="141"/>
        <v>0</v>
      </c>
      <c r="AH462" s="413">
        <f t="shared" si="141"/>
        <v>0</v>
      </c>
      <c r="AI462" s="413">
        <f t="shared" si="141"/>
        <v>0</v>
      </c>
      <c r="AJ462" s="413">
        <f t="shared" si="141"/>
        <v>0</v>
      </c>
      <c r="AK462" s="413">
        <f t="shared" si="141"/>
        <v>0</v>
      </c>
      <c r="AL462" s="413">
        <f t="shared" si="141"/>
        <v>0</v>
      </c>
      <c r="AM462" s="299"/>
    </row>
    <row r="463" spans="1:39" ht="15" hidden="1" outlineLevel="1">
      <c r="A463" s="513"/>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hidden="1" outlineLevel="1">
      <c r="A464" s="510">
        <v>19</v>
      </c>
      <c r="B464" s="317" t="s">
        <v>12</v>
      </c>
      <c r="C464" s="293" t="s">
        <v>25</v>
      </c>
      <c r="D464" s="297"/>
      <c r="E464" s="297"/>
      <c r="F464" s="297"/>
      <c r="G464" s="297"/>
      <c r="H464" s="297"/>
      <c r="I464" s="297"/>
      <c r="J464" s="297"/>
      <c r="K464" s="297"/>
      <c r="L464" s="297"/>
      <c r="M464" s="297"/>
      <c r="N464" s="297">
        <v>12</v>
      </c>
      <c r="O464" s="297">
        <v>0</v>
      </c>
      <c r="P464" s="297">
        <v>0</v>
      </c>
      <c r="Q464" s="297">
        <v>0</v>
      </c>
      <c r="R464" s="297">
        <v>0</v>
      </c>
      <c r="S464" s="297">
        <v>0</v>
      </c>
      <c r="T464" s="297">
        <v>0</v>
      </c>
      <c r="U464" s="297">
        <v>0</v>
      </c>
      <c r="V464" s="297">
        <v>0</v>
      </c>
      <c r="W464" s="297">
        <v>0</v>
      </c>
      <c r="X464" s="297">
        <v>0</v>
      </c>
      <c r="Y464" s="472">
        <v>0</v>
      </c>
      <c r="Z464" s="472">
        <v>0</v>
      </c>
      <c r="AA464" s="472">
        <v>0</v>
      </c>
      <c r="AB464" s="472">
        <v>0</v>
      </c>
      <c r="AC464" s="472">
        <v>0</v>
      </c>
      <c r="AD464" s="472">
        <v>0</v>
      </c>
      <c r="AE464" s="417"/>
      <c r="AF464" s="417"/>
      <c r="AG464" s="417"/>
      <c r="AH464" s="417"/>
      <c r="AI464" s="417"/>
      <c r="AJ464" s="417"/>
      <c r="AK464" s="417"/>
      <c r="AL464" s="417"/>
      <c r="AM464" s="298">
        <f>SUM(Y464:AL464)</f>
        <v>0</v>
      </c>
    </row>
    <row r="465" spans="1:39" ht="15" hidden="1"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42">AA464</f>
        <v>0</v>
      </c>
      <c r="AB465" s="413">
        <f t="shared" si="142"/>
        <v>0</v>
      </c>
      <c r="AC465" s="413">
        <f t="shared" si="142"/>
        <v>0</v>
      </c>
      <c r="AD465" s="413">
        <f t="shared" si="142"/>
        <v>0</v>
      </c>
      <c r="AE465" s="413">
        <f t="shared" si="142"/>
        <v>0</v>
      </c>
      <c r="AF465" s="413">
        <f t="shared" si="142"/>
        <v>0</v>
      </c>
      <c r="AG465" s="413">
        <f t="shared" si="142"/>
        <v>0</v>
      </c>
      <c r="AH465" s="413">
        <f t="shared" si="142"/>
        <v>0</v>
      </c>
      <c r="AI465" s="413">
        <f t="shared" si="142"/>
        <v>0</v>
      </c>
      <c r="AJ465" s="413">
        <f t="shared" si="142"/>
        <v>0</v>
      </c>
      <c r="AK465" s="413">
        <f t="shared" si="142"/>
        <v>0</v>
      </c>
      <c r="AL465" s="413">
        <f t="shared" si="142"/>
        <v>0</v>
      </c>
      <c r="AM465" s="299"/>
    </row>
    <row r="466" spans="1:39" ht="15" hidden="1"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hidden="1" outlineLevel="1">
      <c r="A467" s="510">
        <v>20</v>
      </c>
      <c r="B467" s="317" t="s">
        <v>13</v>
      </c>
      <c r="C467" s="293" t="s">
        <v>25</v>
      </c>
      <c r="D467" s="297">
        <v>142416.576</v>
      </c>
      <c r="E467" s="297">
        <v>3312.576</v>
      </c>
      <c r="F467" s="297">
        <v>3312.576</v>
      </c>
      <c r="G467" s="297">
        <v>3312.576</v>
      </c>
      <c r="H467" s="297">
        <v>3312.576</v>
      </c>
      <c r="I467" s="297">
        <v>3312.576</v>
      </c>
      <c r="J467" s="297">
        <v>3312.576</v>
      </c>
      <c r="K467" s="297">
        <v>3312.576</v>
      </c>
      <c r="L467" s="297">
        <v>3312.576</v>
      </c>
      <c r="M467" s="297">
        <v>3312.576</v>
      </c>
      <c r="N467" s="297">
        <v>12</v>
      </c>
      <c r="O467" s="297">
        <v>40.622</v>
      </c>
      <c r="P467" s="297">
        <v>0.4914</v>
      </c>
      <c r="Q467" s="297">
        <v>0.4914</v>
      </c>
      <c r="R467" s="297">
        <v>0.4914</v>
      </c>
      <c r="S467" s="297">
        <v>0.4914</v>
      </c>
      <c r="T467" s="297">
        <v>0.4914</v>
      </c>
      <c r="U467" s="297">
        <v>0.4914</v>
      </c>
      <c r="V467" s="297">
        <v>0.4914</v>
      </c>
      <c r="W467" s="297">
        <v>0.4914</v>
      </c>
      <c r="X467" s="297">
        <v>0.4914</v>
      </c>
      <c r="Y467" s="472">
        <v>0</v>
      </c>
      <c r="Z467" s="472">
        <v>0</v>
      </c>
      <c r="AA467" s="472">
        <v>0</v>
      </c>
      <c r="AB467" s="472">
        <v>0</v>
      </c>
      <c r="AC467" s="472">
        <v>1</v>
      </c>
      <c r="AD467" s="472">
        <v>0</v>
      </c>
      <c r="AE467" s="417"/>
      <c r="AF467" s="417"/>
      <c r="AG467" s="417"/>
      <c r="AH467" s="417"/>
      <c r="AI467" s="417"/>
      <c r="AJ467" s="417"/>
      <c r="AK467" s="417"/>
      <c r="AL467" s="417"/>
      <c r="AM467" s="298">
        <f>SUM(Y467:AL467)</f>
        <v>1</v>
      </c>
    </row>
    <row r="468" spans="1:39" ht="15" hidden="1"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43">AA467</f>
        <v>0</v>
      </c>
      <c r="AB468" s="413">
        <f t="shared" si="143"/>
        <v>0</v>
      </c>
      <c r="AC468" s="413">
        <f t="shared" si="143"/>
        <v>1</v>
      </c>
      <c r="AD468" s="413">
        <f t="shared" si="143"/>
        <v>0</v>
      </c>
      <c r="AE468" s="413">
        <f t="shared" si="143"/>
        <v>0</v>
      </c>
      <c r="AF468" s="413">
        <f t="shared" si="143"/>
        <v>0</v>
      </c>
      <c r="AG468" s="413">
        <f t="shared" si="143"/>
        <v>0</v>
      </c>
      <c r="AH468" s="413">
        <f t="shared" si="143"/>
        <v>0</v>
      </c>
      <c r="AI468" s="413">
        <f t="shared" si="143"/>
        <v>0</v>
      </c>
      <c r="AJ468" s="413">
        <f t="shared" si="143"/>
        <v>0</v>
      </c>
      <c r="AK468" s="413">
        <f t="shared" si="143"/>
        <v>0</v>
      </c>
      <c r="AL468" s="413">
        <f t="shared" si="143"/>
        <v>0</v>
      </c>
      <c r="AM468" s="308"/>
    </row>
    <row r="469" spans="1:39" ht="15" hidden="1"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hidden="1" outlineLevel="1">
      <c r="A470" s="510">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72">
        <v>0</v>
      </c>
      <c r="Z470" s="472">
        <v>0.14108424182046825</v>
      </c>
      <c r="AA470" s="472">
        <v>0.56615821218124585</v>
      </c>
      <c r="AB470" s="472">
        <v>8.7765154561477612E-2</v>
      </c>
      <c r="AC470" s="472">
        <v>5.0285116819729159E-3</v>
      </c>
      <c r="AD470" s="472">
        <v>0</v>
      </c>
      <c r="AE470" s="417"/>
      <c r="AF470" s="417"/>
      <c r="AG470" s="417"/>
      <c r="AH470" s="417"/>
      <c r="AI470" s="417"/>
      <c r="AJ470" s="417"/>
      <c r="AK470" s="417"/>
      <c r="AL470" s="417"/>
      <c r="AM470" s="298">
        <f>SUM(Y470:AL470)</f>
        <v>0.80003612024516468</v>
      </c>
    </row>
    <row r="471" spans="1:39" ht="15" hidden="1"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0.14108424182046825</v>
      </c>
      <c r="AA471" s="413">
        <f t="shared" ref="AA471:AL471" si="144">AA470</f>
        <v>0.56615821218124585</v>
      </c>
      <c r="AB471" s="413">
        <f t="shared" si="144"/>
        <v>8.7765154561477612E-2</v>
      </c>
      <c r="AC471" s="413">
        <f t="shared" si="144"/>
        <v>5.0285116819729159E-3</v>
      </c>
      <c r="AD471" s="413">
        <f t="shared" si="144"/>
        <v>0</v>
      </c>
      <c r="AE471" s="413">
        <f t="shared" si="144"/>
        <v>0</v>
      </c>
      <c r="AF471" s="413">
        <f t="shared" si="144"/>
        <v>0</v>
      </c>
      <c r="AG471" s="413">
        <f t="shared" si="144"/>
        <v>0</v>
      </c>
      <c r="AH471" s="413">
        <f t="shared" si="144"/>
        <v>0</v>
      </c>
      <c r="AI471" s="413">
        <f t="shared" si="144"/>
        <v>0</v>
      </c>
      <c r="AJ471" s="413">
        <f t="shared" si="144"/>
        <v>0</v>
      </c>
      <c r="AK471" s="413">
        <f t="shared" si="144"/>
        <v>0</v>
      </c>
      <c r="AL471" s="413">
        <f t="shared" si="144"/>
        <v>0</v>
      </c>
      <c r="AM471" s="299"/>
    </row>
    <row r="472" spans="1:39" ht="15" hidden="1"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hidden="1" outlineLevel="1">
      <c r="A473" s="510">
        <v>22</v>
      </c>
      <c r="B473" s="317" t="s">
        <v>9</v>
      </c>
      <c r="C473" s="293" t="s">
        <v>25</v>
      </c>
      <c r="D473" s="297">
        <v>0</v>
      </c>
      <c r="E473" s="297">
        <v>0</v>
      </c>
      <c r="F473" s="297">
        <v>0</v>
      </c>
      <c r="G473" s="297">
        <v>0</v>
      </c>
      <c r="H473" s="297">
        <v>0</v>
      </c>
      <c r="I473" s="297">
        <v>0</v>
      </c>
      <c r="J473" s="297">
        <v>0</v>
      </c>
      <c r="K473" s="297">
        <v>0</v>
      </c>
      <c r="L473" s="297">
        <v>0</v>
      </c>
      <c r="M473" s="297">
        <v>0</v>
      </c>
      <c r="N473" s="293"/>
      <c r="O473" s="297">
        <v>5240.8789999999999</v>
      </c>
      <c r="P473" s="297">
        <v>0</v>
      </c>
      <c r="Q473" s="297">
        <v>0</v>
      </c>
      <c r="R473" s="297">
        <v>0</v>
      </c>
      <c r="S473" s="297">
        <v>0</v>
      </c>
      <c r="T473" s="297">
        <v>0</v>
      </c>
      <c r="U473" s="297">
        <v>0</v>
      </c>
      <c r="V473" s="297">
        <v>0</v>
      </c>
      <c r="W473" s="297">
        <v>0</v>
      </c>
      <c r="X473" s="297">
        <v>0</v>
      </c>
      <c r="Y473" s="472">
        <v>0</v>
      </c>
      <c r="Z473" s="472">
        <v>0</v>
      </c>
      <c r="AA473" s="472">
        <v>0</v>
      </c>
      <c r="AB473" s="472">
        <v>0</v>
      </c>
      <c r="AC473" s="472">
        <v>0</v>
      </c>
      <c r="AD473" s="472">
        <v>0</v>
      </c>
      <c r="AE473" s="417"/>
      <c r="AF473" s="417"/>
      <c r="AG473" s="417"/>
      <c r="AH473" s="417"/>
      <c r="AI473" s="417"/>
      <c r="AJ473" s="417"/>
      <c r="AK473" s="417"/>
      <c r="AL473" s="417"/>
      <c r="AM473" s="298">
        <f>SUM(Y473:AL473)</f>
        <v>0</v>
      </c>
    </row>
    <row r="474" spans="1:39" ht="15" hidden="1"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5">AA473</f>
        <v>0</v>
      </c>
      <c r="AB474" s="413">
        <f t="shared" si="145"/>
        <v>0</v>
      </c>
      <c r="AC474" s="413">
        <f t="shared" si="145"/>
        <v>0</v>
      </c>
      <c r="AD474" s="413">
        <f t="shared" si="145"/>
        <v>0</v>
      </c>
      <c r="AE474" s="413">
        <f t="shared" si="145"/>
        <v>0</v>
      </c>
      <c r="AF474" s="413">
        <f t="shared" si="145"/>
        <v>0</v>
      </c>
      <c r="AG474" s="413">
        <f t="shared" si="145"/>
        <v>0</v>
      </c>
      <c r="AH474" s="413">
        <f t="shared" si="145"/>
        <v>0</v>
      </c>
      <c r="AI474" s="413">
        <f t="shared" si="145"/>
        <v>0</v>
      </c>
      <c r="AJ474" s="413">
        <f t="shared" si="145"/>
        <v>0</v>
      </c>
      <c r="AK474" s="413">
        <f t="shared" si="145"/>
        <v>0</v>
      </c>
      <c r="AL474" s="413">
        <f t="shared" si="145"/>
        <v>0</v>
      </c>
      <c r="AM474" s="308"/>
    </row>
    <row r="475" spans="1:39" ht="15" hidden="1"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6" hidden="1" outlineLevel="1">
      <c r="A476" s="511"/>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idden="1" outlineLevel="1">
      <c r="A477" s="510">
        <v>23</v>
      </c>
      <c r="B477" s="762" t="s">
        <v>14</v>
      </c>
      <c r="C477" s="293" t="s">
        <v>25</v>
      </c>
      <c r="D477" s="297">
        <v>266839.614</v>
      </c>
      <c r="E477" s="297">
        <v>265697.68410000001</v>
      </c>
      <c r="F477" s="297">
        <v>240086.58989999999</v>
      </c>
      <c r="G477" s="297">
        <v>231848.76550000001</v>
      </c>
      <c r="H477" s="297">
        <v>223036.03719999999</v>
      </c>
      <c r="I477" s="297">
        <v>223036.03719999999</v>
      </c>
      <c r="J477" s="297">
        <v>221247.92619999999</v>
      </c>
      <c r="K477" s="297">
        <v>220465.89189999999</v>
      </c>
      <c r="L477" s="297">
        <v>110505.1712</v>
      </c>
      <c r="M477" s="297">
        <v>110505.1712</v>
      </c>
      <c r="N477" s="293"/>
      <c r="O477" s="297">
        <v>0</v>
      </c>
      <c r="P477" s="297"/>
      <c r="Q477" s="297"/>
      <c r="R477" s="297"/>
      <c r="S477" s="297"/>
      <c r="T477" s="297"/>
      <c r="U477" s="297"/>
      <c r="V477" s="297"/>
      <c r="W477" s="297"/>
      <c r="X477" s="297"/>
      <c r="Y477" s="472">
        <v>1</v>
      </c>
      <c r="Z477" s="472">
        <v>0</v>
      </c>
      <c r="AA477" s="472">
        <v>0</v>
      </c>
      <c r="AB477" s="472">
        <v>0</v>
      </c>
      <c r="AC477" s="472">
        <v>0</v>
      </c>
      <c r="AD477" s="472">
        <v>0</v>
      </c>
      <c r="AE477" s="412"/>
      <c r="AF477" s="412"/>
      <c r="AG477" s="412"/>
      <c r="AH477" s="412"/>
      <c r="AI477" s="412"/>
      <c r="AJ477" s="412"/>
      <c r="AK477" s="412"/>
      <c r="AL477" s="412"/>
      <c r="AM477" s="298">
        <f>SUM(Y477:AL477)</f>
        <v>1</v>
      </c>
    </row>
    <row r="478" spans="1:39" ht="15" hidden="1" outlineLevel="1">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6">AA477</f>
        <v>0</v>
      </c>
      <c r="AB478" s="413">
        <f t="shared" si="146"/>
        <v>0</v>
      </c>
      <c r="AC478" s="413">
        <f t="shared" si="146"/>
        <v>0</v>
      </c>
      <c r="AD478" s="413">
        <f t="shared" si="146"/>
        <v>0</v>
      </c>
      <c r="AE478" s="413">
        <f t="shared" si="146"/>
        <v>0</v>
      </c>
      <c r="AF478" s="413">
        <f t="shared" si="146"/>
        <v>0</v>
      </c>
      <c r="AG478" s="413">
        <f t="shared" si="146"/>
        <v>0</v>
      </c>
      <c r="AH478" s="413">
        <f t="shared" si="146"/>
        <v>0</v>
      </c>
      <c r="AI478" s="413">
        <f t="shared" si="146"/>
        <v>0</v>
      </c>
      <c r="AJ478" s="413">
        <f t="shared" si="146"/>
        <v>0</v>
      </c>
      <c r="AK478" s="413">
        <f t="shared" si="146"/>
        <v>0</v>
      </c>
      <c r="AL478" s="413">
        <f t="shared" si="146"/>
        <v>0</v>
      </c>
      <c r="AM478" s="299"/>
    </row>
    <row r="479" spans="1:39" ht="15" hidden="1"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6" hidden="1" outlineLevel="1">
      <c r="A480" s="511"/>
      <c r="B480" s="290" t="s">
        <v>489</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hidden="1" outlineLevel="1">
      <c r="A481" s="510">
        <v>24</v>
      </c>
      <c r="B481" s="317" t="s">
        <v>14</v>
      </c>
      <c r="C481" s="293" t="s">
        <v>25</v>
      </c>
      <c r="D481" s="297">
        <v>0</v>
      </c>
      <c r="E481" s="297"/>
      <c r="F481" s="297"/>
      <c r="G481" s="297"/>
      <c r="H481" s="297"/>
      <c r="I481" s="297"/>
      <c r="J481" s="297"/>
      <c r="K481" s="297"/>
      <c r="L481" s="297"/>
      <c r="M481" s="297"/>
      <c r="N481" s="293"/>
      <c r="O481" s="297">
        <v>22.71</v>
      </c>
      <c r="P481" s="297">
        <v>22.651342020000001</v>
      </c>
      <c r="Q481" s="297">
        <v>21.322625559999999</v>
      </c>
      <c r="R481" s="297">
        <v>20.892825930000001</v>
      </c>
      <c r="S481" s="297">
        <v>20.4410448</v>
      </c>
      <c r="T481" s="297">
        <v>20.4410448</v>
      </c>
      <c r="U481" s="297">
        <v>20.347834760000001</v>
      </c>
      <c r="V481" s="297">
        <v>20.347834760000001</v>
      </c>
      <c r="W481" s="297">
        <v>14.640204600000001</v>
      </c>
      <c r="X481" s="297">
        <v>14.640204600000001</v>
      </c>
      <c r="Y481" s="472">
        <v>0</v>
      </c>
      <c r="Z481" s="472">
        <v>0</v>
      </c>
      <c r="AA481" s="472">
        <v>0</v>
      </c>
      <c r="AB481" s="472">
        <v>0</v>
      </c>
      <c r="AC481" s="472">
        <v>0</v>
      </c>
      <c r="AD481" s="472">
        <v>0</v>
      </c>
      <c r="AE481" s="412"/>
      <c r="AF481" s="412"/>
      <c r="AG481" s="412"/>
      <c r="AH481" s="412"/>
      <c r="AI481" s="412"/>
      <c r="AJ481" s="412"/>
      <c r="AK481" s="412"/>
      <c r="AL481" s="412"/>
      <c r="AM481" s="298">
        <f>SUM(Y481:AL481)</f>
        <v>0</v>
      </c>
    </row>
    <row r="482" spans="1:39" s="285" customFormat="1" ht="15" hidden="1" outlineLevel="1">
      <c r="A482" s="510"/>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7">AA481</f>
        <v>0</v>
      </c>
      <c r="AB482" s="413">
        <f t="shared" si="147"/>
        <v>0</v>
      </c>
      <c r="AC482" s="413">
        <f t="shared" si="147"/>
        <v>0</v>
      </c>
      <c r="AD482" s="413">
        <f t="shared" si="147"/>
        <v>0</v>
      </c>
      <c r="AE482" s="413">
        <f t="shared" si="147"/>
        <v>0</v>
      </c>
      <c r="AF482" s="413">
        <f t="shared" si="147"/>
        <v>0</v>
      </c>
      <c r="AG482" s="413">
        <f t="shared" si="147"/>
        <v>0</v>
      </c>
      <c r="AH482" s="413">
        <f t="shared" si="147"/>
        <v>0</v>
      </c>
      <c r="AI482" s="413">
        <f t="shared" si="147"/>
        <v>0</v>
      </c>
      <c r="AJ482" s="413">
        <f t="shared" si="147"/>
        <v>0</v>
      </c>
      <c r="AK482" s="413">
        <f t="shared" si="147"/>
        <v>0</v>
      </c>
      <c r="AL482" s="413">
        <f t="shared" si="147"/>
        <v>0</v>
      </c>
      <c r="AM482" s="299"/>
    </row>
    <row r="483" spans="1:39" s="285" customFormat="1" ht="15" hidden="1" outlineLevel="1">
      <c r="A483" s="510"/>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hidden="1" outlineLevel="1">
      <c r="A484" s="510">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72">
        <v>0</v>
      </c>
      <c r="Z484" s="472">
        <v>1</v>
      </c>
      <c r="AA484" s="472">
        <v>0</v>
      </c>
      <c r="AB484" s="472">
        <v>0</v>
      </c>
      <c r="AC484" s="472">
        <v>0</v>
      </c>
      <c r="AD484" s="472">
        <v>0</v>
      </c>
      <c r="AE484" s="417"/>
      <c r="AF484" s="417"/>
      <c r="AG484" s="417"/>
      <c r="AH484" s="417"/>
      <c r="AI484" s="417"/>
      <c r="AJ484" s="417"/>
      <c r="AK484" s="417"/>
      <c r="AL484" s="417"/>
      <c r="AM484" s="298">
        <f>SUM(Y484:AL484)</f>
        <v>1</v>
      </c>
    </row>
    <row r="485" spans="1:39" s="285" customFormat="1" ht="15" hidden="1" outlineLevel="1">
      <c r="A485" s="510"/>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1</v>
      </c>
      <c r="AA485" s="413">
        <f t="shared" ref="AA485:AL485" si="148">AA484</f>
        <v>0</v>
      </c>
      <c r="AB485" s="413">
        <f t="shared" si="148"/>
        <v>0</v>
      </c>
      <c r="AC485" s="413">
        <f t="shared" si="148"/>
        <v>0</v>
      </c>
      <c r="AD485" s="413">
        <f t="shared" si="148"/>
        <v>0</v>
      </c>
      <c r="AE485" s="413">
        <f t="shared" si="148"/>
        <v>0</v>
      </c>
      <c r="AF485" s="413">
        <f t="shared" si="148"/>
        <v>0</v>
      </c>
      <c r="AG485" s="413">
        <f t="shared" si="148"/>
        <v>0</v>
      </c>
      <c r="AH485" s="413">
        <f t="shared" si="148"/>
        <v>0</v>
      </c>
      <c r="AI485" s="413">
        <f t="shared" si="148"/>
        <v>0</v>
      </c>
      <c r="AJ485" s="413">
        <f t="shared" si="148"/>
        <v>0</v>
      </c>
      <c r="AK485" s="413">
        <f t="shared" si="148"/>
        <v>0</v>
      </c>
      <c r="AL485" s="413">
        <f t="shared" si="148"/>
        <v>0</v>
      </c>
      <c r="AM485" s="313"/>
    </row>
    <row r="486" spans="1:39" s="285" customFormat="1" ht="15" hidden="1" outlineLevel="1">
      <c r="A486" s="510"/>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6" hidden="1" outlineLevel="1">
      <c r="A487" s="511"/>
      <c r="B487" s="290" t="s">
        <v>15</v>
      </c>
      <c r="C487" s="322"/>
      <c r="D487" s="292"/>
      <c r="E487" s="291"/>
      <c r="F487" s="291"/>
      <c r="G487" s="291"/>
      <c r="H487" s="291"/>
      <c r="I487" s="291"/>
      <c r="J487" s="291"/>
      <c r="K487" s="291"/>
      <c r="L487" s="291"/>
      <c r="M487" s="291"/>
      <c r="N487" s="293"/>
      <c r="O487" s="292"/>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hidden="1" outlineLevel="1">
      <c r="A488" s="510">
        <v>26</v>
      </c>
      <c r="B488" s="323" t="s">
        <v>16</v>
      </c>
      <c r="C488" s="293" t="s">
        <v>25</v>
      </c>
      <c r="D488" s="297">
        <v>0</v>
      </c>
      <c r="E488" s="297">
        <v>0</v>
      </c>
      <c r="F488" s="297">
        <v>0</v>
      </c>
      <c r="G488" s="297">
        <v>0</v>
      </c>
      <c r="H488" s="297">
        <v>0</v>
      </c>
      <c r="I488" s="297">
        <v>0</v>
      </c>
      <c r="J488" s="297">
        <v>0</v>
      </c>
      <c r="K488" s="297">
        <v>0</v>
      </c>
      <c r="L488" s="297">
        <v>0</v>
      </c>
      <c r="M488" s="297">
        <v>0</v>
      </c>
      <c r="N488" s="297">
        <v>12</v>
      </c>
      <c r="O488" s="297">
        <v>0</v>
      </c>
      <c r="P488" s="297">
        <v>0</v>
      </c>
      <c r="Q488" s="297">
        <v>0</v>
      </c>
      <c r="R488" s="297">
        <v>0</v>
      </c>
      <c r="S488" s="297">
        <v>0</v>
      </c>
      <c r="T488" s="297">
        <v>0</v>
      </c>
      <c r="U488" s="297">
        <v>0</v>
      </c>
      <c r="V488" s="297">
        <v>0</v>
      </c>
      <c r="W488" s="297">
        <v>0</v>
      </c>
      <c r="X488" s="297">
        <v>0</v>
      </c>
      <c r="Y488" s="472">
        <v>0</v>
      </c>
      <c r="Z488" s="472">
        <v>0</v>
      </c>
      <c r="AA488" s="472">
        <v>0</v>
      </c>
      <c r="AB488" s="472">
        <v>0</v>
      </c>
      <c r="AC488" s="472">
        <v>0</v>
      </c>
      <c r="AD488" s="472">
        <v>0</v>
      </c>
      <c r="AE488" s="417"/>
      <c r="AF488" s="417"/>
      <c r="AG488" s="417"/>
      <c r="AH488" s="417"/>
      <c r="AI488" s="417"/>
      <c r="AJ488" s="417"/>
      <c r="AK488" s="417"/>
      <c r="AL488" s="417"/>
      <c r="AM488" s="298">
        <f>SUM(Y488:AL488)</f>
        <v>0</v>
      </c>
    </row>
    <row r="489" spans="1:39" ht="15" hidden="1"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9">AA488</f>
        <v>0</v>
      </c>
      <c r="AB489" s="413">
        <f t="shared" si="149"/>
        <v>0</v>
      </c>
      <c r="AC489" s="413">
        <f t="shared" si="149"/>
        <v>0</v>
      </c>
      <c r="AD489" s="413">
        <f t="shared" si="149"/>
        <v>0</v>
      </c>
      <c r="AE489" s="413">
        <f t="shared" si="149"/>
        <v>0</v>
      </c>
      <c r="AF489" s="413">
        <f t="shared" si="149"/>
        <v>0</v>
      </c>
      <c r="AG489" s="413">
        <f t="shared" si="149"/>
        <v>0</v>
      </c>
      <c r="AH489" s="413">
        <f t="shared" si="149"/>
        <v>0</v>
      </c>
      <c r="AI489" s="413">
        <f t="shared" si="149"/>
        <v>0</v>
      </c>
      <c r="AJ489" s="413">
        <f t="shared" si="149"/>
        <v>0</v>
      </c>
      <c r="AK489" s="413">
        <f t="shared" si="149"/>
        <v>0</v>
      </c>
      <c r="AL489" s="413">
        <f t="shared" si="149"/>
        <v>0</v>
      </c>
      <c r="AM489" s="308"/>
    </row>
    <row r="490" spans="1:39" ht="15" hidden="1" outlineLevel="1">
      <c r="A490" s="513"/>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hidden="1" outlineLevel="1">
      <c r="A491" s="510">
        <v>27</v>
      </c>
      <c r="B491" s="323" t="s">
        <v>17</v>
      </c>
      <c r="C491" s="293" t="s">
        <v>25</v>
      </c>
      <c r="D491" s="297">
        <v>0</v>
      </c>
      <c r="E491" s="297">
        <v>0</v>
      </c>
      <c r="F491" s="297">
        <v>0</v>
      </c>
      <c r="G491" s="297">
        <v>0</v>
      </c>
      <c r="H491" s="297">
        <v>0</v>
      </c>
      <c r="I491" s="297">
        <v>0</v>
      </c>
      <c r="J491" s="297">
        <v>0</v>
      </c>
      <c r="K491" s="297">
        <v>0</v>
      </c>
      <c r="L491" s="297">
        <v>0</v>
      </c>
      <c r="M491" s="297">
        <v>0</v>
      </c>
      <c r="N491" s="297">
        <v>12</v>
      </c>
      <c r="O491" s="297">
        <v>0</v>
      </c>
      <c r="P491" s="297">
        <v>0</v>
      </c>
      <c r="Q491" s="297">
        <v>0</v>
      </c>
      <c r="R491" s="297">
        <v>0</v>
      </c>
      <c r="S491" s="297">
        <v>0</v>
      </c>
      <c r="T491" s="297">
        <v>0</v>
      </c>
      <c r="U491" s="297">
        <v>0</v>
      </c>
      <c r="V491" s="297">
        <v>0</v>
      </c>
      <c r="W491" s="297">
        <v>0</v>
      </c>
      <c r="X491" s="297">
        <v>0</v>
      </c>
      <c r="Y491" s="472">
        <v>0</v>
      </c>
      <c r="Z491" s="472">
        <v>0</v>
      </c>
      <c r="AA491" s="472">
        <v>0</v>
      </c>
      <c r="AB491" s="472">
        <v>0</v>
      </c>
      <c r="AC491" s="472">
        <v>0</v>
      </c>
      <c r="AD491" s="472">
        <v>0</v>
      </c>
      <c r="AE491" s="417"/>
      <c r="AF491" s="417"/>
      <c r="AG491" s="417"/>
      <c r="AH491" s="417"/>
      <c r="AI491" s="417"/>
      <c r="AJ491" s="417"/>
      <c r="AK491" s="417"/>
      <c r="AL491" s="417"/>
      <c r="AM491" s="298">
        <f>SUM(Y491:AL491)</f>
        <v>0</v>
      </c>
    </row>
    <row r="492" spans="1:39" ht="15" hidden="1"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50">AA491</f>
        <v>0</v>
      </c>
      <c r="AB492" s="413">
        <f t="shared" si="150"/>
        <v>0</v>
      </c>
      <c r="AC492" s="413">
        <f t="shared" si="150"/>
        <v>0</v>
      </c>
      <c r="AD492" s="413">
        <f t="shared" si="150"/>
        <v>0</v>
      </c>
      <c r="AE492" s="413">
        <f t="shared" si="150"/>
        <v>0</v>
      </c>
      <c r="AF492" s="413">
        <f t="shared" si="150"/>
        <v>0</v>
      </c>
      <c r="AG492" s="413">
        <f t="shared" si="150"/>
        <v>0</v>
      </c>
      <c r="AH492" s="413">
        <f t="shared" si="150"/>
        <v>0</v>
      </c>
      <c r="AI492" s="413">
        <f t="shared" si="150"/>
        <v>0</v>
      </c>
      <c r="AJ492" s="413">
        <f t="shared" si="150"/>
        <v>0</v>
      </c>
      <c r="AK492" s="413">
        <f t="shared" si="150"/>
        <v>0</v>
      </c>
      <c r="AL492" s="413">
        <f t="shared" si="150"/>
        <v>0</v>
      </c>
      <c r="AM492" s="308"/>
    </row>
    <row r="493" spans="1:39" ht="15.6" hidden="1" outlineLevel="1">
      <c r="A493" s="513"/>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hidden="1" outlineLevel="1">
      <c r="A494" s="510">
        <v>28</v>
      </c>
      <c r="B494" s="323" t="s">
        <v>18</v>
      </c>
      <c r="C494" s="293" t="s">
        <v>25</v>
      </c>
      <c r="D494" s="297">
        <v>0</v>
      </c>
      <c r="E494" s="297">
        <v>0</v>
      </c>
      <c r="F494" s="297">
        <v>0</v>
      </c>
      <c r="G494" s="297">
        <v>0</v>
      </c>
      <c r="H494" s="297">
        <v>0</v>
      </c>
      <c r="I494" s="297">
        <v>0</v>
      </c>
      <c r="J494" s="297">
        <v>0</v>
      </c>
      <c r="K494" s="297">
        <v>0</v>
      </c>
      <c r="L494" s="297">
        <v>0</v>
      </c>
      <c r="M494" s="297">
        <v>0</v>
      </c>
      <c r="N494" s="297">
        <v>0</v>
      </c>
      <c r="O494" s="297">
        <v>0</v>
      </c>
      <c r="P494" s="297">
        <v>0</v>
      </c>
      <c r="Q494" s="297">
        <v>0</v>
      </c>
      <c r="R494" s="297">
        <v>0</v>
      </c>
      <c r="S494" s="297">
        <v>0</v>
      </c>
      <c r="T494" s="297">
        <v>0</v>
      </c>
      <c r="U494" s="297">
        <v>0</v>
      </c>
      <c r="V494" s="297">
        <v>0</v>
      </c>
      <c r="W494" s="297">
        <v>0</v>
      </c>
      <c r="X494" s="297">
        <v>0</v>
      </c>
      <c r="Y494" s="472">
        <v>0</v>
      </c>
      <c r="Z494" s="472">
        <v>0</v>
      </c>
      <c r="AA494" s="472">
        <v>0</v>
      </c>
      <c r="AB494" s="472">
        <v>0</v>
      </c>
      <c r="AC494" s="472">
        <v>0</v>
      </c>
      <c r="AD494" s="472">
        <v>0</v>
      </c>
      <c r="AE494" s="417"/>
      <c r="AF494" s="417"/>
      <c r="AG494" s="417"/>
      <c r="AH494" s="417"/>
      <c r="AI494" s="417"/>
      <c r="AJ494" s="417"/>
      <c r="AK494" s="417"/>
      <c r="AL494" s="417"/>
      <c r="AM494" s="298">
        <f>SUM(Y494:AL494)</f>
        <v>0</v>
      </c>
    </row>
    <row r="495" spans="1:39" ht="15" hidden="1"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51">AA494</f>
        <v>0</v>
      </c>
      <c r="AB495" s="413">
        <f t="shared" si="151"/>
        <v>0</v>
      </c>
      <c r="AC495" s="413">
        <f t="shared" si="151"/>
        <v>0</v>
      </c>
      <c r="AD495" s="413">
        <f t="shared" si="151"/>
        <v>0</v>
      </c>
      <c r="AE495" s="413">
        <f t="shared" si="151"/>
        <v>0</v>
      </c>
      <c r="AF495" s="413">
        <f t="shared" si="151"/>
        <v>0</v>
      </c>
      <c r="AG495" s="413">
        <f t="shared" si="151"/>
        <v>0</v>
      </c>
      <c r="AH495" s="413">
        <f t="shared" si="151"/>
        <v>0</v>
      </c>
      <c r="AI495" s="413">
        <f t="shared" si="151"/>
        <v>0</v>
      </c>
      <c r="AJ495" s="413">
        <f t="shared" si="151"/>
        <v>0</v>
      </c>
      <c r="AK495" s="413">
        <f t="shared" si="151"/>
        <v>0</v>
      </c>
      <c r="AL495" s="413">
        <f t="shared" si="151"/>
        <v>0</v>
      </c>
      <c r="AM495" s="299"/>
    </row>
    <row r="496" spans="1:39" ht="15" hidden="1" outlineLevel="1">
      <c r="A496" s="513"/>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hidden="1" outlineLevel="1">
      <c r="A497" s="510">
        <v>29</v>
      </c>
      <c r="B497" s="326" t="s">
        <v>19</v>
      </c>
      <c r="C497" s="293" t="s">
        <v>25</v>
      </c>
      <c r="D497" s="297">
        <v>0</v>
      </c>
      <c r="E497" s="297">
        <v>0</v>
      </c>
      <c r="F497" s="297">
        <v>0</v>
      </c>
      <c r="G497" s="297">
        <v>0</v>
      </c>
      <c r="H497" s="297">
        <v>0</v>
      </c>
      <c r="I497" s="297">
        <v>0</v>
      </c>
      <c r="J497" s="297">
        <v>0</v>
      </c>
      <c r="K497" s="297">
        <v>0</v>
      </c>
      <c r="L497" s="297">
        <v>0</v>
      </c>
      <c r="M497" s="297">
        <v>0</v>
      </c>
      <c r="N497" s="297">
        <v>0</v>
      </c>
      <c r="O497" s="297">
        <v>0</v>
      </c>
      <c r="P497" s="297">
        <v>0</v>
      </c>
      <c r="Q497" s="297">
        <v>0</v>
      </c>
      <c r="R497" s="297">
        <v>0</v>
      </c>
      <c r="S497" s="297">
        <v>0</v>
      </c>
      <c r="T497" s="297">
        <v>0</v>
      </c>
      <c r="U497" s="297">
        <v>0</v>
      </c>
      <c r="V497" s="297">
        <v>0</v>
      </c>
      <c r="W497" s="297">
        <v>0</v>
      </c>
      <c r="X497" s="297">
        <v>0</v>
      </c>
      <c r="Y497" s="472">
        <v>0</v>
      </c>
      <c r="Z497" s="472">
        <v>0</v>
      </c>
      <c r="AA497" s="472">
        <v>0</v>
      </c>
      <c r="AB497" s="472">
        <v>0</v>
      </c>
      <c r="AC497" s="472">
        <v>0</v>
      </c>
      <c r="AD497" s="472">
        <v>0</v>
      </c>
      <c r="AE497" s="417"/>
      <c r="AF497" s="417"/>
      <c r="AG497" s="417"/>
      <c r="AH497" s="417"/>
      <c r="AI497" s="417"/>
      <c r="AJ497" s="417"/>
      <c r="AK497" s="417"/>
      <c r="AL497" s="417"/>
      <c r="AM497" s="298">
        <f>SUM(Y497:AL497)</f>
        <v>0</v>
      </c>
    </row>
    <row r="498" spans="1:39" ht="15" hidden="1"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52">Z497</f>
        <v>0</v>
      </c>
      <c r="AA498" s="413">
        <f t="shared" si="152"/>
        <v>0</v>
      </c>
      <c r="AB498" s="413">
        <f t="shared" si="152"/>
        <v>0</v>
      </c>
      <c r="AC498" s="413">
        <f t="shared" si="152"/>
        <v>0</v>
      </c>
      <c r="AD498" s="413">
        <f t="shared" si="152"/>
        <v>0</v>
      </c>
      <c r="AE498" s="413">
        <f t="shared" si="152"/>
        <v>0</v>
      </c>
      <c r="AF498" s="413">
        <f t="shared" si="152"/>
        <v>0</v>
      </c>
      <c r="AG498" s="413">
        <f t="shared" si="152"/>
        <v>0</v>
      </c>
      <c r="AH498" s="413">
        <f t="shared" si="152"/>
        <v>0</v>
      </c>
      <c r="AI498" s="413">
        <f t="shared" si="152"/>
        <v>0</v>
      </c>
      <c r="AJ498" s="413">
        <f t="shared" si="152"/>
        <v>0</v>
      </c>
      <c r="AK498" s="413">
        <f t="shared" si="152"/>
        <v>0</v>
      </c>
      <c r="AL498" s="413">
        <f t="shared" si="152"/>
        <v>0</v>
      </c>
      <c r="AM498" s="299"/>
    </row>
    <row r="499" spans="1:39" ht="15" hidden="1"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hidden="1" outlineLevel="1">
      <c r="A500" s="510">
        <v>30</v>
      </c>
      <c r="B500" s="316" t="s">
        <v>490</v>
      </c>
      <c r="C500" s="293" t="s">
        <v>25</v>
      </c>
      <c r="D500" s="297">
        <v>0</v>
      </c>
      <c r="E500" s="297">
        <v>0</v>
      </c>
      <c r="F500" s="297">
        <v>0</v>
      </c>
      <c r="G500" s="297">
        <v>0</v>
      </c>
      <c r="H500" s="297">
        <v>0</v>
      </c>
      <c r="I500" s="297">
        <v>0</v>
      </c>
      <c r="J500" s="297">
        <v>0</v>
      </c>
      <c r="K500" s="297">
        <v>0</v>
      </c>
      <c r="L500" s="297">
        <v>0</v>
      </c>
      <c r="M500" s="297">
        <v>0</v>
      </c>
      <c r="N500" s="297">
        <v>0</v>
      </c>
      <c r="O500" s="297">
        <v>0</v>
      </c>
      <c r="P500" s="297">
        <v>0</v>
      </c>
      <c r="Q500" s="297">
        <v>0</v>
      </c>
      <c r="R500" s="297">
        <v>0</v>
      </c>
      <c r="S500" s="297">
        <v>0</v>
      </c>
      <c r="T500" s="297">
        <v>0</v>
      </c>
      <c r="U500" s="297">
        <v>0</v>
      </c>
      <c r="V500" s="297">
        <v>0</v>
      </c>
      <c r="W500" s="297">
        <v>0</v>
      </c>
      <c r="X500" s="297">
        <v>0</v>
      </c>
      <c r="Y500" s="472">
        <v>0</v>
      </c>
      <c r="Z500" s="472">
        <v>0</v>
      </c>
      <c r="AA500" s="472">
        <v>0</v>
      </c>
      <c r="AB500" s="472">
        <v>0</v>
      </c>
      <c r="AC500" s="472">
        <v>0</v>
      </c>
      <c r="AD500" s="472">
        <v>0</v>
      </c>
      <c r="AE500" s="412"/>
      <c r="AF500" s="412"/>
      <c r="AG500" s="412"/>
      <c r="AH500" s="412"/>
      <c r="AI500" s="412"/>
      <c r="AJ500" s="412"/>
      <c r="AK500" s="412"/>
      <c r="AL500" s="412"/>
      <c r="AM500" s="298">
        <f>SUM(Y500:AL500)</f>
        <v>0</v>
      </c>
    </row>
    <row r="501" spans="1:39" s="285" customFormat="1" ht="15" hidden="1" outlineLevel="1">
      <c r="A501" s="510"/>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53">Z500</f>
        <v>0</v>
      </c>
      <c r="AA501" s="413">
        <f t="shared" si="153"/>
        <v>0</v>
      </c>
      <c r="AB501" s="413">
        <f t="shared" si="153"/>
        <v>0</v>
      </c>
      <c r="AC501" s="413">
        <f t="shared" si="153"/>
        <v>0</v>
      </c>
      <c r="AD501" s="413">
        <f t="shared" si="153"/>
        <v>0</v>
      </c>
      <c r="AE501" s="413">
        <f t="shared" si="153"/>
        <v>0</v>
      </c>
      <c r="AF501" s="413">
        <f t="shared" si="153"/>
        <v>0</v>
      </c>
      <c r="AG501" s="413">
        <f t="shared" si="153"/>
        <v>0</v>
      </c>
      <c r="AH501" s="413">
        <f t="shared" si="153"/>
        <v>0</v>
      </c>
      <c r="AI501" s="413">
        <f t="shared" si="153"/>
        <v>0</v>
      </c>
      <c r="AJ501" s="413">
        <f t="shared" si="153"/>
        <v>0</v>
      </c>
      <c r="AK501" s="413">
        <f t="shared" si="153"/>
        <v>0</v>
      </c>
      <c r="AL501" s="413">
        <f t="shared" si="153"/>
        <v>0</v>
      </c>
      <c r="AM501" s="299"/>
    </row>
    <row r="502" spans="1:39" s="285" customFormat="1" ht="15" hidden="1" outlineLevel="1">
      <c r="A502" s="510"/>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6" hidden="1" outlineLevel="1">
      <c r="A503" s="510"/>
      <c r="B503" s="290" t="s">
        <v>491</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hidden="1" outlineLevel="1">
      <c r="A504" s="510">
        <v>31</v>
      </c>
      <c r="B504" s="326" t="s">
        <v>492</v>
      </c>
      <c r="C504" s="293" t="s">
        <v>25</v>
      </c>
      <c r="D504" s="297">
        <v>2330503.46</v>
      </c>
      <c r="E504" s="297">
        <v>2330503.46</v>
      </c>
      <c r="F504" s="297">
        <v>2330503.46</v>
      </c>
      <c r="G504" s="297">
        <v>2330503.46</v>
      </c>
      <c r="H504" s="297">
        <v>2330503.46</v>
      </c>
      <c r="I504" s="297">
        <v>1745146.66</v>
      </c>
      <c r="J504" s="297">
        <v>1745146.66</v>
      </c>
      <c r="K504" s="297">
        <v>1745146.66</v>
      </c>
      <c r="L504" s="297">
        <v>1745146.66</v>
      </c>
      <c r="M504" s="297">
        <v>1745146.66</v>
      </c>
      <c r="N504" s="297">
        <v>12</v>
      </c>
      <c r="O504" s="297">
        <v>361.26900000000001</v>
      </c>
      <c r="P504" s="297">
        <v>361.26900000000001</v>
      </c>
      <c r="Q504" s="297">
        <v>361.26900000000001</v>
      </c>
      <c r="R504" s="297">
        <v>361.26900000000001</v>
      </c>
      <c r="S504" s="297">
        <v>361.26900000000001</v>
      </c>
      <c r="T504" s="297">
        <v>265.23899999999998</v>
      </c>
      <c r="U504" s="297">
        <v>265.23899999999998</v>
      </c>
      <c r="V504" s="297">
        <v>265.23899999999998</v>
      </c>
      <c r="W504" s="297">
        <v>265.23899999999998</v>
      </c>
      <c r="X504" s="297">
        <v>265.23899999999998</v>
      </c>
      <c r="Y504" s="472">
        <v>0</v>
      </c>
      <c r="Z504" s="472">
        <v>0</v>
      </c>
      <c r="AA504" s="472">
        <v>0</v>
      </c>
      <c r="AB504" s="472">
        <v>0</v>
      </c>
      <c r="AC504" s="472">
        <v>1</v>
      </c>
      <c r="AD504" s="472">
        <v>0</v>
      </c>
      <c r="AE504" s="412"/>
      <c r="AF504" s="412"/>
      <c r="AG504" s="412"/>
      <c r="AH504" s="412"/>
      <c r="AI504" s="412"/>
      <c r="AJ504" s="412"/>
      <c r="AK504" s="412"/>
      <c r="AL504" s="412"/>
      <c r="AM504" s="298">
        <f>SUM(Y504:AL504)</f>
        <v>1</v>
      </c>
    </row>
    <row r="505" spans="1:39" s="285" customFormat="1" ht="15" hidden="1" outlineLevel="1">
      <c r="A505" s="510"/>
      <c r="B505" s="326" t="s">
        <v>260</v>
      </c>
      <c r="C505" s="293" t="s">
        <v>164</v>
      </c>
      <c r="D505" s="297"/>
      <c r="E505" s="297"/>
      <c r="F505" s="297"/>
      <c r="G505" s="297"/>
      <c r="H505" s="297"/>
      <c r="I505" s="297"/>
      <c r="J505" s="297"/>
      <c r="K505" s="297"/>
      <c r="L505" s="297"/>
      <c r="M505" s="297"/>
      <c r="N505" s="297">
        <f>N504</f>
        <v>12</v>
      </c>
      <c r="O505" s="297"/>
      <c r="P505" s="297"/>
      <c r="Q505" s="297"/>
      <c r="R505" s="297"/>
      <c r="S505" s="297"/>
      <c r="T505" s="297"/>
      <c r="U505" s="297"/>
      <c r="V505" s="297"/>
      <c r="W505" s="297"/>
      <c r="X505" s="297"/>
      <c r="Y505" s="413">
        <f>Y504</f>
        <v>0</v>
      </c>
      <c r="Z505" s="413">
        <f t="shared" ref="Z505:AL505" si="154">Z504</f>
        <v>0</v>
      </c>
      <c r="AA505" s="413">
        <f t="shared" si="154"/>
        <v>0</v>
      </c>
      <c r="AB505" s="413">
        <f t="shared" si="154"/>
        <v>0</v>
      </c>
      <c r="AC505" s="413">
        <f t="shared" si="154"/>
        <v>1</v>
      </c>
      <c r="AD505" s="413">
        <f t="shared" si="154"/>
        <v>0</v>
      </c>
      <c r="AE505" s="413">
        <f t="shared" si="154"/>
        <v>0</v>
      </c>
      <c r="AF505" s="413">
        <f t="shared" si="154"/>
        <v>0</v>
      </c>
      <c r="AG505" s="413">
        <f t="shared" si="154"/>
        <v>0</v>
      </c>
      <c r="AH505" s="413">
        <f t="shared" si="154"/>
        <v>0</v>
      </c>
      <c r="AI505" s="413">
        <f t="shared" si="154"/>
        <v>0</v>
      </c>
      <c r="AJ505" s="413">
        <f t="shared" si="154"/>
        <v>0</v>
      </c>
      <c r="AK505" s="413">
        <f t="shared" si="154"/>
        <v>0</v>
      </c>
      <c r="AL505" s="413">
        <f t="shared" si="154"/>
        <v>0</v>
      </c>
      <c r="AM505" s="299"/>
    </row>
    <row r="506" spans="1:39" s="285" customFormat="1" ht="15" hidden="1" outlineLevel="1">
      <c r="A506" s="510"/>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hidden="1" outlineLevel="1">
      <c r="A507" s="510">
        <v>32</v>
      </c>
      <c r="B507" s="326" t="s">
        <v>493</v>
      </c>
      <c r="C507" s="293" t="s">
        <v>25</v>
      </c>
      <c r="D507" s="297">
        <v>0</v>
      </c>
      <c r="E507" s="297">
        <v>0</v>
      </c>
      <c r="F507" s="297">
        <v>0</v>
      </c>
      <c r="G507" s="297">
        <v>0</v>
      </c>
      <c r="H507" s="297">
        <v>0</v>
      </c>
      <c r="I507" s="297">
        <v>0</v>
      </c>
      <c r="J507" s="297">
        <v>0</v>
      </c>
      <c r="K507" s="297">
        <v>0</v>
      </c>
      <c r="L507" s="297">
        <v>0</v>
      </c>
      <c r="M507" s="297">
        <v>0</v>
      </c>
      <c r="N507" s="297">
        <v>0</v>
      </c>
      <c r="O507" s="297">
        <v>1879.0550000000001</v>
      </c>
      <c r="P507" s="297">
        <v>0</v>
      </c>
      <c r="Q507" s="297">
        <v>0</v>
      </c>
      <c r="R507" s="297">
        <v>0</v>
      </c>
      <c r="S507" s="297">
        <v>0</v>
      </c>
      <c r="T507" s="297">
        <v>0</v>
      </c>
      <c r="U507" s="297">
        <v>0</v>
      </c>
      <c r="V507" s="297">
        <v>0</v>
      </c>
      <c r="W507" s="297">
        <v>0</v>
      </c>
      <c r="X507" s="297">
        <v>0</v>
      </c>
      <c r="Y507" s="472">
        <v>0</v>
      </c>
      <c r="Z507" s="472">
        <v>0</v>
      </c>
      <c r="AA507" s="472">
        <v>0</v>
      </c>
      <c r="AB507" s="472">
        <v>0</v>
      </c>
      <c r="AC507" s="472">
        <v>0</v>
      </c>
      <c r="AD507" s="472">
        <v>0</v>
      </c>
      <c r="AE507" s="412"/>
      <c r="AF507" s="412"/>
      <c r="AG507" s="412"/>
      <c r="AH507" s="412"/>
      <c r="AI507" s="412"/>
      <c r="AJ507" s="412"/>
      <c r="AK507" s="412"/>
      <c r="AL507" s="412"/>
      <c r="AM507" s="298">
        <f>SUM(Y507:AL507)</f>
        <v>0</v>
      </c>
    </row>
    <row r="508" spans="1:39" s="285" customFormat="1" ht="15" hidden="1" outlineLevel="1">
      <c r="A508" s="510"/>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55">Z507</f>
        <v>0</v>
      </c>
      <c r="AA508" s="413">
        <f t="shared" si="155"/>
        <v>0</v>
      </c>
      <c r="AB508" s="413">
        <f t="shared" si="155"/>
        <v>0</v>
      </c>
      <c r="AC508" s="413">
        <f t="shared" si="155"/>
        <v>0</v>
      </c>
      <c r="AD508" s="413">
        <f t="shared" si="155"/>
        <v>0</v>
      </c>
      <c r="AE508" s="413">
        <f t="shared" si="155"/>
        <v>0</v>
      </c>
      <c r="AF508" s="413">
        <f t="shared" si="155"/>
        <v>0</v>
      </c>
      <c r="AG508" s="413">
        <f t="shared" si="155"/>
        <v>0</v>
      </c>
      <c r="AH508" s="413">
        <f t="shared" si="155"/>
        <v>0</v>
      </c>
      <c r="AI508" s="413">
        <f t="shared" si="155"/>
        <v>0</v>
      </c>
      <c r="AJ508" s="413">
        <f t="shared" si="155"/>
        <v>0</v>
      </c>
      <c r="AK508" s="413">
        <f t="shared" si="155"/>
        <v>0</v>
      </c>
      <c r="AL508" s="413">
        <f t="shared" si="155"/>
        <v>0</v>
      </c>
      <c r="AM508" s="299"/>
    </row>
    <row r="509" spans="1:39" s="285" customFormat="1" ht="15" hidden="1" outlineLevel="1">
      <c r="A509" s="510"/>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hidden="1" outlineLevel="1">
      <c r="A510" s="510">
        <v>33</v>
      </c>
      <c r="B510" s="326" t="s">
        <v>494</v>
      </c>
      <c r="C510" s="293" t="s">
        <v>25</v>
      </c>
      <c r="D510" s="297">
        <v>0</v>
      </c>
      <c r="E510" s="297">
        <v>0</v>
      </c>
      <c r="F510" s="297">
        <v>0</v>
      </c>
      <c r="G510" s="297">
        <v>0</v>
      </c>
      <c r="H510" s="297">
        <v>0</v>
      </c>
      <c r="I510" s="297">
        <v>0</v>
      </c>
      <c r="J510" s="297">
        <v>0</v>
      </c>
      <c r="K510" s="297">
        <v>0</v>
      </c>
      <c r="L510" s="297">
        <v>0</v>
      </c>
      <c r="M510" s="297">
        <v>0</v>
      </c>
      <c r="N510" s="297">
        <v>0</v>
      </c>
      <c r="O510" s="297">
        <v>0</v>
      </c>
      <c r="P510" s="297">
        <v>0</v>
      </c>
      <c r="Q510" s="297">
        <v>0</v>
      </c>
      <c r="R510" s="297">
        <v>0</v>
      </c>
      <c r="S510" s="297">
        <v>0</v>
      </c>
      <c r="T510" s="297">
        <v>0</v>
      </c>
      <c r="U510" s="297">
        <v>0</v>
      </c>
      <c r="V510" s="297">
        <v>0</v>
      </c>
      <c r="W510" s="297">
        <v>0</v>
      </c>
      <c r="X510" s="297">
        <v>0</v>
      </c>
      <c r="Y510" s="472">
        <v>0</v>
      </c>
      <c r="Z510" s="472">
        <v>0</v>
      </c>
      <c r="AA510" s="472">
        <v>0</v>
      </c>
      <c r="AB510" s="472">
        <v>0</v>
      </c>
      <c r="AC510" s="472">
        <v>0</v>
      </c>
      <c r="AD510" s="472">
        <v>0</v>
      </c>
      <c r="AE510" s="412"/>
      <c r="AF510" s="412"/>
      <c r="AG510" s="412"/>
      <c r="AH510" s="412"/>
      <c r="AI510" s="412"/>
      <c r="AJ510" s="412"/>
      <c r="AK510" s="412"/>
      <c r="AL510" s="412"/>
      <c r="AM510" s="298">
        <f>SUM(Y510:AL510)</f>
        <v>0</v>
      </c>
    </row>
    <row r="511" spans="1:39" s="285" customFormat="1" ht="15" hidden="1" outlineLevel="1">
      <c r="A511" s="510"/>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6">Z510</f>
        <v>0</v>
      </c>
      <c r="AA511" s="413">
        <f t="shared" si="156"/>
        <v>0</v>
      </c>
      <c r="AB511" s="413">
        <f t="shared" si="156"/>
        <v>0</v>
      </c>
      <c r="AC511" s="413">
        <f t="shared" si="156"/>
        <v>0</v>
      </c>
      <c r="AD511" s="413">
        <f t="shared" si="156"/>
        <v>0</v>
      </c>
      <c r="AE511" s="413">
        <f t="shared" si="156"/>
        <v>0</v>
      </c>
      <c r="AF511" s="413">
        <f t="shared" si="156"/>
        <v>0</v>
      </c>
      <c r="AG511" s="413">
        <f t="shared" si="156"/>
        <v>0</v>
      </c>
      <c r="AH511" s="413">
        <f t="shared" si="156"/>
        <v>0</v>
      </c>
      <c r="AI511" s="413">
        <f t="shared" si="156"/>
        <v>0</v>
      </c>
      <c r="AJ511" s="413">
        <f t="shared" si="156"/>
        <v>0</v>
      </c>
      <c r="AK511" s="413">
        <f t="shared" si="156"/>
        <v>0</v>
      </c>
      <c r="AL511" s="413">
        <f>AL510</f>
        <v>0</v>
      </c>
      <c r="AM511" s="299"/>
    </row>
    <row r="512" spans="1:39" ht="1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6" collapsed="1">
      <c r="B513" s="329" t="s">
        <v>261</v>
      </c>
      <c r="C513" s="331"/>
      <c r="D513" s="331">
        <f>SUM(D408:D511)</f>
        <v>30407056.087000005</v>
      </c>
      <c r="E513" s="331">
        <f t="shared" ref="E513:M513" si="157">SUM(E408:E511)</f>
        <v>29733928.099386606</v>
      </c>
      <c r="F513" s="331">
        <f t="shared" si="157"/>
        <v>29353773.172686607</v>
      </c>
      <c r="G513" s="331">
        <f t="shared" si="157"/>
        <v>28662911.408913702</v>
      </c>
      <c r="H513" s="331">
        <f t="shared" si="157"/>
        <v>27918177.302142125</v>
      </c>
      <c r="I513" s="331">
        <f t="shared" si="157"/>
        <v>27248531.87102</v>
      </c>
      <c r="J513" s="331">
        <f t="shared" si="157"/>
        <v>26443734.670019999</v>
      </c>
      <c r="K513" s="331">
        <f t="shared" si="157"/>
        <v>26440369.683219999</v>
      </c>
      <c r="L513" s="331">
        <f t="shared" si="157"/>
        <v>24710964.756519999</v>
      </c>
      <c r="M513" s="331">
        <f t="shared" si="157"/>
        <v>20793141.11482</v>
      </c>
      <c r="N513" s="331"/>
      <c r="O513" s="331">
        <f>SUM(O408:O511)</f>
        <v>13549.127221414337</v>
      </c>
      <c r="P513" s="331">
        <f t="shared" ref="P513:X513" si="158">SUM(P408:P511)</f>
        <v>4687.4832747073378</v>
      </c>
      <c r="Q513" s="331">
        <f t="shared" si="158"/>
        <v>4648.8261661573379</v>
      </c>
      <c r="R513" s="331">
        <f t="shared" si="158"/>
        <v>4451.458126547338</v>
      </c>
      <c r="S513" s="331">
        <f t="shared" si="158"/>
        <v>4293.0877593897703</v>
      </c>
      <c r="T513" s="331">
        <f t="shared" si="158"/>
        <v>4182.8285552629995</v>
      </c>
      <c r="U513" s="331">
        <f t="shared" si="158"/>
        <v>4078.1081842230001</v>
      </c>
      <c r="V513" s="331">
        <f t="shared" si="158"/>
        <v>4077.813326683</v>
      </c>
      <c r="W513" s="331">
        <f t="shared" si="158"/>
        <v>3820.7954705229999</v>
      </c>
      <c r="X513" s="331">
        <f t="shared" si="158"/>
        <v>3358.9232247329996</v>
      </c>
      <c r="Y513" s="331">
        <f>IF(Y407="kWh",SUMPRODUCT(D408:D511,Y408:Y511))</f>
        <v>6412875.5960000008</v>
      </c>
      <c r="Z513" s="331">
        <f>IF(Z407="kWh",SUMPRODUCT(D408:D511,Z408:Z511))</f>
        <v>4633261.6252241302</v>
      </c>
      <c r="AA513" s="331">
        <f>IF(AA407="kW",SUMPRODUCT(N408:N511,O408:O511,AA408:AA511),SUMPRODUCT(D408:D511,AA408:AA511))</f>
        <v>18731.659880521267</v>
      </c>
      <c r="AB513" s="331">
        <f>IF(AB407="kW",SUMPRODUCT(N408:N511,O408:O511,AB408:AB511),SUMPRODUCT(D408:D511,AB408:AB511))</f>
        <v>2460.5540331330353</v>
      </c>
      <c r="AC513" s="331">
        <f>IF(AC407="kW",SUMPRODUCT(N408:N511,O408:O511,AC408:AC511),SUMPRODUCT(D408:D511,AC408:AC511))</f>
        <v>4963.6696438218205</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6">
      <c r="B514" s="393" t="s">
        <v>262</v>
      </c>
      <c r="C514" s="394"/>
      <c r="D514" s="394">
        <v>30407056.087000005</v>
      </c>
      <c r="E514" s="394"/>
      <c r="F514" s="394"/>
      <c r="G514" s="394"/>
      <c r="H514" s="394"/>
      <c r="I514" s="394"/>
      <c r="J514" s="394"/>
      <c r="K514" s="394"/>
      <c r="L514" s="394"/>
      <c r="M514" s="394"/>
      <c r="N514" s="394"/>
      <c r="O514" s="761" t="e">
        <v>#VALUE!</v>
      </c>
      <c r="P514" s="761" t="e">
        <v>#VALUE!</v>
      </c>
      <c r="Q514" s="761" t="e">
        <v>#VALUE!</v>
      </c>
      <c r="R514" s="761" t="e">
        <v>#VALUE!</v>
      </c>
      <c r="S514" s="761" t="e">
        <v>#VALUE!</v>
      </c>
      <c r="T514" s="761" t="e">
        <v>#VALUE!</v>
      </c>
      <c r="U514" s="761" t="e">
        <v>#VALUE!</v>
      </c>
      <c r="V514" s="761" t="e">
        <v>#VALUE!</v>
      </c>
      <c r="W514" s="761" t="e">
        <v>#VALUE!</v>
      </c>
      <c r="X514" s="761" t="e">
        <v>#VALUE!</v>
      </c>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t="e">
        <v>#VALUE!</v>
      </c>
      <c r="F515" s="398" t="e">
        <v>#VALUE!</v>
      </c>
      <c r="G515" s="398" t="e">
        <v>#VALUE!</v>
      </c>
      <c r="H515" s="398" t="e">
        <v>#VALUE!</v>
      </c>
      <c r="I515" s="398" t="e">
        <v>#VALUE!</v>
      </c>
      <c r="J515" s="398" t="e">
        <v>#VALUE!</v>
      </c>
      <c r="K515" s="398" t="e">
        <v>#VALUE!</v>
      </c>
      <c r="L515" s="398" t="e">
        <v>#VALUE!</v>
      </c>
      <c r="M515" s="398" t="e">
        <v>#VALUE!</v>
      </c>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0</v>
      </c>
      <c r="Z516" s="343">
        <f>HLOOKUP(Z$20,'3.  Distribution Rates'!$C$122:$P$133,6,FALSE)</f>
        <v>0</v>
      </c>
      <c r="AA516" s="343">
        <f>HLOOKUP(AA$20,'3.  Distribution Rates'!$C$122:$P$133,6,FALSE)</f>
        <v>0</v>
      </c>
      <c r="AB516" s="343">
        <f>HLOOKUP(AB$20,'3.  Distribution Rates'!$C$122:$P$133,6,FALSE)</f>
        <v>0</v>
      </c>
      <c r="AC516" s="343">
        <f>HLOOKUP(AC$20,'3.  Distribution Rates'!$C$122:$P$133,6,FALSE)</f>
        <v>0</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9">Z137*Z516</f>
        <v>0</v>
      </c>
      <c r="AA517" s="380">
        <f t="shared" si="159"/>
        <v>0</v>
      </c>
      <c r="AB517" s="380">
        <f t="shared" si="159"/>
        <v>0</v>
      </c>
      <c r="AC517" s="380">
        <f t="shared" si="159"/>
        <v>0</v>
      </c>
      <c r="AD517" s="380">
        <f t="shared" si="159"/>
        <v>0</v>
      </c>
      <c r="AE517" s="380">
        <f t="shared" si="159"/>
        <v>0</v>
      </c>
      <c r="AF517" s="380">
        <f t="shared" si="159"/>
        <v>0</v>
      </c>
      <c r="AG517" s="380">
        <f t="shared" si="159"/>
        <v>0</v>
      </c>
      <c r="AH517" s="380">
        <f t="shared" si="159"/>
        <v>0</v>
      </c>
      <c r="AI517" s="380">
        <f t="shared" si="159"/>
        <v>0</v>
      </c>
      <c r="AJ517" s="380">
        <f t="shared" si="159"/>
        <v>0</v>
      </c>
      <c r="AK517" s="380">
        <f t="shared" si="159"/>
        <v>0</v>
      </c>
      <c r="AL517" s="380">
        <f t="shared" si="159"/>
        <v>0</v>
      </c>
      <c r="AM517" s="629">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60">Z266*Z516</f>
        <v>0</v>
      </c>
      <c r="AA518" s="380">
        <f t="shared" si="160"/>
        <v>0</v>
      </c>
      <c r="AB518" s="380">
        <f t="shared" si="160"/>
        <v>0</v>
      </c>
      <c r="AC518" s="380">
        <f t="shared" si="160"/>
        <v>0</v>
      </c>
      <c r="AD518" s="380">
        <f t="shared" si="160"/>
        <v>0</v>
      </c>
      <c r="AE518" s="380">
        <f t="shared" si="160"/>
        <v>0</v>
      </c>
      <c r="AF518" s="380">
        <f t="shared" si="160"/>
        <v>0</v>
      </c>
      <c r="AG518" s="380">
        <f t="shared" si="160"/>
        <v>0</v>
      </c>
      <c r="AH518" s="380">
        <f t="shared" si="160"/>
        <v>0</v>
      </c>
      <c r="AI518" s="380">
        <f t="shared" si="160"/>
        <v>0</v>
      </c>
      <c r="AJ518" s="380">
        <f t="shared" si="160"/>
        <v>0</v>
      </c>
      <c r="AK518" s="380">
        <f t="shared" si="160"/>
        <v>0</v>
      </c>
      <c r="AL518" s="380">
        <f t="shared" si="160"/>
        <v>0</v>
      </c>
      <c r="AM518" s="629">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61">Z395*Z516</f>
        <v>0</v>
      </c>
      <c r="AA519" s="380">
        <f t="shared" si="161"/>
        <v>0</v>
      </c>
      <c r="AB519" s="380">
        <f t="shared" si="161"/>
        <v>0</v>
      </c>
      <c r="AC519" s="380">
        <f t="shared" si="161"/>
        <v>0</v>
      </c>
      <c r="AD519" s="380">
        <f t="shared" si="161"/>
        <v>0</v>
      </c>
      <c r="AE519" s="380">
        <f t="shared" si="161"/>
        <v>0</v>
      </c>
      <c r="AF519" s="380">
        <f t="shared" si="161"/>
        <v>0</v>
      </c>
      <c r="AG519" s="380">
        <f t="shared" si="161"/>
        <v>0</v>
      </c>
      <c r="AH519" s="380">
        <f t="shared" si="161"/>
        <v>0</v>
      </c>
      <c r="AI519" s="380">
        <f t="shared" si="161"/>
        <v>0</v>
      </c>
      <c r="AJ519" s="380">
        <f t="shared" si="161"/>
        <v>0</v>
      </c>
      <c r="AK519" s="380">
        <f t="shared" si="161"/>
        <v>0</v>
      </c>
      <c r="AL519" s="380">
        <f t="shared" si="161"/>
        <v>0</v>
      </c>
      <c r="AM519" s="629">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0</v>
      </c>
      <c r="Z520" s="380">
        <f t="shared" ref="Z520:AK520" si="162">Z513*Z516</f>
        <v>0</v>
      </c>
      <c r="AA520" s="380">
        <f t="shared" si="162"/>
        <v>0</v>
      </c>
      <c r="AB520" s="380">
        <f t="shared" si="162"/>
        <v>0</v>
      </c>
      <c r="AC520" s="380">
        <f t="shared" si="162"/>
        <v>0</v>
      </c>
      <c r="AD520" s="380">
        <f t="shared" si="162"/>
        <v>0</v>
      </c>
      <c r="AE520" s="380">
        <f t="shared" si="162"/>
        <v>0</v>
      </c>
      <c r="AF520" s="380">
        <f t="shared" si="162"/>
        <v>0</v>
      </c>
      <c r="AG520" s="380">
        <f t="shared" si="162"/>
        <v>0</v>
      </c>
      <c r="AH520" s="380">
        <f t="shared" si="162"/>
        <v>0</v>
      </c>
      <c r="AI520" s="380">
        <f>AI513*AI516</f>
        <v>0</v>
      </c>
      <c r="AJ520" s="380">
        <f t="shared" si="162"/>
        <v>0</v>
      </c>
      <c r="AK520" s="380">
        <f t="shared" si="162"/>
        <v>0</v>
      </c>
      <c r="AL520" s="380">
        <f>AL513*AL516</f>
        <v>0</v>
      </c>
      <c r="AM520" s="629">
        <f>SUM(Y520:AL520)</f>
        <v>0</v>
      </c>
    </row>
    <row r="521" spans="2:41" ht="15.6">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0</v>
      </c>
      <c r="Z521" s="348">
        <f t="shared" ref="Z521:AK521" si="163">SUM(Z517:Z520)</f>
        <v>0</v>
      </c>
      <c r="AA521" s="348">
        <f t="shared" si="163"/>
        <v>0</v>
      </c>
      <c r="AB521" s="348">
        <f t="shared" si="163"/>
        <v>0</v>
      </c>
      <c r="AC521" s="348">
        <f t="shared" si="163"/>
        <v>0</v>
      </c>
      <c r="AD521" s="348">
        <f t="shared" si="163"/>
        <v>0</v>
      </c>
      <c r="AE521" s="348">
        <f t="shared" si="163"/>
        <v>0</v>
      </c>
      <c r="AF521" s="348">
        <f t="shared" si="163"/>
        <v>0</v>
      </c>
      <c r="AG521" s="348">
        <f t="shared" si="163"/>
        <v>0</v>
      </c>
      <c r="AH521" s="348">
        <f t="shared" si="163"/>
        <v>0</v>
      </c>
      <c r="AI521" s="348">
        <f t="shared" si="163"/>
        <v>0</v>
      </c>
      <c r="AJ521" s="348">
        <f t="shared" si="163"/>
        <v>0</v>
      </c>
      <c r="AK521" s="348">
        <f t="shared" si="163"/>
        <v>0</v>
      </c>
      <c r="AL521" s="348">
        <f>SUM(AL517:AL520)</f>
        <v>0</v>
      </c>
      <c r="AM521" s="409">
        <f>SUM(AM517:AM520)</f>
        <v>0</v>
      </c>
    </row>
    <row r="522" spans="2:41" ht="15.6">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64">Z514*Z516</f>
        <v>0</v>
      </c>
      <c r="AA522" s="349">
        <f>AA514*AA516</f>
        <v>0</v>
      </c>
      <c r="AB522" s="349">
        <f t="shared" si="164"/>
        <v>0</v>
      </c>
      <c r="AC522" s="349">
        <f t="shared" si="164"/>
        <v>0</v>
      </c>
      <c r="AD522" s="349">
        <f>AD514*AD516</f>
        <v>0</v>
      </c>
      <c r="AE522" s="349">
        <f t="shared" si="164"/>
        <v>0</v>
      </c>
      <c r="AF522" s="349">
        <f t="shared" si="164"/>
        <v>0</v>
      </c>
      <c r="AG522" s="349">
        <f t="shared" si="164"/>
        <v>0</v>
      </c>
      <c r="AH522" s="349">
        <f t="shared" si="164"/>
        <v>0</v>
      </c>
      <c r="AI522" s="349">
        <f t="shared" si="164"/>
        <v>0</v>
      </c>
      <c r="AJ522" s="349">
        <f t="shared" si="164"/>
        <v>0</v>
      </c>
      <c r="AK522" s="349">
        <f>AK514*AK516</f>
        <v>0</v>
      </c>
      <c r="AL522" s="349">
        <f>AL514*AL516</f>
        <v>0</v>
      </c>
      <c r="AM522" s="409">
        <f>SUM(Y522:AL522)</f>
        <v>0</v>
      </c>
    </row>
    <row r="523" spans="2:41" ht="15.6">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0</v>
      </c>
    </row>
    <row r="524" spans="2:41" ht="15.6">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6">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5897283.9939866038</v>
      </c>
      <c r="Z526" s="293">
        <f>SUMPRODUCT(E408:E511,Z408:Z511)</f>
        <v>4614829.2401198102</v>
      </c>
      <c r="AA526" s="293">
        <f>IF(AA407="kW",SUMPRODUCT(N408:N511,P408:P511,AA408:AA511),SUMPRODUCT(E408:E511,AA408:AA511))</f>
        <v>18731.659630886348</v>
      </c>
      <c r="AB526" s="293">
        <f>IF(AB407="kW",SUMPRODUCT(N408:N511,P408:P511,AB408:AB511),SUMPRODUCT(E408:E511,AB408:AB511))</f>
        <v>2460.5538151243913</v>
      </c>
      <c r="AC526" s="293">
        <f>IF(AC407="kW",SUMPRODUCT(N408:N511,P408:P511,AC408:AC511),SUMPRODUCT(E408:E511,AC408:AC511))</f>
        <v>4482.1024313309981</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5605704.1412866041</v>
      </c>
      <c r="Z527" s="293">
        <f>SUMPRODUCT(F408:F511,Z408:Z511)</f>
        <v>4526254.1661198102</v>
      </c>
      <c r="AA527" s="293">
        <f t="shared" ref="AA527:AD527" si="165">IF(AA407="kW",SUMPRODUCT($N408:$N511,$Q408:$Q511,AA408:AA511),SUMPRODUCT($F408:$F511,AA408:AA511))</f>
        <v>18731.659630886348</v>
      </c>
      <c r="AB527" s="293">
        <f t="shared" si="165"/>
        <v>2460.5538151243913</v>
      </c>
      <c r="AC527" s="293">
        <f t="shared" si="165"/>
        <v>4482.1024313309981</v>
      </c>
      <c r="AD527" s="293">
        <f t="shared" si="165"/>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5596631.0525137037</v>
      </c>
      <c r="Z528" s="293">
        <f>SUMPRODUCT(G408:G511,Z408:Z511)</f>
        <v>3972304.1247814437</v>
      </c>
      <c r="AA528" s="293">
        <f>IF(AA407="kW",SUMPRODUCT($N408:$N511,$R408:$R511,AA408:AA511),SUMPRODUCT($G408:$G511,AA408:AA511))</f>
        <v>18442.557167576328</v>
      </c>
      <c r="AB528" s="293">
        <f>IF(AB407="kW",SUMPRODUCT($N408:$N511,$R408:$R511,AB408:AB511),SUMPRODUCT($G408:$G511,AB408:AB511))</f>
        <v>2415.7375043642728</v>
      </c>
      <c r="AC528" s="293">
        <f>IF(AC407="kW",SUMPRODUCT($N408:$N511,$R408:$R511,AC408:AC511),SUMPRODUCT($G408:$G511,AC408:AC511))</f>
        <v>4479.5346771542272</v>
      </c>
      <c r="AD528" s="293">
        <f>IF(AD407="kW",SUMPRODUCT($N408:$N511,$R408:$R511,AD408:AD511),SUMPRODUCT($G408:$G511,AD408:AD511))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5504632.6463421248</v>
      </c>
      <c r="Z529" s="293">
        <f>SUMPRODUCT(H408:H511,Z408:Z511)</f>
        <v>3821652.7250829637</v>
      </c>
      <c r="AA529" s="293">
        <f>IF(AA407="kW",SUMPRODUCT(N408:N511,S408:S511,AA408:AA511),SUMPRODUCT(H408:H511,AA408:AA511))</f>
        <v>17208.736012858248</v>
      </c>
      <c r="AB529" s="293">
        <f>IF(AB407="kW",SUMPRODUCT(N408:N511,S408:S511,AB408:AB511),SUMPRODUCT(H408:H511,AB408:AB511))</f>
        <v>2415.7375043642728</v>
      </c>
      <c r="AC529" s="293">
        <f>IF(AC407="kW",SUMPRODUCT(N408:N511,S408:S511,AC408:AC511),SUMPRODUCT(H408:H511, AC408:AC511))</f>
        <v>4479.5346771542272</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5433489.8952200003</v>
      </c>
      <c r="Z530" s="293">
        <f>SUMPRODUCT(I408:I511,Z408:Z511)</f>
        <v>3819798.0485701011</v>
      </c>
      <c r="AA530" s="293">
        <f>IF(AA407="kW",SUMPRODUCT(N408:N511,T408:T511,AA408:AA511),SUMPRODUCT(I408:I511,AA408:AA511))</f>
        <v>17183.097402341649</v>
      </c>
      <c r="AB530" s="293">
        <f>IF(AB407="kW",SUMPRODUCT(N408:N511,T408:T511,AB408:AB511),SUMPRODUCT(I408:I511,AB408:AB511))</f>
        <v>2411.7630382763195</v>
      </c>
      <c r="AC530" s="293">
        <f>IF(AC407="kW",SUMPRODUCT(N408:N511,T408:T511,AC408:AC511),SUMPRODUCT(I408:I511, AC408:AC511))</f>
        <v>3326.9469597958655</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5431701.7842199998</v>
      </c>
      <c r="Z531" s="328">
        <f>SUMPRODUCT(J408:J511,Z408:Z511)</f>
        <v>3706506.1199325072</v>
      </c>
      <c r="AA531" s="328">
        <f>IF(AA407="kW",SUMPRODUCT(N408:N511,U408:U511,AA408:AA511),SUMPRODUCT(J408:J511,AA408:AA511))</f>
        <v>16472.271085333341</v>
      </c>
      <c r="AB531" s="328">
        <f>IF(AB407="kW",SUMPRODUCT(N408:N511,U408:U511,AB408:AB511),SUMPRODUCT(J408:J511,AB408:AB511))</f>
        <v>2301.5716107983967</v>
      </c>
      <c r="AC531" s="328">
        <f>IF(AC407="kW",SUMPRODUCT(N408:N511,U408:U511,AC408:AC511),SUMPRODUCT(J408:J511, AC408:AC511))</f>
        <v>3320.6335329797835</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598</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4.4">
      <c r="B534" s="595" t="s">
        <v>527</v>
      </c>
    </row>
  </sheetData>
  <sheetProtection formatCells="0" formatColumns="0" formatRows="0" insertColumns="0" insertRows="0" insertHyperlinks="0" deleteColumns="0" deleteRows="0" sort="0" autoFilter="0" pivotTables="0"/>
  <autoFilter ref="A406:AP511">
    <filterColumn colId="28">
      <filters>
        <filter val="0.50%"/>
        <filter val="1%"/>
        <filter val="100%"/>
        <filter val="100.00%"/>
      </filters>
    </filterColumn>
  </autoFilter>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3:AQ1131"/>
  <sheetViews>
    <sheetView topLeftCell="A34" zoomScale="85" zoomScaleNormal="85" workbookViewId="0">
      <pane xSplit="4" ySplit="2" topLeftCell="V373" activePane="bottomRight" state="frozen"/>
      <selection activeCell="A34" sqref="A34"/>
      <selection pane="topRight" activeCell="E34" sqref="E34"/>
      <selection pane="bottomLeft" activeCell="A36" sqref="A36"/>
      <selection pane="bottomRight" activeCell="C385" sqref="C385"/>
    </sheetView>
  </sheetViews>
  <sheetFormatPr defaultColWidth="9.109375" defaultRowHeight="14.4" outlineLevelRow="1" outlineLevelCol="1"/>
  <cols>
    <col min="1" max="2" width="4.5546875" style="523" customWidth="1"/>
    <col min="3" max="3" width="44.109375" style="429" customWidth="1"/>
    <col min="4" max="4" width="13.44140625" style="429" customWidth="1"/>
    <col min="5" max="5" width="30.77734375" style="429" bestFit="1" customWidth="1"/>
    <col min="6" max="9" width="15.109375" style="429" bestFit="1" customWidth="1" outlineLevel="1"/>
    <col min="10" max="10" width="15.44140625" style="429" bestFit="1" customWidth="1" outlineLevel="1"/>
    <col min="11" max="11" width="15.109375" style="429" bestFit="1" customWidth="1" outlineLevel="1"/>
    <col min="12" max="14" width="15.44140625" style="429" bestFit="1" customWidth="1" outlineLevel="1"/>
    <col min="15" max="15" width="13.5546875" style="429" customWidth="1" outlineLevel="1"/>
    <col min="16" max="16" width="15.6640625" style="429" customWidth="1"/>
    <col min="17" max="25" width="9.109375" style="429" customWidth="1" outlineLevel="1"/>
    <col min="26" max="26" width="16.5546875" style="429" customWidth="1"/>
    <col min="27" max="27" width="21.33203125" style="429" bestFit="1" customWidth="1"/>
    <col min="28" max="28" width="28.44140625" style="429" bestFit="1" customWidth="1"/>
    <col min="29" max="29" width="17.6640625" style="429" customWidth="1"/>
    <col min="30" max="30" width="19.6640625" style="429" customWidth="1"/>
    <col min="31" max="31" width="18.6640625" style="429" customWidth="1"/>
    <col min="32" max="36" width="14.88671875" style="429" customWidth="1"/>
    <col min="37" max="39" width="17.33203125" style="429" customWidth="1"/>
    <col min="40" max="40" width="14.5546875" style="429" customWidth="1"/>
    <col min="41" max="41" width="11.6640625" style="429" customWidth="1"/>
    <col min="42" max="16384" width="9.109375" style="429"/>
  </cols>
  <sheetData>
    <row r="13" spans="3:40" ht="15" thickBot="1"/>
    <row r="14" spans="3:40" ht="26.25" customHeight="1" thickBot="1">
      <c r="C14" s="813" t="s">
        <v>172</v>
      </c>
      <c r="D14" s="259" t="s">
        <v>176</v>
      </c>
      <c r="E14" s="50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row>
    <row r="15" spans="3:40" ht="26.25" customHeight="1" thickBot="1">
      <c r="C15" s="813"/>
      <c r="D15" s="263" t="s">
        <v>173</v>
      </c>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row>
    <row r="16" spans="3:40" ht="28.5" customHeight="1" thickBot="1">
      <c r="C16" s="813"/>
      <c r="D16" s="810" t="s">
        <v>552</v>
      </c>
      <c r="E16" s="811"/>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row>
    <row r="17" spans="3:40" ht="15.6">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row>
    <row r="18" spans="3:40" ht="71.25" customHeight="1">
      <c r="C18" s="813" t="s">
        <v>506</v>
      </c>
      <c r="D18" s="814" t="s">
        <v>682</v>
      </c>
      <c r="E18" s="814"/>
      <c r="F18" s="814"/>
      <c r="G18" s="814"/>
      <c r="H18" s="814"/>
      <c r="I18" s="814"/>
      <c r="J18" s="814"/>
      <c r="K18" s="814"/>
      <c r="L18" s="814"/>
      <c r="M18" s="814"/>
      <c r="N18" s="814"/>
      <c r="O18" s="814"/>
      <c r="P18" s="814"/>
      <c r="Q18" s="814"/>
      <c r="R18" s="814"/>
      <c r="S18" s="814"/>
      <c r="T18" s="814"/>
      <c r="U18" s="814"/>
      <c r="V18" s="814"/>
      <c r="W18" s="814"/>
      <c r="X18" s="814"/>
      <c r="Y18" s="814"/>
      <c r="Z18" s="606"/>
      <c r="AA18" s="606"/>
      <c r="AB18" s="606"/>
      <c r="AC18" s="606"/>
      <c r="AD18" s="606"/>
      <c r="AE18" s="606"/>
      <c r="AF18" s="272"/>
      <c r="AG18" s="267"/>
      <c r="AH18" s="267"/>
      <c r="AI18" s="267"/>
      <c r="AJ18" s="267"/>
      <c r="AK18" s="267"/>
      <c r="AL18" s="267"/>
      <c r="AM18" s="267"/>
      <c r="AN18" s="267"/>
    </row>
    <row r="19" spans="3:40" ht="45.75" customHeight="1">
      <c r="C19" s="813"/>
      <c r="D19" s="814" t="s">
        <v>581</v>
      </c>
      <c r="E19" s="814"/>
      <c r="F19" s="814"/>
      <c r="G19" s="814"/>
      <c r="H19" s="814"/>
      <c r="I19" s="814"/>
      <c r="J19" s="814"/>
      <c r="K19" s="814"/>
      <c r="L19" s="814"/>
      <c r="M19" s="814"/>
      <c r="N19" s="814"/>
      <c r="O19" s="814"/>
      <c r="P19" s="814"/>
      <c r="Q19" s="814"/>
      <c r="R19" s="814"/>
      <c r="S19" s="814"/>
      <c r="T19" s="814"/>
      <c r="U19" s="814"/>
      <c r="V19" s="814"/>
      <c r="W19" s="814"/>
      <c r="X19" s="814"/>
      <c r="Y19" s="814"/>
      <c r="Z19" s="606"/>
      <c r="AA19" s="606"/>
      <c r="AB19" s="606"/>
      <c r="AC19" s="606"/>
      <c r="AD19" s="606"/>
      <c r="AE19" s="606"/>
      <c r="AF19" s="272"/>
      <c r="AG19" s="267"/>
      <c r="AH19" s="267"/>
      <c r="AI19" s="267"/>
      <c r="AJ19" s="267"/>
      <c r="AK19" s="267"/>
      <c r="AL19" s="267"/>
      <c r="AM19" s="267"/>
      <c r="AN19" s="267"/>
    </row>
    <row r="20" spans="3:40" ht="62.25" customHeight="1">
      <c r="C20" s="275"/>
      <c r="D20" s="814" t="s">
        <v>579</v>
      </c>
      <c r="E20" s="814"/>
      <c r="F20" s="814"/>
      <c r="G20" s="814"/>
      <c r="H20" s="814"/>
      <c r="I20" s="814"/>
      <c r="J20" s="814"/>
      <c r="K20" s="814"/>
      <c r="L20" s="814"/>
      <c r="M20" s="814"/>
      <c r="N20" s="814"/>
      <c r="O20" s="814"/>
      <c r="P20" s="814"/>
      <c r="Q20" s="814"/>
      <c r="R20" s="814"/>
      <c r="S20" s="814"/>
      <c r="T20" s="814"/>
      <c r="U20" s="814"/>
      <c r="V20" s="814"/>
      <c r="W20" s="814"/>
      <c r="X20" s="814"/>
      <c r="Y20" s="814"/>
      <c r="Z20" s="606"/>
      <c r="AA20" s="606"/>
      <c r="AB20" s="606"/>
      <c r="AC20" s="606"/>
      <c r="AD20" s="606"/>
      <c r="AE20" s="606"/>
      <c r="AF20" s="430"/>
      <c r="AG20" s="267"/>
      <c r="AH20" s="267"/>
      <c r="AI20" s="267"/>
      <c r="AJ20" s="267"/>
      <c r="AK20" s="267"/>
      <c r="AL20" s="267"/>
      <c r="AM20" s="267"/>
      <c r="AN20" s="267"/>
    </row>
    <row r="21" spans="3:40" ht="37.5" customHeight="1">
      <c r="C21" s="275"/>
      <c r="D21" s="814" t="s">
        <v>649</v>
      </c>
      <c r="E21" s="814"/>
      <c r="F21" s="814"/>
      <c r="G21" s="814"/>
      <c r="H21" s="814"/>
      <c r="I21" s="814"/>
      <c r="J21" s="814"/>
      <c r="K21" s="814"/>
      <c r="L21" s="814"/>
      <c r="M21" s="814"/>
      <c r="N21" s="814"/>
      <c r="O21" s="814"/>
      <c r="P21" s="814"/>
      <c r="Q21" s="814"/>
      <c r="R21" s="814"/>
      <c r="S21" s="814"/>
      <c r="T21" s="814"/>
      <c r="U21" s="814"/>
      <c r="V21" s="814"/>
      <c r="W21" s="814"/>
      <c r="X21" s="814"/>
      <c r="Y21" s="814"/>
      <c r="Z21" s="606"/>
      <c r="AA21" s="606"/>
      <c r="AB21" s="606"/>
      <c r="AC21" s="606"/>
      <c r="AD21" s="606"/>
      <c r="AE21" s="606"/>
      <c r="AF21" s="278"/>
      <c r="AG21" s="267"/>
      <c r="AH21" s="267"/>
      <c r="AI21" s="267"/>
      <c r="AJ21" s="267"/>
      <c r="AK21" s="267"/>
      <c r="AL21" s="267"/>
      <c r="AM21" s="267"/>
      <c r="AN21" s="267"/>
    </row>
    <row r="22" spans="3:40" ht="54.75" customHeight="1">
      <c r="C22" s="275"/>
      <c r="D22" s="814" t="s">
        <v>631</v>
      </c>
      <c r="E22" s="814"/>
      <c r="F22" s="814"/>
      <c r="G22" s="814"/>
      <c r="H22" s="814"/>
      <c r="I22" s="814"/>
      <c r="J22" s="814"/>
      <c r="K22" s="814"/>
      <c r="L22" s="814"/>
      <c r="M22" s="814"/>
      <c r="N22" s="814"/>
      <c r="O22" s="814"/>
      <c r="P22" s="814"/>
      <c r="Q22" s="814"/>
      <c r="R22" s="814"/>
      <c r="S22" s="814"/>
      <c r="T22" s="814"/>
      <c r="U22" s="814"/>
      <c r="V22" s="814"/>
      <c r="W22" s="814"/>
      <c r="X22" s="814"/>
      <c r="Y22" s="814"/>
      <c r="Z22" s="606"/>
      <c r="AA22" s="606"/>
      <c r="AB22" s="606"/>
      <c r="AC22" s="606"/>
      <c r="AD22" s="606"/>
      <c r="AE22" s="606"/>
      <c r="AF22" s="430"/>
      <c r="AG22" s="267"/>
      <c r="AH22" s="267"/>
      <c r="AI22" s="267"/>
      <c r="AJ22" s="267"/>
      <c r="AK22" s="267"/>
      <c r="AL22" s="267"/>
      <c r="AM22" s="267"/>
      <c r="AN22" s="267"/>
    </row>
    <row r="23" spans="3:40" ht="15.6">
      <c r="C23" s="275"/>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67"/>
      <c r="AH23" s="267"/>
      <c r="AI23" s="267"/>
      <c r="AJ23" s="267"/>
      <c r="AK23" s="267"/>
      <c r="AL23" s="267"/>
      <c r="AM23" s="267"/>
      <c r="AN23" s="267"/>
    </row>
    <row r="24" spans="3:40" ht="15.6">
      <c r="C24" s="813" t="s">
        <v>528</v>
      </c>
      <c r="D24" s="596" t="s">
        <v>530</v>
      </c>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67"/>
      <c r="AH24" s="267"/>
      <c r="AI24" s="267"/>
      <c r="AJ24" s="267"/>
      <c r="AK24" s="267"/>
      <c r="AL24" s="267"/>
      <c r="AM24" s="267"/>
      <c r="AN24" s="267"/>
    </row>
    <row r="25" spans="3:40" ht="15.6">
      <c r="C25" s="813"/>
      <c r="D25" s="596" t="s">
        <v>531</v>
      </c>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67"/>
      <c r="AH25" s="267"/>
      <c r="AI25" s="267"/>
      <c r="AJ25" s="267"/>
      <c r="AK25" s="267"/>
      <c r="AL25" s="267"/>
      <c r="AM25" s="267"/>
      <c r="AN25" s="267"/>
    </row>
    <row r="26" spans="3:40" ht="15.6">
      <c r="C26" s="539"/>
      <c r="D26" s="596" t="s">
        <v>532</v>
      </c>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67"/>
      <c r="AH26" s="267"/>
      <c r="AI26" s="267"/>
      <c r="AJ26" s="267"/>
      <c r="AK26" s="267"/>
      <c r="AL26" s="267"/>
      <c r="AM26" s="267"/>
      <c r="AN26" s="267"/>
    </row>
    <row r="27" spans="3:40" ht="15.6">
      <c r="C27" s="539"/>
      <c r="D27" s="596" t="s">
        <v>533</v>
      </c>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67"/>
      <c r="AH27" s="267"/>
      <c r="AI27" s="267"/>
      <c r="AJ27" s="267"/>
      <c r="AK27" s="267"/>
      <c r="AL27" s="267"/>
      <c r="AM27" s="267"/>
      <c r="AN27" s="267"/>
    </row>
    <row r="28" spans="3:40" ht="15.6">
      <c r="C28" s="539"/>
      <c r="D28" s="596" t="s">
        <v>534</v>
      </c>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67"/>
      <c r="AH28" s="267"/>
      <c r="AI28" s="267"/>
      <c r="AJ28" s="267"/>
      <c r="AK28" s="267"/>
      <c r="AL28" s="267"/>
      <c r="AM28" s="267"/>
      <c r="AN28" s="267"/>
    </row>
    <row r="29" spans="3:40" ht="15.6">
      <c r="C29" s="539"/>
      <c r="D29" s="596" t="s">
        <v>535</v>
      </c>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67"/>
      <c r="AH29" s="267"/>
      <c r="AI29" s="267"/>
      <c r="AJ29" s="267"/>
      <c r="AK29" s="267"/>
      <c r="AL29" s="267"/>
      <c r="AM29" s="267"/>
      <c r="AN29" s="267"/>
    </row>
    <row r="30" spans="3:40" ht="15.6">
      <c r="C30" s="539"/>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67"/>
      <c r="AH30" s="267"/>
      <c r="AI30" s="267"/>
      <c r="AJ30" s="267"/>
      <c r="AK30" s="267"/>
      <c r="AL30" s="267"/>
      <c r="AM30" s="267"/>
      <c r="AN30" s="267"/>
    </row>
    <row r="31" spans="3:40" ht="15.6">
      <c r="C31" s="539"/>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78"/>
      <c r="AG31" s="267"/>
      <c r="AH31" s="267"/>
      <c r="AI31" s="267"/>
      <c r="AJ31" s="267"/>
      <c r="AK31" s="267"/>
      <c r="AL31" s="267"/>
      <c r="AM31" s="267"/>
      <c r="AN31" s="267"/>
    </row>
    <row r="32" spans="3:40">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row>
    <row r="33" spans="1:40" ht="15.6">
      <c r="C33" s="282" t="s">
        <v>267</v>
      </c>
      <c r="D33" s="283"/>
      <c r="E33" s="590"/>
      <c r="F33" s="255"/>
      <c r="G33" s="255"/>
      <c r="H33" s="255"/>
      <c r="I33" s="255"/>
      <c r="J33" s="255"/>
      <c r="K33" s="255"/>
      <c r="L33" s="255"/>
      <c r="M33" s="255"/>
      <c r="N33" s="255"/>
      <c r="O33" s="255"/>
      <c r="P33" s="283"/>
      <c r="Q33" s="255"/>
      <c r="R33" s="255"/>
      <c r="S33" s="255"/>
      <c r="T33" s="255"/>
      <c r="U33" s="255"/>
      <c r="V33" s="255"/>
      <c r="W33" s="255"/>
      <c r="X33" s="255"/>
      <c r="Y33" s="255"/>
      <c r="Z33" s="272"/>
      <c r="AA33" s="269"/>
      <c r="AB33" s="269"/>
      <c r="AC33" s="269"/>
      <c r="AD33" s="269"/>
      <c r="AE33" s="269"/>
      <c r="AF33" s="269"/>
      <c r="AG33" s="269"/>
      <c r="AH33" s="269"/>
      <c r="AI33" s="269"/>
      <c r="AJ33" s="269"/>
      <c r="AK33" s="269"/>
      <c r="AL33" s="269"/>
      <c r="AM33" s="269"/>
      <c r="AN33" s="284"/>
    </row>
    <row r="34" spans="1:40" ht="36.75" customHeight="1">
      <c r="C34" s="815" t="s">
        <v>212</v>
      </c>
      <c r="D34" s="817" t="s">
        <v>33</v>
      </c>
      <c r="E34" s="286" t="s">
        <v>423</v>
      </c>
      <c r="F34" s="819" t="s">
        <v>210</v>
      </c>
      <c r="G34" s="820"/>
      <c r="H34" s="820"/>
      <c r="I34" s="820"/>
      <c r="J34" s="820"/>
      <c r="K34" s="820"/>
      <c r="L34" s="820"/>
      <c r="M34" s="820"/>
      <c r="N34" s="821"/>
      <c r="O34" s="825" t="s">
        <v>214</v>
      </c>
      <c r="P34" s="286" t="s">
        <v>424</v>
      </c>
      <c r="Q34" s="819" t="s">
        <v>213</v>
      </c>
      <c r="R34" s="820"/>
      <c r="S34" s="820"/>
      <c r="T34" s="820"/>
      <c r="U34" s="820"/>
      <c r="V34" s="820"/>
      <c r="W34" s="820"/>
      <c r="X34" s="820"/>
      <c r="Y34" s="821"/>
      <c r="Z34" s="822" t="s">
        <v>244</v>
      </c>
      <c r="AA34" s="823"/>
      <c r="AB34" s="823"/>
      <c r="AC34" s="823"/>
      <c r="AD34" s="823"/>
      <c r="AE34" s="823"/>
      <c r="AF34" s="823"/>
      <c r="AG34" s="823"/>
      <c r="AH34" s="823"/>
      <c r="AI34" s="823"/>
      <c r="AJ34" s="823"/>
      <c r="AK34" s="823"/>
      <c r="AL34" s="823"/>
      <c r="AM34" s="823"/>
      <c r="AN34" s="824"/>
    </row>
    <row r="35" spans="1:40" ht="65.25" customHeight="1">
      <c r="C35" s="816"/>
      <c r="D35" s="818"/>
      <c r="E35" s="287">
        <v>2015</v>
      </c>
      <c r="F35" s="287">
        <v>2016</v>
      </c>
      <c r="G35" s="287">
        <v>2017</v>
      </c>
      <c r="H35" s="287">
        <v>2018</v>
      </c>
      <c r="I35" s="287">
        <v>2019</v>
      </c>
      <c r="J35" s="287">
        <v>2020</v>
      </c>
      <c r="K35" s="287">
        <v>2021</v>
      </c>
      <c r="L35" s="287">
        <v>2022</v>
      </c>
      <c r="M35" s="287">
        <v>2023</v>
      </c>
      <c r="N35" s="431">
        <v>2024</v>
      </c>
      <c r="O35" s="826"/>
      <c r="P35" s="287">
        <v>2015</v>
      </c>
      <c r="Q35" s="287">
        <v>2016</v>
      </c>
      <c r="R35" s="287">
        <v>2017</v>
      </c>
      <c r="S35" s="287">
        <v>2018</v>
      </c>
      <c r="T35" s="287">
        <v>2019</v>
      </c>
      <c r="U35" s="287">
        <v>2020</v>
      </c>
      <c r="V35" s="287">
        <v>2021</v>
      </c>
      <c r="W35" s="287">
        <v>2022</v>
      </c>
      <c r="X35" s="287">
        <v>2023</v>
      </c>
      <c r="Y35" s="431">
        <v>2024</v>
      </c>
      <c r="Z35" s="287" t="str">
        <f>'1.  LRAMVA Summary'!D50</f>
        <v>Residential</v>
      </c>
      <c r="AA35" s="287" t="str">
        <f>'1.  LRAMVA Summary'!E50</f>
        <v>GS&lt;50 kW</v>
      </c>
      <c r="AB35" s="287" t="str">
        <f>'1.  LRAMVA Summary'!F50</f>
        <v>GS 50 to 699 kW</v>
      </c>
      <c r="AC35" s="287" t="str">
        <f>'1.  LRAMVA Summary'!G50</f>
        <v>GS 700 to 4,999 kW</v>
      </c>
      <c r="AD35" s="287" t="str">
        <f>'1.  LRAMVA Summary'!H50</f>
        <v>Large Use</v>
      </c>
      <c r="AE35" s="287" t="str">
        <f>'1.  LRAMVA Summary'!I50</f>
        <v>Street Lighting</v>
      </c>
      <c r="AF35" s="287" t="str">
        <f>'1.  LRAMVA Summary'!J50</f>
        <v/>
      </c>
      <c r="AG35" s="287" t="str">
        <f>'1.  LRAMVA Summary'!K50</f>
        <v/>
      </c>
      <c r="AH35" s="287" t="str">
        <f>'1.  LRAMVA Summary'!L50</f>
        <v/>
      </c>
      <c r="AI35" s="287" t="str">
        <f>'1.  LRAMVA Summary'!M50</f>
        <v/>
      </c>
      <c r="AJ35" s="287" t="str">
        <f>'1.  LRAMVA Summary'!N50</f>
        <v/>
      </c>
      <c r="AK35" s="287" t="str">
        <f>'1.  LRAMVA Summary'!O50</f>
        <v/>
      </c>
      <c r="AL35" s="287" t="str">
        <f>'1.  LRAMVA Summary'!P50</f>
        <v/>
      </c>
      <c r="AM35" s="287" t="str">
        <f>'1.  LRAMVA Summary'!Q50</f>
        <v/>
      </c>
      <c r="AN35" s="289" t="str">
        <f>'1.  LRAMVA Summary'!R50</f>
        <v>Total</v>
      </c>
    </row>
    <row r="36" spans="1:40" ht="16.5" hidden="1" customHeight="1">
      <c r="C36" s="519" t="s">
        <v>505</v>
      </c>
      <c r="D36" s="291"/>
      <c r="E36" s="291"/>
      <c r="F36" s="291"/>
      <c r="G36" s="291"/>
      <c r="H36" s="291"/>
      <c r="I36" s="291"/>
      <c r="J36" s="291"/>
      <c r="K36" s="291"/>
      <c r="L36" s="291"/>
      <c r="M36" s="291"/>
      <c r="N36" s="291"/>
      <c r="O36" s="292"/>
      <c r="P36" s="291"/>
      <c r="Q36" s="291"/>
      <c r="R36" s="291"/>
      <c r="S36" s="291"/>
      <c r="T36" s="291"/>
      <c r="U36" s="291"/>
      <c r="V36" s="291"/>
      <c r="W36" s="291"/>
      <c r="X36" s="291"/>
      <c r="Y36" s="291"/>
      <c r="Z36" s="293" t="str">
        <f>'1.  LRAMVA Summary'!D51</f>
        <v>kWh</v>
      </c>
      <c r="AA36" s="293" t="str">
        <f>'1.  LRAMVA Summary'!E51</f>
        <v>kWh</v>
      </c>
      <c r="AB36" s="293" t="str">
        <f>'1.  LRAMVA Summary'!F51</f>
        <v>kW</v>
      </c>
      <c r="AC36" s="293" t="str">
        <f>'1.  LRAMVA Summary'!G51</f>
        <v>kW</v>
      </c>
      <c r="AD36" s="293" t="str">
        <f>'1.  LRAMVA Summary'!H51</f>
        <v>kW</v>
      </c>
      <c r="AE36" s="293" t="str">
        <f>'1.  LRAMVA Summary'!I51</f>
        <v>kW</v>
      </c>
      <c r="AF36" s="293">
        <f>'1.  LRAMVA Summary'!J51</f>
        <v>0</v>
      </c>
      <c r="AG36" s="293">
        <f>'1.  LRAMVA Summary'!K51</f>
        <v>0</v>
      </c>
      <c r="AH36" s="293">
        <f>'1.  LRAMVA Summary'!L51</f>
        <v>0</v>
      </c>
      <c r="AI36" s="293">
        <f>'1.  LRAMVA Summary'!M51</f>
        <v>0</v>
      </c>
      <c r="AJ36" s="293">
        <f>'1.  LRAMVA Summary'!N51</f>
        <v>0</v>
      </c>
      <c r="AK36" s="293">
        <f>'1.  LRAMVA Summary'!O51</f>
        <v>0</v>
      </c>
      <c r="AL36" s="293">
        <f>'1.  LRAMVA Summary'!P51</f>
        <v>0</v>
      </c>
      <c r="AM36" s="293">
        <f>'1.  LRAMVA Summary'!Q51</f>
        <v>0</v>
      </c>
      <c r="AN36" s="294"/>
    </row>
    <row r="37" spans="1:40" ht="16.5" hidden="1" customHeight="1" outlineLevel="1">
      <c r="C37" s="290" t="s">
        <v>498</v>
      </c>
      <c r="D37" s="291"/>
      <c r="E37" s="291"/>
      <c r="F37" s="291"/>
      <c r="G37" s="291"/>
      <c r="H37" s="291"/>
      <c r="I37" s="291"/>
      <c r="J37" s="291"/>
      <c r="K37" s="291"/>
      <c r="L37" s="291"/>
      <c r="M37" s="291"/>
      <c r="N37" s="291"/>
      <c r="O37" s="292"/>
      <c r="P37" s="291"/>
      <c r="Q37" s="291"/>
      <c r="R37" s="291"/>
      <c r="S37" s="291"/>
      <c r="T37" s="291"/>
      <c r="U37" s="291"/>
      <c r="V37" s="291"/>
      <c r="W37" s="291"/>
      <c r="X37" s="291"/>
      <c r="Y37" s="291"/>
      <c r="Z37" s="293"/>
      <c r="AA37" s="293"/>
      <c r="AB37" s="293"/>
      <c r="AC37" s="293"/>
      <c r="AD37" s="293"/>
      <c r="AE37" s="293"/>
      <c r="AF37" s="293"/>
      <c r="AG37" s="293"/>
      <c r="AH37" s="293"/>
      <c r="AI37" s="293"/>
      <c r="AJ37" s="293"/>
      <c r="AK37" s="293"/>
      <c r="AL37" s="293"/>
      <c r="AM37" s="293"/>
      <c r="AN37" s="294"/>
    </row>
    <row r="38" spans="1:40" ht="16.5" hidden="1" customHeight="1" outlineLevel="1">
      <c r="C38" s="290"/>
      <c r="D38" s="291"/>
      <c r="E38" s="291"/>
      <c r="F38" s="291">
        <v>65</v>
      </c>
      <c r="G38" s="291">
        <f>+F38+1</f>
        <v>66</v>
      </c>
      <c r="H38" s="291">
        <f t="shared" ref="H38:N38" si="0">+G38+1</f>
        <v>67</v>
      </c>
      <c r="I38" s="291">
        <f t="shared" si="0"/>
        <v>68</v>
      </c>
      <c r="J38" s="291">
        <f t="shared" si="0"/>
        <v>69</v>
      </c>
      <c r="K38" s="291">
        <f t="shared" si="0"/>
        <v>70</v>
      </c>
      <c r="L38" s="291">
        <f t="shared" si="0"/>
        <v>71</v>
      </c>
      <c r="M38" s="291">
        <f t="shared" si="0"/>
        <v>72</v>
      </c>
      <c r="N38" s="291">
        <f t="shared" si="0"/>
        <v>73</v>
      </c>
      <c r="O38" s="292"/>
      <c r="P38" s="291"/>
      <c r="Q38" s="291">
        <v>94</v>
      </c>
      <c r="R38" s="291">
        <f>+Q38+1</f>
        <v>95</v>
      </c>
      <c r="S38" s="291">
        <f t="shared" ref="S38:Y38" si="1">+R38+1</f>
        <v>96</v>
      </c>
      <c r="T38" s="291">
        <f t="shared" si="1"/>
        <v>97</v>
      </c>
      <c r="U38" s="291">
        <f t="shared" si="1"/>
        <v>98</v>
      </c>
      <c r="V38" s="291">
        <f t="shared" si="1"/>
        <v>99</v>
      </c>
      <c r="W38" s="291">
        <f t="shared" si="1"/>
        <v>100</v>
      </c>
      <c r="X38" s="291">
        <f t="shared" si="1"/>
        <v>101</v>
      </c>
      <c r="Y38" s="291">
        <f t="shared" si="1"/>
        <v>102</v>
      </c>
      <c r="Z38" s="293"/>
      <c r="AA38" s="293"/>
      <c r="AB38" s="293"/>
      <c r="AC38" s="293"/>
      <c r="AD38" s="293"/>
      <c r="AE38" s="293"/>
      <c r="AF38" s="293"/>
      <c r="AG38" s="293"/>
      <c r="AH38" s="293"/>
      <c r="AI38" s="293"/>
      <c r="AJ38" s="293"/>
      <c r="AK38" s="293"/>
      <c r="AL38" s="293"/>
      <c r="AM38" s="293"/>
      <c r="AN38" s="294"/>
    </row>
    <row r="39" spans="1:40" ht="15" hidden="1" outlineLevel="1">
      <c r="A39" s="523">
        <v>1</v>
      </c>
      <c r="C39" s="521" t="s">
        <v>95</v>
      </c>
      <c r="D39" s="293" t="s">
        <v>25</v>
      </c>
      <c r="E39" s="297">
        <v>1538773</v>
      </c>
      <c r="F39" s="297">
        <v>1775764</v>
      </c>
      <c r="G39" s="297">
        <v>1775764</v>
      </c>
      <c r="H39" s="297">
        <v>1775764</v>
      </c>
      <c r="I39" s="297">
        <v>1775764</v>
      </c>
      <c r="J39" s="297">
        <v>1775764</v>
      </c>
      <c r="K39" s="297">
        <v>1775764</v>
      </c>
      <c r="L39" s="297">
        <v>1775341</v>
      </c>
      <c r="M39" s="297">
        <v>1775341</v>
      </c>
      <c r="N39" s="297">
        <v>1775341</v>
      </c>
      <c r="O39" s="293"/>
      <c r="P39" s="297">
        <v>100</v>
      </c>
      <c r="Q39" s="297">
        <v>115</v>
      </c>
      <c r="R39" s="297">
        <v>115</v>
      </c>
      <c r="S39" s="297">
        <v>115</v>
      </c>
      <c r="T39" s="297">
        <v>115</v>
      </c>
      <c r="U39" s="297">
        <v>115</v>
      </c>
      <c r="V39" s="297">
        <v>115</v>
      </c>
      <c r="W39" s="297">
        <v>115</v>
      </c>
      <c r="X39" s="297">
        <v>115</v>
      </c>
      <c r="Y39" s="297">
        <v>115</v>
      </c>
      <c r="Z39" s="412">
        <v>1</v>
      </c>
      <c r="AA39" s="412">
        <v>0</v>
      </c>
      <c r="AB39" s="412">
        <v>0</v>
      </c>
      <c r="AC39" s="412">
        <v>0</v>
      </c>
      <c r="AD39" s="412">
        <v>0</v>
      </c>
      <c r="AE39" s="412">
        <v>0</v>
      </c>
      <c r="AF39" s="412"/>
      <c r="AG39" s="412"/>
      <c r="AH39" s="412"/>
      <c r="AI39" s="412"/>
      <c r="AJ39" s="412"/>
      <c r="AK39" s="412"/>
      <c r="AL39" s="412"/>
      <c r="AM39" s="412"/>
      <c r="AN39" s="298">
        <f>SUM(Z39:AM39)</f>
        <v>1</v>
      </c>
    </row>
    <row r="40" spans="1:40" ht="15" hidden="1" outlineLevel="1">
      <c r="C40" s="296" t="s">
        <v>268</v>
      </c>
      <c r="D40" s="293" t="s">
        <v>164</v>
      </c>
      <c r="E40" s="297"/>
      <c r="F40" s="297"/>
      <c r="G40" s="297"/>
      <c r="H40" s="297"/>
      <c r="I40" s="297"/>
      <c r="J40" s="297"/>
      <c r="K40" s="297"/>
      <c r="L40" s="297"/>
      <c r="M40" s="297"/>
      <c r="N40" s="297"/>
      <c r="O40" s="470"/>
      <c r="P40" s="297"/>
      <c r="Q40" s="297"/>
      <c r="R40" s="297"/>
      <c r="S40" s="297"/>
      <c r="T40" s="297"/>
      <c r="U40" s="297"/>
      <c r="V40" s="297"/>
      <c r="W40" s="297"/>
      <c r="X40" s="297"/>
      <c r="Y40" s="297"/>
      <c r="Z40" s="413">
        <f>Z39</f>
        <v>1</v>
      </c>
      <c r="AA40" s="413">
        <f t="shared" ref="AA40:AM40" si="2">AA39</f>
        <v>0</v>
      </c>
      <c r="AB40" s="413">
        <f t="shared" si="2"/>
        <v>0</v>
      </c>
      <c r="AC40" s="413">
        <f t="shared" si="2"/>
        <v>0</v>
      </c>
      <c r="AD40" s="413">
        <f t="shared" si="2"/>
        <v>0</v>
      </c>
      <c r="AE40" s="413">
        <f t="shared" si="2"/>
        <v>0</v>
      </c>
      <c r="AF40" s="413">
        <f t="shared" si="2"/>
        <v>0</v>
      </c>
      <c r="AG40" s="413">
        <f t="shared" si="2"/>
        <v>0</v>
      </c>
      <c r="AH40" s="413">
        <f t="shared" si="2"/>
        <v>0</v>
      </c>
      <c r="AI40" s="413">
        <f t="shared" si="2"/>
        <v>0</v>
      </c>
      <c r="AJ40" s="413">
        <f t="shared" si="2"/>
        <v>0</v>
      </c>
      <c r="AK40" s="413">
        <f t="shared" si="2"/>
        <v>0</v>
      </c>
      <c r="AL40" s="413">
        <f t="shared" si="2"/>
        <v>0</v>
      </c>
      <c r="AM40" s="413">
        <f t="shared" si="2"/>
        <v>0</v>
      </c>
      <c r="AN40" s="299"/>
    </row>
    <row r="41" spans="1:40" ht="15.6" hidden="1" outlineLevel="1">
      <c r="C41" s="300"/>
      <c r="D41" s="301"/>
      <c r="E41" s="301"/>
      <c r="F41" s="301"/>
      <c r="G41" s="301"/>
      <c r="H41" s="301"/>
      <c r="I41" s="301"/>
      <c r="J41" s="301"/>
      <c r="K41" s="301"/>
      <c r="L41" s="301"/>
      <c r="M41" s="301"/>
      <c r="N41" s="301"/>
      <c r="O41" s="302"/>
      <c r="P41" s="301"/>
      <c r="Q41" s="301"/>
      <c r="R41" s="301"/>
      <c r="S41" s="301"/>
      <c r="T41" s="301"/>
      <c r="U41" s="301"/>
      <c r="V41" s="301"/>
      <c r="W41" s="301"/>
      <c r="X41" s="301"/>
      <c r="Y41" s="301"/>
      <c r="Z41" s="414"/>
      <c r="AA41" s="415"/>
      <c r="AB41" s="415"/>
      <c r="AC41" s="415"/>
      <c r="AD41" s="415"/>
      <c r="AE41" s="415"/>
      <c r="AF41" s="415"/>
      <c r="AG41" s="415"/>
      <c r="AH41" s="415"/>
      <c r="AI41" s="415"/>
      <c r="AJ41" s="415"/>
      <c r="AK41" s="415"/>
      <c r="AL41" s="415"/>
      <c r="AM41" s="415"/>
      <c r="AN41" s="304"/>
    </row>
    <row r="42" spans="1:40" ht="15" hidden="1" outlineLevel="1">
      <c r="A42" s="523">
        <v>2</v>
      </c>
      <c r="C42" s="521" t="s">
        <v>96</v>
      </c>
      <c r="D42" s="293" t="s">
        <v>25</v>
      </c>
      <c r="E42" s="297">
        <v>2765359</v>
      </c>
      <c r="F42" s="297">
        <v>2744480</v>
      </c>
      <c r="G42" s="297">
        <v>2744480</v>
      </c>
      <c r="H42" s="297">
        <v>2744480</v>
      </c>
      <c r="I42" s="297">
        <v>2744480</v>
      </c>
      <c r="J42" s="297">
        <v>2744480</v>
      </c>
      <c r="K42" s="297">
        <v>2744480</v>
      </c>
      <c r="L42" s="297">
        <v>2742988</v>
      </c>
      <c r="M42" s="297">
        <v>2742988</v>
      </c>
      <c r="N42" s="297">
        <v>2742988</v>
      </c>
      <c r="O42" s="293"/>
      <c r="P42" s="297">
        <v>187</v>
      </c>
      <c r="Q42" s="297">
        <v>186</v>
      </c>
      <c r="R42" s="297">
        <v>186</v>
      </c>
      <c r="S42" s="297">
        <v>186</v>
      </c>
      <c r="T42" s="297">
        <v>186</v>
      </c>
      <c r="U42" s="297">
        <v>186</v>
      </c>
      <c r="V42" s="297">
        <v>186</v>
      </c>
      <c r="W42" s="297">
        <v>185</v>
      </c>
      <c r="X42" s="297">
        <v>185</v>
      </c>
      <c r="Y42" s="297">
        <v>185</v>
      </c>
      <c r="Z42" s="412">
        <v>1</v>
      </c>
      <c r="AA42" s="412">
        <v>0</v>
      </c>
      <c r="AB42" s="412">
        <v>0</v>
      </c>
      <c r="AC42" s="412">
        <v>0</v>
      </c>
      <c r="AD42" s="412">
        <v>0</v>
      </c>
      <c r="AE42" s="412">
        <v>0</v>
      </c>
      <c r="AF42" s="412"/>
      <c r="AG42" s="412"/>
      <c r="AH42" s="412"/>
      <c r="AI42" s="412"/>
      <c r="AJ42" s="412"/>
      <c r="AK42" s="412"/>
      <c r="AL42" s="412"/>
      <c r="AM42" s="412"/>
      <c r="AN42" s="298">
        <f>SUM(Z42:AM42)</f>
        <v>1</v>
      </c>
    </row>
    <row r="43" spans="1:40" ht="15" hidden="1" outlineLevel="1">
      <c r="C43" s="296" t="s">
        <v>268</v>
      </c>
      <c r="D43" s="293" t="s">
        <v>164</v>
      </c>
      <c r="E43" s="297"/>
      <c r="F43" s="297"/>
      <c r="G43" s="297"/>
      <c r="H43" s="297"/>
      <c r="I43" s="297"/>
      <c r="J43" s="297"/>
      <c r="K43" s="297"/>
      <c r="L43" s="297"/>
      <c r="M43" s="297"/>
      <c r="N43" s="297"/>
      <c r="O43" s="470"/>
      <c r="P43" s="297"/>
      <c r="Q43" s="297"/>
      <c r="R43" s="297"/>
      <c r="S43" s="297"/>
      <c r="T43" s="297"/>
      <c r="U43" s="297"/>
      <c r="V43" s="297"/>
      <c r="W43" s="297"/>
      <c r="X43" s="297"/>
      <c r="Y43" s="297"/>
      <c r="Z43" s="413">
        <f>Z42</f>
        <v>1</v>
      </c>
      <c r="AA43" s="413">
        <f t="shared" ref="AA43" si="3">AA42</f>
        <v>0</v>
      </c>
      <c r="AB43" s="413">
        <f t="shared" ref="AB43" si="4">AB42</f>
        <v>0</v>
      </c>
      <c r="AC43" s="413">
        <f t="shared" ref="AC43" si="5">AC42</f>
        <v>0</v>
      </c>
      <c r="AD43" s="413">
        <f t="shared" ref="AD43" si="6">AD42</f>
        <v>0</v>
      </c>
      <c r="AE43" s="413">
        <f t="shared" ref="AE43" si="7">AE42</f>
        <v>0</v>
      </c>
      <c r="AF43" s="413">
        <f t="shared" ref="AF43" si="8">AF42</f>
        <v>0</v>
      </c>
      <c r="AG43" s="413">
        <f t="shared" ref="AG43" si="9">AG42</f>
        <v>0</v>
      </c>
      <c r="AH43" s="413">
        <f t="shared" ref="AH43" si="10">AH42</f>
        <v>0</v>
      </c>
      <c r="AI43" s="413">
        <f t="shared" ref="AI43" si="11">AI42</f>
        <v>0</v>
      </c>
      <c r="AJ43" s="413">
        <f t="shared" ref="AJ43" si="12">AJ42</f>
        <v>0</v>
      </c>
      <c r="AK43" s="413">
        <f t="shared" ref="AK43" si="13">AK42</f>
        <v>0</v>
      </c>
      <c r="AL43" s="413">
        <f t="shared" ref="AL43" si="14">AL42</f>
        <v>0</v>
      </c>
      <c r="AM43" s="413">
        <f t="shared" ref="AM43" si="15">AM42</f>
        <v>0</v>
      </c>
      <c r="AN43" s="299"/>
    </row>
    <row r="44" spans="1:40" ht="15.6" hidden="1" outlineLevel="1">
      <c r="C44" s="300"/>
      <c r="D44" s="301"/>
      <c r="E44" s="306"/>
      <c r="F44" s="306"/>
      <c r="G44" s="306"/>
      <c r="H44" s="306"/>
      <c r="I44" s="306"/>
      <c r="J44" s="306"/>
      <c r="K44" s="306"/>
      <c r="L44" s="306"/>
      <c r="M44" s="306"/>
      <c r="N44" s="306"/>
      <c r="O44" s="302"/>
      <c r="P44" s="306"/>
      <c r="Q44" s="306"/>
      <c r="R44" s="306"/>
      <c r="S44" s="306"/>
      <c r="T44" s="306"/>
      <c r="U44" s="306"/>
      <c r="V44" s="306"/>
      <c r="W44" s="306"/>
      <c r="X44" s="306"/>
      <c r="Y44" s="306"/>
      <c r="Z44" s="414"/>
      <c r="AA44" s="415"/>
      <c r="AB44" s="415"/>
      <c r="AC44" s="415"/>
      <c r="AD44" s="415"/>
      <c r="AE44" s="415"/>
      <c r="AF44" s="415"/>
      <c r="AG44" s="415"/>
      <c r="AH44" s="415"/>
      <c r="AI44" s="415"/>
      <c r="AJ44" s="415"/>
      <c r="AK44" s="415"/>
      <c r="AL44" s="415"/>
      <c r="AM44" s="415"/>
      <c r="AN44" s="304"/>
    </row>
    <row r="45" spans="1:40" ht="15" hidden="1" outlineLevel="1">
      <c r="A45" s="523">
        <v>3</v>
      </c>
      <c r="C45" s="521" t="s">
        <v>97</v>
      </c>
      <c r="D45" s="293" t="s">
        <v>25</v>
      </c>
      <c r="E45" s="297">
        <v>34312</v>
      </c>
      <c r="F45" s="297">
        <v>34312</v>
      </c>
      <c r="G45" s="297">
        <v>34312</v>
      </c>
      <c r="H45" s="297">
        <v>34312</v>
      </c>
      <c r="I45" s="297">
        <v>16686</v>
      </c>
      <c r="J45" s="297">
        <v>0</v>
      </c>
      <c r="K45" s="297">
        <v>0</v>
      </c>
      <c r="L45" s="297">
        <v>0</v>
      </c>
      <c r="M45" s="297">
        <v>0</v>
      </c>
      <c r="N45" s="297">
        <v>0</v>
      </c>
      <c r="O45" s="293"/>
      <c r="P45" s="297">
        <v>5</v>
      </c>
      <c r="Q45" s="297">
        <v>5</v>
      </c>
      <c r="R45" s="297">
        <v>5</v>
      </c>
      <c r="S45" s="297">
        <v>5</v>
      </c>
      <c r="T45" s="297">
        <v>2</v>
      </c>
      <c r="U45" s="297">
        <v>0</v>
      </c>
      <c r="V45" s="297">
        <v>0</v>
      </c>
      <c r="W45" s="297">
        <v>0</v>
      </c>
      <c r="X45" s="297">
        <v>0</v>
      </c>
      <c r="Y45" s="297">
        <v>0</v>
      </c>
      <c r="Z45" s="412">
        <v>1</v>
      </c>
      <c r="AA45" s="412">
        <v>0</v>
      </c>
      <c r="AB45" s="412">
        <v>0</v>
      </c>
      <c r="AC45" s="412">
        <v>0</v>
      </c>
      <c r="AD45" s="412">
        <v>0</v>
      </c>
      <c r="AE45" s="412">
        <v>0</v>
      </c>
      <c r="AF45" s="412"/>
      <c r="AG45" s="412"/>
      <c r="AH45" s="412"/>
      <c r="AI45" s="412"/>
      <c r="AJ45" s="412"/>
      <c r="AK45" s="412"/>
      <c r="AL45" s="412"/>
      <c r="AM45" s="412"/>
      <c r="AN45" s="298">
        <f>SUM(Z45:AM45)</f>
        <v>1</v>
      </c>
    </row>
    <row r="46" spans="1:40" ht="15" hidden="1" outlineLevel="1">
      <c r="C46" s="296" t="s">
        <v>268</v>
      </c>
      <c r="D46" s="293" t="s">
        <v>164</v>
      </c>
      <c r="E46" s="297"/>
      <c r="F46" s="297"/>
      <c r="G46" s="297"/>
      <c r="H46" s="297"/>
      <c r="I46" s="297"/>
      <c r="J46" s="297"/>
      <c r="K46" s="297"/>
      <c r="L46" s="297"/>
      <c r="M46" s="297"/>
      <c r="N46" s="297"/>
      <c r="O46" s="470"/>
      <c r="P46" s="297"/>
      <c r="Q46" s="297"/>
      <c r="R46" s="297"/>
      <c r="S46" s="297"/>
      <c r="T46" s="297"/>
      <c r="U46" s="297"/>
      <c r="V46" s="297"/>
      <c r="W46" s="297"/>
      <c r="X46" s="297"/>
      <c r="Y46" s="297"/>
      <c r="Z46" s="413">
        <f>Z45</f>
        <v>1</v>
      </c>
      <c r="AA46" s="413">
        <f t="shared" ref="AA46" si="16">AA45</f>
        <v>0</v>
      </c>
      <c r="AB46" s="413">
        <f t="shared" ref="AB46" si="17">AB45</f>
        <v>0</v>
      </c>
      <c r="AC46" s="413">
        <f t="shared" ref="AC46" si="18">AC45</f>
        <v>0</v>
      </c>
      <c r="AD46" s="413">
        <f t="shared" ref="AD46" si="19">AD45</f>
        <v>0</v>
      </c>
      <c r="AE46" s="413">
        <f t="shared" ref="AE46" si="20">AE45</f>
        <v>0</v>
      </c>
      <c r="AF46" s="413">
        <f t="shared" ref="AF46" si="21">AF45</f>
        <v>0</v>
      </c>
      <c r="AG46" s="413">
        <f t="shared" ref="AG46" si="22">AG45</f>
        <v>0</v>
      </c>
      <c r="AH46" s="413">
        <f t="shared" ref="AH46" si="23">AH45</f>
        <v>0</v>
      </c>
      <c r="AI46" s="413">
        <f t="shared" ref="AI46" si="24">AI45</f>
        <v>0</v>
      </c>
      <c r="AJ46" s="413">
        <f t="shared" ref="AJ46" si="25">AJ45</f>
        <v>0</v>
      </c>
      <c r="AK46" s="413">
        <f t="shared" ref="AK46" si="26">AK45</f>
        <v>0</v>
      </c>
      <c r="AL46" s="413">
        <f t="shared" ref="AL46" si="27">AL45</f>
        <v>0</v>
      </c>
      <c r="AM46" s="413">
        <f t="shared" ref="AM46" si="28">AM45</f>
        <v>0</v>
      </c>
      <c r="AN46" s="299"/>
    </row>
    <row r="47" spans="1:40" ht="15" hidden="1" outlineLevel="1">
      <c r="C47" s="296"/>
      <c r="D47" s="307"/>
      <c r="E47" s="293"/>
      <c r="F47" s="293"/>
      <c r="G47" s="293"/>
      <c r="H47" s="293"/>
      <c r="I47" s="293"/>
      <c r="J47" s="293"/>
      <c r="K47" s="293"/>
      <c r="L47" s="293"/>
      <c r="M47" s="293"/>
      <c r="N47" s="293"/>
      <c r="O47" s="293"/>
      <c r="P47" s="293"/>
      <c r="Q47" s="293"/>
      <c r="R47" s="293"/>
      <c r="S47" s="293"/>
      <c r="T47" s="293"/>
      <c r="U47" s="293"/>
      <c r="V47" s="293"/>
      <c r="W47" s="293"/>
      <c r="X47" s="293"/>
      <c r="Y47" s="293"/>
      <c r="Z47" s="414"/>
      <c r="AA47" s="414"/>
      <c r="AB47" s="414"/>
      <c r="AC47" s="414"/>
      <c r="AD47" s="414"/>
      <c r="AE47" s="414"/>
      <c r="AF47" s="414"/>
      <c r="AG47" s="414"/>
      <c r="AH47" s="414"/>
      <c r="AI47" s="414"/>
      <c r="AJ47" s="414"/>
      <c r="AK47" s="414"/>
      <c r="AL47" s="414"/>
      <c r="AM47" s="414"/>
      <c r="AN47" s="308"/>
    </row>
    <row r="48" spans="1:40" ht="15" hidden="1" outlineLevel="1">
      <c r="A48" s="523">
        <v>4</v>
      </c>
      <c r="C48" s="521" t="s">
        <v>699</v>
      </c>
      <c r="D48" s="293" t="s">
        <v>25</v>
      </c>
      <c r="E48" s="297">
        <v>0</v>
      </c>
      <c r="F48" s="297">
        <v>2697940</v>
      </c>
      <c r="G48" s="297">
        <v>2697940</v>
      </c>
      <c r="H48" s="297">
        <v>2697940</v>
      </c>
      <c r="I48" s="297">
        <v>2697940</v>
      </c>
      <c r="J48" s="297">
        <v>2697940</v>
      </c>
      <c r="K48" s="297">
        <v>2697940</v>
      </c>
      <c r="L48" s="297">
        <v>2697940</v>
      </c>
      <c r="M48" s="297">
        <v>2697940</v>
      </c>
      <c r="N48" s="297">
        <v>2697940</v>
      </c>
      <c r="O48" s="293"/>
      <c r="P48" s="297">
        <v>0</v>
      </c>
      <c r="Q48" s="297">
        <v>1445</v>
      </c>
      <c r="R48" s="297">
        <v>1445</v>
      </c>
      <c r="S48" s="297">
        <v>1445</v>
      </c>
      <c r="T48" s="297">
        <v>1445</v>
      </c>
      <c r="U48" s="297">
        <v>1445</v>
      </c>
      <c r="V48" s="297">
        <v>1445</v>
      </c>
      <c r="W48" s="297">
        <v>1445</v>
      </c>
      <c r="X48" s="297">
        <v>1445</v>
      </c>
      <c r="Y48" s="297">
        <v>1445</v>
      </c>
      <c r="Z48" s="412">
        <v>0</v>
      </c>
      <c r="AA48" s="412">
        <v>0</v>
      </c>
      <c r="AB48" s="412">
        <v>0</v>
      </c>
      <c r="AC48" s="412">
        <v>0</v>
      </c>
      <c r="AD48" s="412">
        <v>0</v>
      </c>
      <c r="AE48" s="412">
        <v>0</v>
      </c>
      <c r="AF48" s="412"/>
      <c r="AG48" s="412"/>
      <c r="AH48" s="412"/>
      <c r="AI48" s="412"/>
      <c r="AJ48" s="412"/>
      <c r="AK48" s="412"/>
      <c r="AL48" s="412"/>
      <c r="AM48" s="412"/>
      <c r="AN48" s="298">
        <f>SUM(Z48:AM48)</f>
        <v>0</v>
      </c>
    </row>
    <row r="49" spans="1:40" ht="15" hidden="1" outlineLevel="1">
      <c r="C49" s="296" t="s">
        <v>268</v>
      </c>
      <c r="D49" s="293" t="s">
        <v>164</v>
      </c>
      <c r="E49" s="297"/>
      <c r="F49" s="297"/>
      <c r="G49" s="297"/>
      <c r="H49" s="297"/>
      <c r="I49" s="297"/>
      <c r="J49" s="297"/>
      <c r="K49" s="297"/>
      <c r="L49" s="297"/>
      <c r="M49" s="297"/>
      <c r="N49" s="297"/>
      <c r="O49" s="470"/>
      <c r="P49" s="297"/>
      <c r="Q49" s="297"/>
      <c r="R49" s="297"/>
      <c r="S49" s="297"/>
      <c r="T49" s="297"/>
      <c r="U49" s="297"/>
      <c r="V49" s="297"/>
      <c r="W49" s="297"/>
      <c r="X49" s="297"/>
      <c r="Y49" s="297"/>
      <c r="Z49" s="413">
        <f>Z48</f>
        <v>0</v>
      </c>
      <c r="AA49" s="413">
        <f t="shared" ref="AA49" si="29">AA48</f>
        <v>0</v>
      </c>
      <c r="AB49" s="413">
        <f t="shared" ref="AB49" si="30">AB48</f>
        <v>0</v>
      </c>
      <c r="AC49" s="413">
        <f t="shared" ref="AC49" si="31">AC48</f>
        <v>0</v>
      </c>
      <c r="AD49" s="413">
        <f t="shared" ref="AD49" si="32">AD48</f>
        <v>0</v>
      </c>
      <c r="AE49" s="413">
        <f t="shared" ref="AE49" si="33">AE48</f>
        <v>0</v>
      </c>
      <c r="AF49" s="413">
        <f t="shared" ref="AF49" si="34">AF48</f>
        <v>0</v>
      </c>
      <c r="AG49" s="413">
        <f t="shared" ref="AG49" si="35">AG48</f>
        <v>0</v>
      </c>
      <c r="AH49" s="413">
        <f t="shared" ref="AH49" si="36">AH48</f>
        <v>0</v>
      </c>
      <c r="AI49" s="413">
        <f t="shared" ref="AI49" si="37">AI48</f>
        <v>0</v>
      </c>
      <c r="AJ49" s="413">
        <f t="shared" ref="AJ49" si="38">AJ48</f>
        <v>0</v>
      </c>
      <c r="AK49" s="413">
        <f t="shared" ref="AK49" si="39">AK48</f>
        <v>0</v>
      </c>
      <c r="AL49" s="413">
        <f t="shared" ref="AL49" si="40">AL48</f>
        <v>0</v>
      </c>
      <c r="AM49" s="413">
        <f t="shared" ref="AM49" si="41">AM48</f>
        <v>0</v>
      </c>
      <c r="AN49" s="299"/>
    </row>
    <row r="50" spans="1:40" ht="15" hidden="1" outlineLevel="1">
      <c r="C50" s="296"/>
      <c r="D50" s="307"/>
      <c r="E50" s="306"/>
      <c r="F50" s="306"/>
      <c r="G50" s="306"/>
      <c r="H50" s="306"/>
      <c r="I50" s="306"/>
      <c r="J50" s="306"/>
      <c r="K50" s="306"/>
      <c r="L50" s="306"/>
      <c r="M50" s="306"/>
      <c r="N50" s="306"/>
      <c r="O50" s="293"/>
      <c r="P50" s="306"/>
      <c r="Q50" s="306"/>
      <c r="R50" s="306"/>
      <c r="S50" s="306"/>
      <c r="T50" s="306"/>
      <c r="U50" s="306"/>
      <c r="V50" s="306"/>
      <c r="W50" s="306"/>
      <c r="X50" s="306"/>
      <c r="Y50" s="306"/>
      <c r="Z50" s="414"/>
      <c r="AA50" s="414"/>
      <c r="AB50" s="414"/>
      <c r="AC50" s="414"/>
      <c r="AD50" s="414"/>
      <c r="AE50" s="414"/>
      <c r="AF50" s="414"/>
      <c r="AG50" s="414"/>
      <c r="AH50" s="414"/>
      <c r="AI50" s="414"/>
      <c r="AJ50" s="414"/>
      <c r="AK50" s="414"/>
      <c r="AL50" s="414"/>
      <c r="AM50" s="414"/>
      <c r="AN50" s="308"/>
    </row>
    <row r="51" spans="1:40" ht="18" hidden="1" customHeight="1" outlineLevel="1">
      <c r="A51" s="523">
        <v>5</v>
      </c>
      <c r="C51" s="521" t="s">
        <v>99</v>
      </c>
      <c r="D51" s="293" t="s">
        <v>25</v>
      </c>
      <c r="E51" s="297">
        <v>1775510</v>
      </c>
      <c r="F51" s="297">
        <v>2852945</v>
      </c>
      <c r="G51" s="297">
        <v>2852945</v>
      </c>
      <c r="H51" s="297">
        <v>2852945</v>
      </c>
      <c r="I51" s="297">
        <v>2852945</v>
      </c>
      <c r="J51" s="297">
        <v>2852945</v>
      </c>
      <c r="K51" s="297">
        <v>2852945</v>
      </c>
      <c r="L51" s="297">
        <v>2852945</v>
      </c>
      <c r="M51" s="297">
        <v>2852945</v>
      </c>
      <c r="N51" s="297">
        <v>2852945</v>
      </c>
      <c r="O51" s="293"/>
      <c r="P51" s="297">
        <v>365</v>
      </c>
      <c r="Q51" s="297">
        <v>428</v>
      </c>
      <c r="R51" s="297">
        <v>428</v>
      </c>
      <c r="S51" s="297">
        <v>428</v>
      </c>
      <c r="T51" s="297">
        <v>428</v>
      </c>
      <c r="U51" s="297">
        <v>428</v>
      </c>
      <c r="V51" s="297">
        <v>428</v>
      </c>
      <c r="W51" s="297">
        <v>428</v>
      </c>
      <c r="X51" s="297">
        <v>428</v>
      </c>
      <c r="Y51" s="297">
        <v>428</v>
      </c>
      <c r="Z51" s="412">
        <v>1</v>
      </c>
      <c r="AA51" s="412">
        <v>0</v>
      </c>
      <c r="AB51" s="412">
        <v>0</v>
      </c>
      <c r="AC51" s="412">
        <v>0</v>
      </c>
      <c r="AD51" s="412">
        <v>0</v>
      </c>
      <c r="AE51" s="412">
        <v>0</v>
      </c>
      <c r="AF51" s="412"/>
      <c r="AG51" s="412"/>
      <c r="AH51" s="412"/>
      <c r="AI51" s="412"/>
      <c r="AJ51" s="412"/>
      <c r="AK51" s="412"/>
      <c r="AL51" s="412"/>
      <c r="AM51" s="412"/>
      <c r="AN51" s="298">
        <f>SUM(Z51:AM51)</f>
        <v>1</v>
      </c>
    </row>
    <row r="52" spans="1:40" ht="15" hidden="1" outlineLevel="1">
      <c r="C52" s="296" t="s">
        <v>268</v>
      </c>
      <c r="D52" s="293" t="s">
        <v>164</v>
      </c>
      <c r="E52" s="297"/>
      <c r="F52" s="297"/>
      <c r="G52" s="297"/>
      <c r="H52" s="297"/>
      <c r="I52" s="297"/>
      <c r="J52" s="297"/>
      <c r="K52" s="297"/>
      <c r="L52" s="297"/>
      <c r="M52" s="297"/>
      <c r="N52" s="297"/>
      <c r="O52" s="470"/>
      <c r="P52" s="297"/>
      <c r="Q52" s="297"/>
      <c r="R52" s="297"/>
      <c r="S52" s="297"/>
      <c r="T52" s="297"/>
      <c r="U52" s="297"/>
      <c r="V52" s="297"/>
      <c r="W52" s="297"/>
      <c r="X52" s="297"/>
      <c r="Y52" s="297"/>
      <c r="Z52" s="413">
        <f>Z51</f>
        <v>1</v>
      </c>
      <c r="AA52" s="413">
        <f t="shared" ref="AA52" si="42">AA51</f>
        <v>0</v>
      </c>
      <c r="AB52" s="413">
        <f t="shared" ref="AB52" si="43">AB51</f>
        <v>0</v>
      </c>
      <c r="AC52" s="413">
        <f t="shared" ref="AC52" si="44">AC51</f>
        <v>0</v>
      </c>
      <c r="AD52" s="413">
        <f t="shared" ref="AD52" si="45">AD51</f>
        <v>0</v>
      </c>
      <c r="AE52" s="413">
        <f t="shared" ref="AE52" si="46">AE51</f>
        <v>0</v>
      </c>
      <c r="AF52" s="413">
        <f t="shared" ref="AF52" si="47">AF51</f>
        <v>0</v>
      </c>
      <c r="AG52" s="413">
        <f t="shared" ref="AG52" si="48">AG51</f>
        <v>0</v>
      </c>
      <c r="AH52" s="413">
        <f t="shared" ref="AH52" si="49">AH51</f>
        <v>0</v>
      </c>
      <c r="AI52" s="413">
        <f t="shared" ref="AI52" si="50">AI51</f>
        <v>0</v>
      </c>
      <c r="AJ52" s="413">
        <f t="shared" ref="AJ52" si="51">AJ51</f>
        <v>0</v>
      </c>
      <c r="AK52" s="413">
        <f t="shared" ref="AK52" si="52">AK51</f>
        <v>0</v>
      </c>
      <c r="AL52" s="413">
        <f t="shared" ref="AL52" si="53">AL51</f>
        <v>0</v>
      </c>
      <c r="AM52" s="413">
        <f t="shared" ref="AM52" si="54">AM51</f>
        <v>0</v>
      </c>
      <c r="AN52" s="299"/>
    </row>
    <row r="53" spans="1:40" ht="15" hidden="1" outlineLevel="1">
      <c r="C53" s="296"/>
      <c r="D53" s="293"/>
      <c r="E53" s="293"/>
      <c r="F53" s="293"/>
      <c r="G53" s="293"/>
      <c r="H53" s="293"/>
      <c r="I53" s="293"/>
      <c r="J53" s="293"/>
      <c r="K53" s="293"/>
      <c r="L53" s="293"/>
      <c r="M53" s="293"/>
      <c r="N53" s="293"/>
      <c r="O53" s="293"/>
      <c r="P53" s="293"/>
      <c r="Q53" s="293"/>
      <c r="R53" s="293"/>
      <c r="S53" s="293"/>
      <c r="T53" s="293"/>
      <c r="U53" s="293"/>
      <c r="V53" s="293"/>
      <c r="W53" s="293"/>
      <c r="X53" s="293"/>
      <c r="Y53" s="293"/>
      <c r="Z53" s="424"/>
      <c r="AA53" s="425"/>
      <c r="AB53" s="425"/>
      <c r="AC53" s="425"/>
      <c r="AD53" s="425"/>
      <c r="AE53" s="425"/>
      <c r="AF53" s="425"/>
      <c r="AG53" s="425"/>
      <c r="AH53" s="425"/>
      <c r="AI53" s="425"/>
      <c r="AJ53" s="425"/>
      <c r="AK53" s="425"/>
      <c r="AL53" s="425"/>
      <c r="AM53" s="425"/>
      <c r="AN53" s="299"/>
    </row>
    <row r="54" spans="1:40" ht="16.5" hidden="1" customHeight="1" outlineLevel="1">
      <c r="C54" s="321" t="s">
        <v>499</v>
      </c>
      <c r="D54" s="291"/>
      <c r="E54" s="291"/>
      <c r="F54" s="291"/>
      <c r="G54" s="291"/>
      <c r="H54" s="291"/>
      <c r="I54" s="291"/>
      <c r="J54" s="291"/>
      <c r="K54" s="291"/>
      <c r="L54" s="291"/>
      <c r="M54" s="291"/>
      <c r="N54" s="291"/>
      <c r="O54" s="292"/>
      <c r="P54" s="291"/>
      <c r="Q54" s="291"/>
      <c r="R54" s="291"/>
      <c r="S54" s="291"/>
      <c r="T54" s="291"/>
      <c r="U54" s="291"/>
      <c r="V54" s="291"/>
      <c r="W54" s="291"/>
      <c r="X54" s="291"/>
      <c r="Y54" s="291"/>
      <c r="Z54" s="416"/>
      <c r="AA54" s="416"/>
      <c r="AB54" s="416"/>
      <c r="AC54" s="416"/>
      <c r="AD54" s="416"/>
      <c r="AE54" s="416"/>
      <c r="AF54" s="416"/>
      <c r="AG54" s="416"/>
      <c r="AH54" s="416"/>
      <c r="AI54" s="416"/>
      <c r="AJ54" s="416"/>
      <c r="AK54" s="416"/>
      <c r="AL54" s="416"/>
      <c r="AM54" s="416"/>
      <c r="AN54" s="294"/>
    </row>
    <row r="55" spans="1:40" ht="15" hidden="1" outlineLevel="1">
      <c r="A55" s="523">
        <v>6</v>
      </c>
      <c r="C55" s="521" t="s">
        <v>100</v>
      </c>
      <c r="D55" s="293" t="s">
        <v>25</v>
      </c>
      <c r="E55" s="297">
        <v>802189</v>
      </c>
      <c r="F55" s="297">
        <v>934003</v>
      </c>
      <c r="G55" s="297">
        <v>934003</v>
      </c>
      <c r="H55" s="297">
        <v>934003</v>
      </c>
      <c r="I55" s="297">
        <v>934004</v>
      </c>
      <c r="J55" s="297">
        <v>934004</v>
      </c>
      <c r="K55" s="297">
        <v>934004</v>
      </c>
      <c r="L55" s="297">
        <v>934004</v>
      </c>
      <c r="M55" s="297">
        <v>934004</v>
      </c>
      <c r="N55" s="297">
        <v>934004</v>
      </c>
      <c r="O55" s="297">
        <v>12</v>
      </c>
      <c r="P55" s="297">
        <v>171</v>
      </c>
      <c r="Q55" s="297">
        <v>199</v>
      </c>
      <c r="R55" s="297">
        <v>199</v>
      </c>
      <c r="S55" s="297">
        <v>199</v>
      </c>
      <c r="T55" s="297">
        <v>201</v>
      </c>
      <c r="U55" s="297">
        <v>201</v>
      </c>
      <c r="V55" s="297">
        <v>201</v>
      </c>
      <c r="W55" s="297">
        <v>201</v>
      </c>
      <c r="X55" s="297">
        <v>201</v>
      </c>
      <c r="Y55" s="297">
        <v>201</v>
      </c>
      <c r="Z55" s="412">
        <v>0</v>
      </c>
      <c r="AA55" s="412">
        <v>0</v>
      </c>
      <c r="AB55" s="412">
        <v>0.72729999999999995</v>
      </c>
      <c r="AC55" s="412">
        <v>0.2727</v>
      </c>
      <c r="AD55" s="412">
        <v>0</v>
      </c>
      <c r="AE55" s="412">
        <v>0</v>
      </c>
      <c r="AF55" s="412"/>
      <c r="AG55" s="417"/>
      <c r="AH55" s="417"/>
      <c r="AI55" s="417"/>
      <c r="AJ55" s="417"/>
      <c r="AK55" s="417"/>
      <c r="AL55" s="417"/>
      <c r="AM55" s="417"/>
      <c r="AN55" s="298">
        <f>SUM(Z55:AM55)</f>
        <v>1</v>
      </c>
    </row>
    <row r="56" spans="1:40" ht="15" hidden="1" outlineLevel="1">
      <c r="C56" s="296" t="s">
        <v>268</v>
      </c>
      <c r="D56" s="293" t="s">
        <v>164</v>
      </c>
      <c r="E56" s="297"/>
      <c r="F56" s="297"/>
      <c r="G56" s="297"/>
      <c r="H56" s="297"/>
      <c r="I56" s="297"/>
      <c r="J56" s="297"/>
      <c r="K56" s="297"/>
      <c r="L56" s="297"/>
      <c r="M56" s="297"/>
      <c r="N56" s="297"/>
      <c r="O56" s="297">
        <f>O55</f>
        <v>12</v>
      </c>
      <c r="P56" s="297"/>
      <c r="Q56" s="297"/>
      <c r="R56" s="297"/>
      <c r="S56" s="297"/>
      <c r="T56" s="297"/>
      <c r="U56" s="297"/>
      <c r="V56" s="297"/>
      <c r="W56" s="297"/>
      <c r="X56" s="297"/>
      <c r="Y56" s="297"/>
      <c r="Z56" s="413">
        <f>Z55</f>
        <v>0</v>
      </c>
      <c r="AA56" s="413">
        <f t="shared" ref="AA56" si="55">AA55</f>
        <v>0</v>
      </c>
      <c r="AB56" s="413">
        <f t="shared" ref="AB56" si="56">AB55</f>
        <v>0.72729999999999995</v>
      </c>
      <c r="AC56" s="413">
        <f t="shared" ref="AC56" si="57">AC55</f>
        <v>0.2727</v>
      </c>
      <c r="AD56" s="413">
        <f t="shared" ref="AD56" si="58">AD55</f>
        <v>0</v>
      </c>
      <c r="AE56" s="413">
        <f t="shared" ref="AE56" si="59">AE55</f>
        <v>0</v>
      </c>
      <c r="AF56" s="413">
        <f t="shared" ref="AF56" si="60">AF55</f>
        <v>0</v>
      </c>
      <c r="AG56" s="413">
        <f t="shared" ref="AG56" si="61">AG55</f>
        <v>0</v>
      </c>
      <c r="AH56" s="413">
        <f t="shared" ref="AH56" si="62">AH55</f>
        <v>0</v>
      </c>
      <c r="AI56" s="413">
        <f t="shared" ref="AI56" si="63">AI55</f>
        <v>0</v>
      </c>
      <c r="AJ56" s="413">
        <f t="shared" ref="AJ56" si="64">AJ55</f>
        <v>0</v>
      </c>
      <c r="AK56" s="413">
        <f t="shared" ref="AK56" si="65">AK55</f>
        <v>0</v>
      </c>
      <c r="AL56" s="413">
        <f t="shared" ref="AL56" si="66">AL55</f>
        <v>0</v>
      </c>
      <c r="AM56" s="413">
        <f t="shared" ref="AM56" si="67">AM55</f>
        <v>0</v>
      </c>
      <c r="AN56" s="313"/>
    </row>
    <row r="57" spans="1:40" ht="15" hidden="1" outlineLevel="1">
      <c r="C57" s="312"/>
      <c r="D57" s="314"/>
      <c r="E57" s="293"/>
      <c r="F57" s="293"/>
      <c r="G57" s="293"/>
      <c r="H57" s="293"/>
      <c r="I57" s="293"/>
      <c r="J57" s="293"/>
      <c r="K57" s="293"/>
      <c r="L57" s="293"/>
      <c r="M57" s="293"/>
      <c r="N57" s="293"/>
      <c r="O57" s="293"/>
      <c r="P57" s="293"/>
      <c r="Q57" s="293"/>
      <c r="R57" s="293"/>
      <c r="S57" s="293"/>
      <c r="T57" s="293"/>
      <c r="U57" s="293"/>
      <c r="V57" s="293"/>
      <c r="W57" s="293"/>
      <c r="X57" s="293"/>
      <c r="Y57" s="293"/>
      <c r="Z57" s="418"/>
      <c r="AA57" s="418"/>
      <c r="AB57" s="418"/>
      <c r="AC57" s="418"/>
      <c r="AD57" s="418"/>
      <c r="AE57" s="418"/>
      <c r="AF57" s="418"/>
      <c r="AG57" s="418"/>
      <c r="AH57" s="418"/>
      <c r="AI57" s="418"/>
      <c r="AJ57" s="418"/>
      <c r="AK57" s="418"/>
      <c r="AL57" s="418"/>
      <c r="AM57" s="418"/>
      <c r="AN57" s="315"/>
    </row>
    <row r="58" spans="1:40" ht="28.5" hidden="1" customHeight="1" outlineLevel="1">
      <c r="A58" s="523">
        <v>7</v>
      </c>
      <c r="C58" s="521" t="s">
        <v>101</v>
      </c>
      <c r="D58" s="293" t="s">
        <v>25</v>
      </c>
      <c r="E58" s="297">
        <v>18648972</v>
      </c>
      <c r="F58" s="297">
        <v>19650932</v>
      </c>
      <c r="G58" s="297">
        <v>19604082</v>
      </c>
      <c r="H58" s="297">
        <v>19599493</v>
      </c>
      <c r="I58" s="297">
        <v>19599493</v>
      </c>
      <c r="J58" s="297">
        <v>19597842</v>
      </c>
      <c r="K58" s="297">
        <v>18592556</v>
      </c>
      <c r="L58" s="297">
        <v>18592556</v>
      </c>
      <c r="M58" s="297">
        <v>18052325</v>
      </c>
      <c r="N58" s="297">
        <v>14657209</v>
      </c>
      <c r="O58" s="297">
        <v>12</v>
      </c>
      <c r="P58" s="297">
        <v>2674</v>
      </c>
      <c r="Q58" s="297">
        <v>2793</v>
      </c>
      <c r="R58" s="297">
        <v>2778</v>
      </c>
      <c r="S58" s="297">
        <v>2777</v>
      </c>
      <c r="T58" s="297">
        <v>2777</v>
      </c>
      <c r="U58" s="297">
        <v>2777</v>
      </c>
      <c r="V58" s="297">
        <v>2623</v>
      </c>
      <c r="W58" s="297">
        <v>2623</v>
      </c>
      <c r="X58" s="297">
        <v>2488</v>
      </c>
      <c r="Y58" s="297">
        <v>1973</v>
      </c>
      <c r="Z58" s="412">
        <v>0</v>
      </c>
      <c r="AA58" s="412">
        <v>0.15320700781153909</v>
      </c>
      <c r="AB58" s="412">
        <v>0.54994827272905278</v>
      </c>
      <c r="AC58" s="412">
        <v>0.2302717371410696</v>
      </c>
      <c r="AD58" s="412">
        <v>4.4162582768014066E-3</v>
      </c>
      <c r="AE58" s="412">
        <v>0</v>
      </c>
      <c r="AF58" s="412"/>
      <c r="AG58" s="417"/>
      <c r="AH58" s="417"/>
      <c r="AI58" s="417"/>
      <c r="AJ58" s="417"/>
      <c r="AK58" s="417"/>
      <c r="AL58" s="417"/>
      <c r="AM58" s="417"/>
      <c r="AN58" s="298">
        <f>SUM(Z58:AM58)</f>
        <v>0.93784327595846284</v>
      </c>
    </row>
    <row r="59" spans="1:40" ht="15" hidden="1" outlineLevel="1">
      <c r="C59" s="296" t="s">
        <v>268</v>
      </c>
      <c r="D59" s="293" t="s">
        <v>164</v>
      </c>
      <c r="E59" s="297"/>
      <c r="F59" s="297">
        <v>232137.44322917386</v>
      </c>
      <c r="G59" s="297"/>
      <c r="H59" s="297"/>
      <c r="I59" s="297"/>
      <c r="J59" s="297"/>
      <c r="K59" s="297"/>
      <c r="L59" s="297"/>
      <c r="M59" s="297"/>
      <c r="N59" s="297"/>
      <c r="O59" s="297">
        <f>O58</f>
        <v>12</v>
      </c>
      <c r="P59" s="297"/>
      <c r="Q59" s="297">
        <v>52.644737608968491</v>
      </c>
      <c r="R59" s="297"/>
      <c r="S59" s="297"/>
      <c r="T59" s="297"/>
      <c r="U59" s="297"/>
      <c r="V59" s="297"/>
      <c r="W59" s="297"/>
      <c r="X59" s="297"/>
      <c r="Y59" s="297"/>
      <c r="Z59" s="413">
        <f>Z58</f>
        <v>0</v>
      </c>
      <c r="AA59" s="413">
        <f>AA58</f>
        <v>0.15320700781153909</v>
      </c>
      <c r="AB59" s="413">
        <f t="shared" ref="AB59" si="68">AB58</f>
        <v>0.54994827272905278</v>
      </c>
      <c r="AC59" s="413">
        <f t="shared" ref="AC59" si="69">AC58</f>
        <v>0.2302717371410696</v>
      </c>
      <c r="AD59" s="413">
        <f t="shared" ref="AD59" si="70">AD58</f>
        <v>4.4162582768014066E-3</v>
      </c>
      <c r="AE59" s="413">
        <f t="shared" ref="AE59" si="71">AE58</f>
        <v>0</v>
      </c>
      <c r="AF59" s="413">
        <f t="shared" ref="AF59" si="72">AF58</f>
        <v>0</v>
      </c>
      <c r="AG59" s="413">
        <f t="shared" ref="AG59" si="73">AG58</f>
        <v>0</v>
      </c>
      <c r="AH59" s="413">
        <f t="shared" ref="AH59" si="74">AH58</f>
        <v>0</v>
      </c>
      <c r="AI59" s="413">
        <f t="shared" ref="AI59" si="75">AI58</f>
        <v>0</v>
      </c>
      <c r="AJ59" s="413">
        <f t="shared" ref="AJ59" si="76">AJ58</f>
        <v>0</v>
      </c>
      <c r="AK59" s="413">
        <f t="shared" ref="AK59" si="77">AK58</f>
        <v>0</v>
      </c>
      <c r="AL59" s="413">
        <f t="shared" ref="AL59" si="78">AL58</f>
        <v>0</v>
      </c>
      <c r="AM59" s="413">
        <f t="shared" ref="AM59" si="79">AM58</f>
        <v>0</v>
      </c>
      <c r="AN59" s="313"/>
    </row>
    <row r="60" spans="1:40" ht="15" hidden="1" outlineLevel="1">
      <c r="C60" s="316"/>
      <c r="D60" s="314"/>
      <c r="E60" s="293"/>
      <c r="F60" s="293"/>
      <c r="G60" s="293"/>
      <c r="H60" s="293"/>
      <c r="I60" s="293"/>
      <c r="J60" s="293"/>
      <c r="K60" s="293"/>
      <c r="L60" s="293"/>
      <c r="M60" s="293"/>
      <c r="N60" s="293"/>
      <c r="O60" s="293"/>
      <c r="P60" s="293"/>
      <c r="Q60" s="293"/>
      <c r="R60" s="293"/>
      <c r="S60" s="293"/>
      <c r="T60" s="293"/>
      <c r="U60" s="293"/>
      <c r="V60" s="293"/>
      <c r="W60" s="293"/>
      <c r="X60" s="293"/>
      <c r="Y60" s="293"/>
      <c r="Z60" s="418"/>
      <c r="AA60" s="419"/>
      <c r="AB60" s="418"/>
      <c r="AC60" s="418"/>
      <c r="AD60" s="418"/>
      <c r="AE60" s="418"/>
      <c r="AF60" s="418"/>
      <c r="AG60" s="418"/>
      <c r="AH60" s="418"/>
      <c r="AI60" s="418"/>
      <c r="AJ60" s="418"/>
      <c r="AK60" s="418"/>
      <c r="AL60" s="418"/>
      <c r="AM60" s="418"/>
      <c r="AN60" s="315"/>
    </row>
    <row r="61" spans="1:40" ht="30" hidden="1" outlineLevel="1">
      <c r="A61" s="523">
        <v>8</v>
      </c>
      <c r="C61" s="521" t="s">
        <v>102</v>
      </c>
      <c r="D61" s="293" t="s">
        <v>25</v>
      </c>
      <c r="E61" s="297">
        <v>1497164</v>
      </c>
      <c r="F61" s="297">
        <v>1376361</v>
      </c>
      <c r="G61" s="297">
        <v>935568</v>
      </c>
      <c r="H61" s="297">
        <v>920965</v>
      </c>
      <c r="I61" s="297">
        <v>920965</v>
      </c>
      <c r="J61" s="297">
        <v>920965</v>
      </c>
      <c r="K61" s="297">
        <v>920965</v>
      </c>
      <c r="L61" s="297">
        <v>920965</v>
      </c>
      <c r="M61" s="297">
        <v>920965</v>
      </c>
      <c r="N61" s="297">
        <v>920965</v>
      </c>
      <c r="O61" s="297">
        <v>12</v>
      </c>
      <c r="P61" s="297">
        <v>339</v>
      </c>
      <c r="Q61" s="297">
        <v>315</v>
      </c>
      <c r="R61" s="297">
        <v>205</v>
      </c>
      <c r="S61" s="297">
        <v>201</v>
      </c>
      <c r="T61" s="297">
        <v>201</v>
      </c>
      <c r="U61" s="297">
        <v>201</v>
      </c>
      <c r="V61" s="297">
        <v>201</v>
      </c>
      <c r="W61" s="297">
        <v>201</v>
      </c>
      <c r="X61" s="297">
        <v>201</v>
      </c>
      <c r="Y61" s="297">
        <v>201</v>
      </c>
      <c r="Z61" s="412">
        <v>0</v>
      </c>
      <c r="AA61" s="412">
        <v>1</v>
      </c>
      <c r="AB61" s="412">
        <v>0</v>
      </c>
      <c r="AC61" s="412">
        <v>0</v>
      </c>
      <c r="AD61" s="412">
        <v>0</v>
      </c>
      <c r="AE61" s="412">
        <v>0</v>
      </c>
      <c r="AF61" s="412"/>
      <c r="AG61" s="417"/>
      <c r="AH61" s="417"/>
      <c r="AI61" s="417"/>
      <c r="AJ61" s="417"/>
      <c r="AK61" s="417"/>
      <c r="AL61" s="417"/>
      <c r="AM61" s="417"/>
      <c r="AN61" s="298">
        <f>SUM(Z61:AM61)</f>
        <v>1</v>
      </c>
    </row>
    <row r="62" spans="1:40" ht="15" hidden="1" outlineLevel="1">
      <c r="C62" s="296" t="s">
        <v>268</v>
      </c>
      <c r="D62" s="293" t="s">
        <v>164</v>
      </c>
      <c r="E62" s="297"/>
      <c r="F62" s="297">
        <v>-537431.32886366814</v>
      </c>
      <c r="G62" s="297"/>
      <c r="H62" s="297"/>
      <c r="I62" s="297"/>
      <c r="J62" s="297"/>
      <c r="K62" s="297"/>
      <c r="L62" s="297"/>
      <c r="M62" s="297"/>
      <c r="N62" s="297"/>
      <c r="O62" s="297">
        <f>O61</f>
        <v>12</v>
      </c>
      <c r="P62" s="297"/>
      <c r="Q62" s="297">
        <v>-139.14458464811582</v>
      </c>
      <c r="R62" s="297"/>
      <c r="S62" s="297"/>
      <c r="T62" s="297"/>
      <c r="U62" s="297"/>
      <c r="V62" s="297"/>
      <c r="W62" s="297"/>
      <c r="X62" s="297"/>
      <c r="Y62" s="297"/>
      <c r="Z62" s="413">
        <f>Z61</f>
        <v>0</v>
      </c>
      <c r="AA62" s="413">
        <f t="shared" ref="AA62" si="80">AA61</f>
        <v>1</v>
      </c>
      <c r="AB62" s="413">
        <f t="shared" ref="AB62" si="81">AB61</f>
        <v>0</v>
      </c>
      <c r="AC62" s="413">
        <f t="shared" ref="AC62" si="82">AC61</f>
        <v>0</v>
      </c>
      <c r="AD62" s="413">
        <f t="shared" ref="AD62" si="83">AD61</f>
        <v>0</v>
      </c>
      <c r="AE62" s="413">
        <f t="shared" ref="AE62" si="84">AE61</f>
        <v>0</v>
      </c>
      <c r="AF62" s="413">
        <f t="shared" ref="AF62" si="85">AF61</f>
        <v>0</v>
      </c>
      <c r="AG62" s="413">
        <f t="shared" ref="AG62" si="86">AG61</f>
        <v>0</v>
      </c>
      <c r="AH62" s="413">
        <f t="shared" ref="AH62" si="87">AH61</f>
        <v>0</v>
      </c>
      <c r="AI62" s="413">
        <f t="shared" ref="AI62" si="88">AI61</f>
        <v>0</v>
      </c>
      <c r="AJ62" s="413">
        <f t="shared" ref="AJ62" si="89">AJ61</f>
        <v>0</v>
      </c>
      <c r="AK62" s="413">
        <f t="shared" ref="AK62" si="90">AK61</f>
        <v>0</v>
      </c>
      <c r="AL62" s="413">
        <f t="shared" ref="AL62" si="91">AL61</f>
        <v>0</v>
      </c>
      <c r="AM62" s="413">
        <f t="shared" ref="AM62" si="92">AM61</f>
        <v>0</v>
      </c>
      <c r="AN62" s="313"/>
    </row>
    <row r="63" spans="1:40" ht="15" hidden="1" outlineLevel="1">
      <c r="C63" s="316"/>
      <c r="D63" s="314"/>
      <c r="E63" s="318"/>
      <c r="F63" s="318"/>
      <c r="G63" s="318"/>
      <c r="H63" s="318"/>
      <c r="I63" s="318"/>
      <c r="J63" s="318"/>
      <c r="K63" s="318"/>
      <c r="L63" s="318"/>
      <c r="M63" s="318"/>
      <c r="N63" s="318"/>
      <c r="O63" s="293"/>
      <c r="P63" s="318"/>
      <c r="Q63" s="318"/>
      <c r="R63" s="318"/>
      <c r="S63" s="318"/>
      <c r="T63" s="318"/>
      <c r="U63" s="318"/>
      <c r="V63" s="318"/>
      <c r="W63" s="318"/>
      <c r="X63" s="318"/>
      <c r="Y63" s="318"/>
      <c r="Z63" s="418"/>
      <c r="AA63" s="419"/>
      <c r="AB63" s="418"/>
      <c r="AC63" s="418"/>
      <c r="AD63" s="418"/>
      <c r="AE63" s="418"/>
      <c r="AF63" s="418"/>
      <c r="AG63" s="418"/>
      <c r="AH63" s="418"/>
      <c r="AI63" s="418"/>
      <c r="AJ63" s="418"/>
      <c r="AK63" s="418"/>
      <c r="AL63" s="418"/>
      <c r="AM63" s="418"/>
      <c r="AN63" s="315"/>
    </row>
    <row r="64" spans="1:40" ht="30" hidden="1" outlineLevel="1">
      <c r="A64" s="523">
        <v>9</v>
      </c>
      <c r="C64" s="521" t="s">
        <v>103</v>
      </c>
      <c r="D64" s="293" t="s">
        <v>25</v>
      </c>
      <c r="E64" s="297">
        <v>699864</v>
      </c>
      <c r="F64" s="297">
        <v>1246874</v>
      </c>
      <c r="G64" s="297">
        <v>1246874</v>
      </c>
      <c r="H64" s="297">
        <v>1246874</v>
      </c>
      <c r="I64" s="297">
        <v>1246874</v>
      </c>
      <c r="J64" s="297">
        <v>1246874</v>
      </c>
      <c r="K64" s="297">
        <v>1246874</v>
      </c>
      <c r="L64" s="297">
        <v>1246874</v>
      </c>
      <c r="M64" s="297">
        <v>1233131</v>
      </c>
      <c r="N64" s="297">
        <v>1233131</v>
      </c>
      <c r="O64" s="297">
        <v>12</v>
      </c>
      <c r="P64" s="297">
        <v>105</v>
      </c>
      <c r="Q64" s="297">
        <v>300</v>
      </c>
      <c r="R64" s="297">
        <v>300</v>
      </c>
      <c r="S64" s="297">
        <v>300</v>
      </c>
      <c r="T64" s="297">
        <v>300</v>
      </c>
      <c r="U64" s="297">
        <v>300</v>
      </c>
      <c r="V64" s="297">
        <v>300</v>
      </c>
      <c r="W64" s="297">
        <v>300</v>
      </c>
      <c r="X64" s="297">
        <v>296</v>
      </c>
      <c r="Y64" s="297">
        <v>296</v>
      </c>
      <c r="Z64" s="412">
        <v>0</v>
      </c>
      <c r="AA64" s="412">
        <v>0.77280000000000004</v>
      </c>
      <c r="AB64" s="412">
        <v>0.33750000000000002</v>
      </c>
      <c r="AC64" s="412">
        <v>0</v>
      </c>
      <c r="AD64" s="412">
        <v>0</v>
      </c>
      <c r="AE64" s="412">
        <v>0</v>
      </c>
      <c r="AF64" s="412"/>
      <c r="AG64" s="417"/>
      <c r="AH64" s="417"/>
      <c r="AI64" s="417"/>
      <c r="AJ64" s="417"/>
      <c r="AK64" s="417"/>
      <c r="AL64" s="417"/>
      <c r="AM64" s="417"/>
      <c r="AN64" s="298">
        <f>SUM(Z64:AM64)</f>
        <v>1.1103000000000001</v>
      </c>
    </row>
    <row r="65" spans="1:40" ht="15" hidden="1" outlineLevel="1">
      <c r="C65" s="296" t="s">
        <v>268</v>
      </c>
      <c r="D65" s="293" t="s">
        <v>164</v>
      </c>
      <c r="E65" s="297"/>
      <c r="F65" s="297"/>
      <c r="G65" s="297"/>
      <c r="H65" s="297"/>
      <c r="I65" s="297"/>
      <c r="J65" s="297"/>
      <c r="K65" s="297"/>
      <c r="L65" s="297"/>
      <c r="M65" s="297"/>
      <c r="N65" s="297"/>
      <c r="O65" s="297">
        <f>O64</f>
        <v>12</v>
      </c>
      <c r="P65" s="297"/>
      <c r="Q65" s="297"/>
      <c r="R65" s="297"/>
      <c r="S65" s="297"/>
      <c r="T65" s="297"/>
      <c r="U65" s="297"/>
      <c r="V65" s="297"/>
      <c r="W65" s="297"/>
      <c r="X65" s="297"/>
      <c r="Y65" s="297"/>
      <c r="Z65" s="413">
        <f>Z64</f>
        <v>0</v>
      </c>
      <c r="AA65" s="413">
        <f t="shared" ref="AA65" si="93">AA64</f>
        <v>0.77280000000000004</v>
      </c>
      <c r="AB65" s="413">
        <f t="shared" ref="AB65" si="94">AB64</f>
        <v>0.33750000000000002</v>
      </c>
      <c r="AC65" s="413">
        <f t="shared" ref="AC65" si="95">AC64</f>
        <v>0</v>
      </c>
      <c r="AD65" s="413">
        <f t="shared" ref="AD65" si="96">AD64</f>
        <v>0</v>
      </c>
      <c r="AE65" s="413">
        <f t="shared" ref="AE65" si="97">AE64</f>
        <v>0</v>
      </c>
      <c r="AF65" s="413">
        <f t="shared" ref="AF65" si="98">AF64</f>
        <v>0</v>
      </c>
      <c r="AG65" s="413">
        <f t="shared" ref="AG65" si="99">AG64</f>
        <v>0</v>
      </c>
      <c r="AH65" s="413">
        <f t="shared" ref="AH65" si="100">AH64</f>
        <v>0</v>
      </c>
      <c r="AI65" s="413">
        <f t="shared" ref="AI65" si="101">AI64</f>
        <v>0</v>
      </c>
      <c r="AJ65" s="413">
        <f t="shared" ref="AJ65" si="102">AJ64</f>
        <v>0</v>
      </c>
      <c r="AK65" s="413">
        <f t="shared" ref="AK65" si="103">AK64</f>
        <v>0</v>
      </c>
      <c r="AL65" s="413">
        <f t="shared" ref="AL65" si="104">AL64</f>
        <v>0</v>
      </c>
      <c r="AM65" s="413">
        <f t="shared" ref="AM65" si="105">AM64</f>
        <v>0</v>
      </c>
      <c r="AN65" s="313"/>
    </row>
    <row r="66" spans="1:40" ht="15" hidden="1" outlineLevel="1">
      <c r="C66" s="316"/>
      <c r="D66" s="314"/>
      <c r="E66" s="318"/>
      <c r="F66" s="318"/>
      <c r="G66" s="318"/>
      <c r="H66" s="318"/>
      <c r="I66" s="318"/>
      <c r="J66" s="318"/>
      <c r="K66" s="318"/>
      <c r="L66" s="318"/>
      <c r="M66" s="318"/>
      <c r="N66" s="318"/>
      <c r="O66" s="293"/>
      <c r="P66" s="318"/>
      <c r="Q66" s="318"/>
      <c r="R66" s="318"/>
      <c r="S66" s="318"/>
      <c r="T66" s="318"/>
      <c r="U66" s="318"/>
      <c r="V66" s="318"/>
      <c r="W66" s="318"/>
      <c r="X66" s="318"/>
      <c r="Y66" s="318"/>
      <c r="Z66" s="418"/>
      <c r="AA66" s="418"/>
      <c r="AB66" s="418"/>
      <c r="AC66" s="418"/>
      <c r="AD66" s="418"/>
      <c r="AE66" s="418"/>
      <c r="AF66" s="418"/>
      <c r="AG66" s="418"/>
      <c r="AH66" s="418"/>
      <c r="AI66" s="418"/>
      <c r="AJ66" s="418"/>
      <c r="AK66" s="418"/>
      <c r="AL66" s="418"/>
      <c r="AM66" s="418"/>
      <c r="AN66" s="315"/>
    </row>
    <row r="67" spans="1:40" ht="30" hidden="1" outlineLevel="1">
      <c r="A67" s="523">
        <v>10</v>
      </c>
      <c r="C67" s="521" t="s">
        <v>104</v>
      </c>
      <c r="D67" s="293" t="s">
        <v>25</v>
      </c>
      <c r="E67" s="297">
        <v>0</v>
      </c>
      <c r="F67" s="297">
        <v>0</v>
      </c>
      <c r="G67" s="297">
        <v>0</v>
      </c>
      <c r="H67" s="297">
        <v>0</v>
      </c>
      <c r="I67" s="297">
        <v>0</v>
      </c>
      <c r="J67" s="297">
        <v>0</v>
      </c>
      <c r="K67" s="297">
        <v>0</v>
      </c>
      <c r="L67" s="297">
        <v>0</v>
      </c>
      <c r="M67" s="297">
        <v>0</v>
      </c>
      <c r="N67" s="297">
        <v>0</v>
      </c>
      <c r="O67" s="297">
        <v>3</v>
      </c>
      <c r="P67" s="297">
        <v>0</v>
      </c>
      <c r="Q67" s="297">
        <v>0</v>
      </c>
      <c r="R67" s="297">
        <v>0</v>
      </c>
      <c r="S67" s="297">
        <v>0</v>
      </c>
      <c r="T67" s="297">
        <v>0</v>
      </c>
      <c r="U67" s="297">
        <v>0</v>
      </c>
      <c r="V67" s="297">
        <v>0</v>
      </c>
      <c r="W67" s="297">
        <v>0</v>
      </c>
      <c r="X67" s="297">
        <v>0</v>
      </c>
      <c r="Y67" s="297">
        <v>0</v>
      </c>
      <c r="Z67" s="412">
        <v>0</v>
      </c>
      <c r="AA67" s="412">
        <v>0</v>
      </c>
      <c r="AB67" s="412">
        <v>0</v>
      </c>
      <c r="AC67" s="412">
        <v>0</v>
      </c>
      <c r="AD67" s="412">
        <v>0</v>
      </c>
      <c r="AE67" s="412">
        <v>0</v>
      </c>
      <c r="AF67" s="412"/>
      <c r="AG67" s="417"/>
      <c r="AH67" s="417"/>
      <c r="AI67" s="417"/>
      <c r="AJ67" s="417"/>
      <c r="AK67" s="417"/>
      <c r="AL67" s="417"/>
      <c r="AM67" s="417"/>
      <c r="AN67" s="298">
        <f>SUM(Z67:AM67)</f>
        <v>0</v>
      </c>
    </row>
    <row r="68" spans="1:40" ht="15" hidden="1" outlineLevel="1">
      <c r="C68" s="296" t="s">
        <v>268</v>
      </c>
      <c r="D68" s="293" t="s">
        <v>164</v>
      </c>
      <c r="E68" s="297"/>
      <c r="F68" s="297"/>
      <c r="G68" s="297"/>
      <c r="H68" s="297"/>
      <c r="I68" s="297"/>
      <c r="J68" s="297"/>
      <c r="K68" s="297"/>
      <c r="L68" s="297"/>
      <c r="M68" s="297"/>
      <c r="N68" s="297"/>
      <c r="O68" s="297">
        <f>O67</f>
        <v>3</v>
      </c>
      <c r="P68" s="297"/>
      <c r="Q68" s="297"/>
      <c r="R68" s="297"/>
      <c r="S68" s="297"/>
      <c r="T68" s="297"/>
      <c r="U68" s="297"/>
      <c r="V68" s="297"/>
      <c r="W68" s="297"/>
      <c r="X68" s="297"/>
      <c r="Y68" s="297"/>
      <c r="Z68" s="413">
        <f>Z67</f>
        <v>0</v>
      </c>
      <c r="AA68" s="413">
        <f t="shared" ref="AA68" si="106">AA67</f>
        <v>0</v>
      </c>
      <c r="AB68" s="413">
        <f t="shared" ref="AB68" si="107">AB67</f>
        <v>0</v>
      </c>
      <c r="AC68" s="413">
        <f t="shared" ref="AC68" si="108">AC67</f>
        <v>0</v>
      </c>
      <c r="AD68" s="413">
        <f t="shared" ref="AD68" si="109">AD67</f>
        <v>0</v>
      </c>
      <c r="AE68" s="413">
        <f t="shared" ref="AE68" si="110">AE67</f>
        <v>0</v>
      </c>
      <c r="AF68" s="413">
        <f t="shared" ref="AF68" si="111">AF67</f>
        <v>0</v>
      </c>
      <c r="AG68" s="413">
        <f t="shared" ref="AG68" si="112">AG67</f>
        <v>0</v>
      </c>
      <c r="AH68" s="413">
        <f t="shared" ref="AH68" si="113">AH67</f>
        <v>0</v>
      </c>
      <c r="AI68" s="413">
        <f t="shared" ref="AI68" si="114">AI67</f>
        <v>0</v>
      </c>
      <c r="AJ68" s="413">
        <f t="shared" ref="AJ68" si="115">AJ67</f>
        <v>0</v>
      </c>
      <c r="AK68" s="413">
        <f t="shared" ref="AK68" si="116">AK67</f>
        <v>0</v>
      </c>
      <c r="AL68" s="413">
        <f t="shared" ref="AL68" si="117">AL67</f>
        <v>0</v>
      </c>
      <c r="AM68" s="413">
        <f t="shared" ref="AM68" si="118">AM67</f>
        <v>0</v>
      </c>
      <c r="AN68" s="313"/>
    </row>
    <row r="69" spans="1:40" ht="15" hidden="1" outlineLevel="1">
      <c r="C69" s="316"/>
      <c r="D69" s="314"/>
      <c r="E69" s="318"/>
      <c r="F69" s="318"/>
      <c r="G69" s="318"/>
      <c r="H69" s="318"/>
      <c r="I69" s="318"/>
      <c r="J69" s="318"/>
      <c r="K69" s="318"/>
      <c r="L69" s="318"/>
      <c r="M69" s="318"/>
      <c r="N69" s="318"/>
      <c r="O69" s="293"/>
      <c r="P69" s="318"/>
      <c r="Q69" s="318"/>
      <c r="R69" s="318"/>
      <c r="S69" s="318"/>
      <c r="T69" s="318"/>
      <c r="U69" s="318"/>
      <c r="V69" s="318"/>
      <c r="W69" s="318"/>
      <c r="X69" s="318"/>
      <c r="Y69" s="318"/>
      <c r="Z69" s="418"/>
      <c r="AA69" s="419"/>
      <c r="AB69" s="418"/>
      <c r="AC69" s="418"/>
      <c r="AD69" s="418"/>
      <c r="AE69" s="418"/>
      <c r="AF69" s="418"/>
      <c r="AG69" s="418"/>
      <c r="AH69" s="418"/>
      <c r="AI69" s="418"/>
      <c r="AJ69" s="418"/>
      <c r="AK69" s="418"/>
      <c r="AL69" s="418"/>
      <c r="AM69" s="418"/>
      <c r="AN69" s="315"/>
    </row>
    <row r="70" spans="1:40" ht="15.6" hidden="1" outlineLevel="1">
      <c r="C70" s="290" t="s">
        <v>10</v>
      </c>
      <c r="D70" s="291"/>
      <c r="E70" s="291"/>
      <c r="F70" s="291"/>
      <c r="G70" s="291"/>
      <c r="H70" s="291"/>
      <c r="I70" s="291"/>
      <c r="J70" s="291"/>
      <c r="K70" s="291"/>
      <c r="L70" s="291"/>
      <c r="M70" s="291"/>
      <c r="N70" s="291"/>
      <c r="O70" s="292"/>
      <c r="P70" s="291"/>
      <c r="Q70" s="291"/>
      <c r="R70" s="291"/>
      <c r="S70" s="291"/>
      <c r="T70" s="291"/>
      <c r="U70" s="291"/>
      <c r="V70" s="291"/>
      <c r="W70" s="291"/>
      <c r="X70" s="291"/>
      <c r="Y70" s="291"/>
      <c r="Z70" s="416"/>
      <c r="AA70" s="416"/>
      <c r="AB70" s="416"/>
      <c r="AC70" s="416"/>
      <c r="AD70" s="416"/>
      <c r="AE70" s="416"/>
      <c r="AF70" s="416"/>
      <c r="AG70" s="416"/>
      <c r="AH70" s="416"/>
      <c r="AI70" s="416"/>
      <c r="AJ70" s="416"/>
      <c r="AK70" s="416"/>
      <c r="AL70" s="416"/>
      <c r="AM70" s="416"/>
      <c r="AN70" s="294"/>
    </row>
    <row r="71" spans="1:40" ht="30" hidden="1" outlineLevel="1">
      <c r="A71" s="523">
        <v>11</v>
      </c>
      <c r="C71" s="521" t="s">
        <v>105</v>
      </c>
      <c r="D71" s="293" t="s">
        <v>25</v>
      </c>
      <c r="E71" s="297">
        <v>0</v>
      </c>
      <c r="F71" s="297">
        <v>0</v>
      </c>
      <c r="G71" s="297">
        <v>0</v>
      </c>
      <c r="H71" s="297">
        <v>0</v>
      </c>
      <c r="I71" s="297">
        <v>0</v>
      </c>
      <c r="J71" s="297">
        <v>0</v>
      </c>
      <c r="K71" s="297">
        <v>0</v>
      </c>
      <c r="L71" s="297">
        <v>0</v>
      </c>
      <c r="M71" s="297">
        <v>0</v>
      </c>
      <c r="N71" s="297">
        <v>0</v>
      </c>
      <c r="O71" s="297">
        <v>12</v>
      </c>
      <c r="P71" s="297">
        <v>0</v>
      </c>
      <c r="Q71" s="297">
        <v>0</v>
      </c>
      <c r="R71" s="297">
        <v>0</v>
      </c>
      <c r="S71" s="297">
        <v>0</v>
      </c>
      <c r="T71" s="297">
        <v>0</v>
      </c>
      <c r="U71" s="297">
        <v>0</v>
      </c>
      <c r="V71" s="297">
        <v>0</v>
      </c>
      <c r="W71" s="297">
        <v>0</v>
      </c>
      <c r="X71" s="297">
        <v>0</v>
      </c>
      <c r="Y71" s="297">
        <v>0</v>
      </c>
      <c r="Z71" s="412">
        <v>0</v>
      </c>
      <c r="AA71" s="412">
        <v>0</v>
      </c>
      <c r="AB71" s="412">
        <v>0</v>
      </c>
      <c r="AC71" s="412">
        <v>0</v>
      </c>
      <c r="AD71" s="412">
        <v>0</v>
      </c>
      <c r="AE71" s="412">
        <v>0</v>
      </c>
      <c r="AF71" s="412"/>
      <c r="AG71" s="417"/>
      <c r="AH71" s="417"/>
      <c r="AI71" s="417"/>
      <c r="AJ71" s="417"/>
      <c r="AK71" s="417"/>
      <c r="AL71" s="417"/>
      <c r="AM71" s="417"/>
      <c r="AN71" s="298">
        <f>SUM(Z71:AM71)</f>
        <v>0</v>
      </c>
    </row>
    <row r="72" spans="1:40" ht="15" hidden="1" outlineLevel="1">
      <c r="C72" s="296" t="s">
        <v>268</v>
      </c>
      <c r="D72" s="293" t="s">
        <v>164</v>
      </c>
      <c r="E72" s="297"/>
      <c r="F72" s="297"/>
      <c r="G72" s="297"/>
      <c r="H72" s="297"/>
      <c r="I72" s="297"/>
      <c r="J72" s="297"/>
      <c r="K72" s="297"/>
      <c r="L72" s="297"/>
      <c r="M72" s="297"/>
      <c r="N72" s="297"/>
      <c r="O72" s="297">
        <f>O71</f>
        <v>12</v>
      </c>
      <c r="P72" s="297"/>
      <c r="Q72" s="297"/>
      <c r="R72" s="297"/>
      <c r="S72" s="297"/>
      <c r="T72" s="297"/>
      <c r="U72" s="297"/>
      <c r="V72" s="297"/>
      <c r="W72" s="297"/>
      <c r="X72" s="297"/>
      <c r="Y72" s="297"/>
      <c r="Z72" s="413">
        <f>Z71</f>
        <v>0</v>
      </c>
      <c r="AA72" s="413">
        <f t="shared" ref="AA72" si="119">AA71</f>
        <v>0</v>
      </c>
      <c r="AB72" s="413">
        <f t="shared" ref="AB72" si="120">AB71</f>
        <v>0</v>
      </c>
      <c r="AC72" s="413">
        <f t="shared" ref="AC72" si="121">AC71</f>
        <v>0</v>
      </c>
      <c r="AD72" s="413">
        <f t="shared" ref="AD72" si="122">AD71</f>
        <v>0</v>
      </c>
      <c r="AE72" s="413">
        <f t="shared" ref="AE72" si="123">AE71</f>
        <v>0</v>
      </c>
      <c r="AF72" s="413">
        <f t="shared" ref="AF72" si="124">AF71</f>
        <v>0</v>
      </c>
      <c r="AG72" s="413">
        <f t="shared" ref="AG72" si="125">AG71</f>
        <v>0</v>
      </c>
      <c r="AH72" s="413">
        <f t="shared" ref="AH72" si="126">AH71</f>
        <v>0</v>
      </c>
      <c r="AI72" s="413">
        <f t="shared" ref="AI72" si="127">AI71</f>
        <v>0</v>
      </c>
      <c r="AJ72" s="413">
        <f t="shared" ref="AJ72" si="128">AJ71</f>
        <v>0</v>
      </c>
      <c r="AK72" s="413">
        <f t="shared" ref="AK72" si="129">AK71</f>
        <v>0</v>
      </c>
      <c r="AL72" s="413">
        <f t="shared" ref="AL72" si="130">AL71</f>
        <v>0</v>
      </c>
      <c r="AM72" s="413">
        <f t="shared" ref="AM72" si="131">AM71</f>
        <v>0</v>
      </c>
      <c r="AN72" s="299"/>
    </row>
    <row r="73" spans="1:40" ht="15" hidden="1" outlineLevel="1">
      <c r="C73" s="317"/>
      <c r="D73" s="307"/>
      <c r="E73" s="293"/>
      <c r="F73" s="293"/>
      <c r="G73" s="293"/>
      <c r="H73" s="293"/>
      <c r="I73" s="293"/>
      <c r="J73" s="293"/>
      <c r="K73" s="293"/>
      <c r="L73" s="293"/>
      <c r="M73" s="293"/>
      <c r="N73" s="293"/>
      <c r="O73" s="293"/>
      <c r="P73" s="293"/>
      <c r="Q73" s="293"/>
      <c r="R73" s="293"/>
      <c r="S73" s="293"/>
      <c r="T73" s="293"/>
      <c r="U73" s="293"/>
      <c r="V73" s="293"/>
      <c r="W73" s="293"/>
      <c r="X73" s="293"/>
      <c r="Y73" s="293"/>
      <c r="Z73" s="414"/>
      <c r="AA73" s="423"/>
      <c r="AB73" s="423"/>
      <c r="AC73" s="423"/>
      <c r="AD73" s="423"/>
      <c r="AE73" s="423"/>
      <c r="AF73" s="423"/>
      <c r="AG73" s="423"/>
      <c r="AH73" s="423"/>
      <c r="AI73" s="423"/>
      <c r="AJ73" s="423"/>
      <c r="AK73" s="423"/>
      <c r="AL73" s="423"/>
      <c r="AM73" s="423"/>
      <c r="AN73" s="308"/>
    </row>
    <row r="74" spans="1:40" ht="30" hidden="1" outlineLevel="1">
      <c r="A74" s="523">
        <v>12</v>
      </c>
      <c r="C74" s="521" t="s">
        <v>106</v>
      </c>
      <c r="D74" s="293" t="s">
        <v>25</v>
      </c>
      <c r="E74" s="297">
        <v>0</v>
      </c>
      <c r="F74" s="297">
        <v>0</v>
      </c>
      <c r="G74" s="297">
        <v>0</v>
      </c>
      <c r="H74" s="297">
        <v>0</v>
      </c>
      <c r="I74" s="297">
        <v>0</v>
      </c>
      <c r="J74" s="297">
        <v>0</v>
      </c>
      <c r="K74" s="297">
        <v>0</v>
      </c>
      <c r="L74" s="297">
        <v>0</v>
      </c>
      <c r="M74" s="297">
        <v>0</v>
      </c>
      <c r="N74" s="297">
        <v>0</v>
      </c>
      <c r="O74" s="297">
        <v>12</v>
      </c>
      <c r="P74" s="297">
        <v>0</v>
      </c>
      <c r="Q74" s="297">
        <v>0</v>
      </c>
      <c r="R74" s="297">
        <v>0</v>
      </c>
      <c r="S74" s="297">
        <v>0</v>
      </c>
      <c r="T74" s="297">
        <v>0</v>
      </c>
      <c r="U74" s="297">
        <v>0</v>
      </c>
      <c r="V74" s="297">
        <v>0</v>
      </c>
      <c r="W74" s="297">
        <v>0</v>
      </c>
      <c r="X74" s="297">
        <v>0</v>
      </c>
      <c r="Y74" s="297">
        <v>0</v>
      </c>
      <c r="Z74" s="412">
        <v>0</v>
      </c>
      <c r="AA74" s="412">
        <v>0</v>
      </c>
      <c r="AB74" s="412">
        <v>0</v>
      </c>
      <c r="AC74" s="412">
        <v>0</v>
      </c>
      <c r="AD74" s="412">
        <v>0</v>
      </c>
      <c r="AE74" s="412">
        <v>0</v>
      </c>
      <c r="AF74" s="412"/>
      <c r="AG74" s="417"/>
      <c r="AH74" s="417"/>
      <c r="AI74" s="417"/>
      <c r="AJ74" s="417"/>
      <c r="AK74" s="417"/>
      <c r="AL74" s="417"/>
      <c r="AM74" s="417"/>
      <c r="AN74" s="298">
        <f>SUM(Z74:AM74)</f>
        <v>0</v>
      </c>
    </row>
    <row r="75" spans="1:40" ht="15" hidden="1" outlineLevel="1">
      <c r="C75" s="521" t="s">
        <v>268</v>
      </c>
      <c r="D75" s="293" t="s">
        <v>164</v>
      </c>
      <c r="E75" s="297"/>
      <c r="F75" s="297"/>
      <c r="G75" s="297"/>
      <c r="H75" s="297"/>
      <c r="I75" s="297"/>
      <c r="J75" s="297"/>
      <c r="K75" s="297"/>
      <c r="L75" s="297"/>
      <c r="M75" s="297"/>
      <c r="N75" s="297"/>
      <c r="O75" s="297">
        <f>O74</f>
        <v>12</v>
      </c>
      <c r="P75" s="297"/>
      <c r="Q75" s="297"/>
      <c r="R75" s="297"/>
      <c r="S75" s="297"/>
      <c r="T75" s="297"/>
      <c r="U75" s="297"/>
      <c r="V75" s="297"/>
      <c r="W75" s="297"/>
      <c r="X75" s="297"/>
      <c r="Y75" s="297"/>
      <c r="Z75" s="413">
        <f>Z74</f>
        <v>0</v>
      </c>
      <c r="AA75" s="413">
        <f t="shared" ref="AA75" si="132">AA74</f>
        <v>0</v>
      </c>
      <c r="AB75" s="413">
        <f t="shared" ref="AB75" si="133">AB74</f>
        <v>0</v>
      </c>
      <c r="AC75" s="413">
        <f t="shared" ref="AC75" si="134">AC74</f>
        <v>0</v>
      </c>
      <c r="AD75" s="413">
        <f t="shared" ref="AD75" si="135">AD74</f>
        <v>0</v>
      </c>
      <c r="AE75" s="413">
        <f t="shared" ref="AE75" si="136">AE74</f>
        <v>0</v>
      </c>
      <c r="AF75" s="413">
        <f t="shared" ref="AF75" si="137">AF74</f>
        <v>0</v>
      </c>
      <c r="AG75" s="413">
        <f t="shared" ref="AG75" si="138">AG74</f>
        <v>0</v>
      </c>
      <c r="AH75" s="413">
        <f t="shared" ref="AH75" si="139">AH74</f>
        <v>0</v>
      </c>
      <c r="AI75" s="413">
        <f t="shared" ref="AI75" si="140">AI74</f>
        <v>0</v>
      </c>
      <c r="AJ75" s="413">
        <f t="shared" ref="AJ75" si="141">AJ74</f>
        <v>0</v>
      </c>
      <c r="AK75" s="413">
        <f t="shared" ref="AK75" si="142">AK74</f>
        <v>0</v>
      </c>
      <c r="AL75" s="413">
        <f t="shared" ref="AL75" si="143">AL74</f>
        <v>0</v>
      </c>
      <c r="AM75" s="413">
        <f t="shared" ref="AM75" si="144">AM74</f>
        <v>0</v>
      </c>
      <c r="AN75" s="299"/>
    </row>
    <row r="76" spans="1:40" ht="15" hidden="1" outlineLevel="1">
      <c r="C76" s="521"/>
      <c r="D76" s="307"/>
      <c r="E76" s="293"/>
      <c r="F76" s="293"/>
      <c r="G76" s="293"/>
      <c r="H76" s="293"/>
      <c r="I76" s="293"/>
      <c r="J76" s="293"/>
      <c r="K76" s="293"/>
      <c r="L76" s="293"/>
      <c r="M76" s="293"/>
      <c r="N76" s="293"/>
      <c r="O76" s="293"/>
      <c r="P76" s="293"/>
      <c r="Q76" s="293"/>
      <c r="R76" s="293"/>
      <c r="S76" s="293"/>
      <c r="T76" s="293"/>
      <c r="U76" s="293"/>
      <c r="V76" s="293"/>
      <c r="W76" s="293"/>
      <c r="X76" s="293"/>
      <c r="Y76" s="293"/>
      <c r="Z76" s="424"/>
      <c r="AA76" s="424"/>
      <c r="AB76" s="414"/>
      <c r="AC76" s="414"/>
      <c r="AD76" s="414"/>
      <c r="AE76" s="414"/>
      <c r="AF76" s="414"/>
      <c r="AG76" s="414"/>
      <c r="AH76" s="414"/>
      <c r="AI76" s="414"/>
      <c r="AJ76" s="414"/>
      <c r="AK76" s="414"/>
      <c r="AL76" s="414"/>
      <c r="AM76" s="414"/>
      <c r="AN76" s="308"/>
    </row>
    <row r="77" spans="1:40" ht="30" hidden="1" outlineLevel="1">
      <c r="A77" s="523">
        <v>13</v>
      </c>
      <c r="C77" s="521" t="s">
        <v>107</v>
      </c>
      <c r="D77" s="293" t="s">
        <v>25</v>
      </c>
      <c r="E77" s="297">
        <v>59246</v>
      </c>
      <c r="F77" s="297">
        <v>59246</v>
      </c>
      <c r="G77" s="297">
        <v>59246</v>
      </c>
      <c r="H77" s="297">
        <v>59246</v>
      </c>
      <c r="I77" s="297">
        <v>59246</v>
      </c>
      <c r="J77" s="297">
        <v>59246</v>
      </c>
      <c r="K77" s="297">
        <v>59246</v>
      </c>
      <c r="L77" s="297">
        <v>59246</v>
      </c>
      <c r="M77" s="297">
        <v>59246</v>
      </c>
      <c r="N77" s="297">
        <v>59246</v>
      </c>
      <c r="O77" s="297">
        <v>12</v>
      </c>
      <c r="P77" s="297">
        <v>17</v>
      </c>
      <c r="Q77" s="297">
        <v>17</v>
      </c>
      <c r="R77" s="297">
        <v>17</v>
      </c>
      <c r="S77" s="297">
        <v>17</v>
      </c>
      <c r="T77" s="297">
        <v>17</v>
      </c>
      <c r="U77" s="297">
        <v>17</v>
      </c>
      <c r="V77" s="297">
        <v>17</v>
      </c>
      <c r="W77" s="297">
        <v>17</v>
      </c>
      <c r="X77" s="297">
        <v>17</v>
      </c>
      <c r="Y77" s="297">
        <v>17</v>
      </c>
      <c r="Z77" s="412">
        <v>0</v>
      </c>
      <c r="AA77" s="412">
        <v>0</v>
      </c>
      <c r="AB77" s="412">
        <v>0</v>
      </c>
      <c r="AC77" s="412">
        <v>0</v>
      </c>
      <c r="AD77" s="412">
        <v>1</v>
      </c>
      <c r="AE77" s="412">
        <v>0</v>
      </c>
      <c r="AF77" s="412"/>
      <c r="AG77" s="417"/>
      <c r="AH77" s="417"/>
      <c r="AI77" s="417"/>
      <c r="AJ77" s="417"/>
      <c r="AK77" s="417"/>
      <c r="AL77" s="417"/>
      <c r="AM77" s="417"/>
      <c r="AN77" s="298">
        <f>SUM(Z77:AM77)</f>
        <v>1</v>
      </c>
    </row>
    <row r="78" spans="1:40" ht="15" hidden="1" outlineLevel="1">
      <c r="C78" s="521" t="s">
        <v>268</v>
      </c>
      <c r="D78" s="293" t="s">
        <v>164</v>
      </c>
      <c r="E78" s="297"/>
      <c r="F78" s="297"/>
      <c r="G78" s="297"/>
      <c r="H78" s="297"/>
      <c r="I78" s="297"/>
      <c r="J78" s="297"/>
      <c r="K78" s="297"/>
      <c r="L78" s="297"/>
      <c r="M78" s="297"/>
      <c r="N78" s="297"/>
      <c r="O78" s="297">
        <f>O77</f>
        <v>12</v>
      </c>
      <c r="P78" s="297"/>
      <c r="Q78" s="297"/>
      <c r="R78" s="297"/>
      <c r="S78" s="297"/>
      <c r="T78" s="297"/>
      <c r="U78" s="297"/>
      <c r="V78" s="297"/>
      <c r="W78" s="297"/>
      <c r="X78" s="297"/>
      <c r="Y78" s="297"/>
      <c r="Z78" s="413">
        <f>Z77</f>
        <v>0</v>
      </c>
      <c r="AA78" s="413">
        <f t="shared" ref="AA78:AM78" si="145">AA77</f>
        <v>0</v>
      </c>
      <c r="AB78" s="413">
        <f t="shared" si="145"/>
        <v>0</v>
      </c>
      <c r="AC78" s="413">
        <f t="shared" si="145"/>
        <v>0</v>
      </c>
      <c r="AD78" s="413">
        <f t="shared" si="145"/>
        <v>1</v>
      </c>
      <c r="AE78" s="413">
        <f t="shared" si="145"/>
        <v>0</v>
      </c>
      <c r="AF78" s="413">
        <f t="shared" si="145"/>
        <v>0</v>
      </c>
      <c r="AG78" s="413">
        <f t="shared" si="145"/>
        <v>0</v>
      </c>
      <c r="AH78" s="413">
        <f t="shared" si="145"/>
        <v>0</v>
      </c>
      <c r="AI78" s="413">
        <f t="shared" si="145"/>
        <v>0</v>
      </c>
      <c r="AJ78" s="413">
        <f t="shared" si="145"/>
        <v>0</v>
      </c>
      <c r="AK78" s="413">
        <f t="shared" si="145"/>
        <v>0</v>
      </c>
      <c r="AL78" s="413">
        <f t="shared" si="145"/>
        <v>0</v>
      </c>
      <c r="AM78" s="413">
        <f t="shared" si="145"/>
        <v>0</v>
      </c>
      <c r="AN78" s="308"/>
    </row>
    <row r="79" spans="1:40" ht="15" hidden="1" outlineLevel="1">
      <c r="C79" s="521"/>
      <c r="D79" s="307"/>
      <c r="E79" s="293"/>
      <c r="F79" s="293"/>
      <c r="G79" s="293"/>
      <c r="H79" s="293"/>
      <c r="I79" s="293"/>
      <c r="J79" s="293"/>
      <c r="K79" s="293"/>
      <c r="L79" s="293"/>
      <c r="M79" s="293"/>
      <c r="N79" s="293"/>
      <c r="O79" s="293"/>
      <c r="P79" s="293"/>
      <c r="Q79" s="293"/>
      <c r="R79" s="293"/>
      <c r="S79" s="293"/>
      <c r="T79" s="293"/>
      <c r="U79" s="293"/>
      <c r="V79" s="293"/>
      <c r="W79" s="293"/>
      <c r="X79" s="293"/>
      <c r="Y79" s="293"/>
      <c r="Z79" s="414"/>
      <c r="AA79" s="414"/>
      <c r="AB79" s="414"/>
      <c r="AC79" s="414"/>
      <c r="AD79" s="414"/>
      <c r="AE79" s="414"/>
      <c r="AF79" s="414"/>
      <c r="AG79" s="414"/>
      <c r="AH79" s="414"/>
      <c r="AI79" s="414"/>
      <c r="AJ79" s="414"/>
      <c r="AK79" s="414"/>
      <c r="AL79" s="414"/>
      <c r="AM79" s="414"/>
      <c r="AN79" s="308"/>
    </row>
    <row r="80" spans="1:40" ht="15.6" hidden="1" outlineLevel="1">
      <c r="C80" s="290" t="s">
        <v>108</v>
      </c>
      <c r="D80" s="291"/>
      <c r="E80" s="292"/>
      <c r="F80" s="292"/>
      <c r="G80" s="292"/>
      <c r="H80" s="292"/>
      <c r="I80" s="292"/>
      <c r="J80" s="292"/>
      <c r="K80" s="292"/>
      <c r="L80" s="292"/>
      <c r="M80" s="292"/>
      <c r="N80" s="292"/>
      <c r="O80" s="292"/>
      <c r="P80" s="292"/>
      <c r="Q80" s="291"/>
      <c r="R80" s="291"/>
      <c r="S80" s="291"/>
      <c r="T80" s="291"/>
      <c r="U80" s="291"/>
      <c r="V80" s="291"/>
      <c r="W80" s="291"/>
      <c r="X80" s="291"/>
      <c r="Y80" s="291"/>
      <c r="Z80" s="416"/>
      <c r="AA80" s="416"/>
      <c r="AB80" s="416"/>
      <c r="AC80" s="416"/>
      <c r="AD80" s="416"/>
      <c r="AE80" s="416"/>
      <c r="AF80" s="416"/>
      <c r="AG80" s="416"/>
      <c r="AH80" s="416"/>
      <c r="AI80" s="416"/>
      <c r="AJ80" s="416"/>
      <c r="AK80" s="416"/>
      <c r="AL80" s="416"/>
      <c r="AM80" s="416"/>
      <c r="AN80" s="294"/>
    </row>
    <row r="81" spans="1:41" ht="15" hidden="1" outlineLevel="1">
      <c r="A81" s="523">
        <v>14</v>
      </c>
      <c r="C81" s="317" t="s">
        <v>109</v>
      </c>
      <c r="D81" s="293" t="s">
        <v>25</v>
      </c>
      <c r="E81" s="297">
        <v>212140</v>
      </c>
      <c r="F81" s="297">
        <v>166694</v>
      </c>
      <c r="G81" s="297">
        <v>159948</v>
      </c>
      <c r="H81" s="297">
        <v>153202</v>
      </c>
      <c r="I81" s="297">
        <v>152285</v>
      </c>
      <c r="J81" s="297">
        <v>152285</v>
      </c>
      <c r="K81" s="297">
        <v>150088</v>
      </c>
      <c r="L81" s="297">
        <v>149688</v>
      </c>
      <c r="M81" s="297">
        <v>79287</v>
      </c>
      <c r="N81" s="297">
        <v>79071</v>
      </c>
      <c r="O81" s="297">
        <v>12</v>
      </c>
      <c r="P81" s="297">
        <v>18</v>
      </c>
      <c r="Q81" s="297">
        <v>16</v>
      </c>
      <c r="R81" s="297">
        <v>16</v>
      </c>
      <c r="S81" s="297">
        <v>15</v>
      </c>
      <c r="T81" s="297">
        <v>15</v>
      </c>
      <c r="U81" s="297">
        <v>15</v>
      </c>
      <c r="V81" s="297">
        <v>15</v>
      </c>
      <c r="W81" s="297">
        <v>15</v>
      </c>
      <c r="X81" s="297">
        <v>11</v>
      </c>
      <c r="Y81" s="297">
        <v>11</v>
      </c>
      <c r="Z81" s="412">
        <v>1</v>
      </c>
      <c r="AA81" s="412">
        <v>0</v>
      </c>
      <c r="AB81" s="412">
        <v>0</v>
      </c>
      <c r="AC81" s="412">
        <v>0</v>
      </c>
      <c r="AD81" s="412">
        <v>0</v>
      </c>
      <c r="AE81" s="412">
        <v>0</v>
      </c>
      <c r="AF81" s="412"/>
      <c r="AG81" s="412"/>
      <c r="AH81" s="412"/>
      <c r="AI81" s="412"/>
      <c r="AJ81" s="412"/>
      <c r="AK81" s="412"/>
      <c r="AL81" s="412"/>
      <c r="AM81" s="412"/>
      <c r="AN81" s="298">
        <f>SUM(Z81:AM81)</f>
        <v>1</v>
      </c>
    </row>
    <row r="82" spans="1:41" ht="15" hidden="1" outlineLevel="1">
      <c r="C82" s="296" t="s">
        <v>268</v>
      </c>
      <c r="D82" s="293" t="s">
        <v>164</v>
      </c>
      <c r="E82" s="297"/>
      <c r="F82" s="297"/>
      <c r="G82" s="297"/>
      <c r="H82" s="297"/>
      <c r="I82" s="297"/>
      <c r="J82" s="297"/>
      <c r="K82" s="297"/>
      <c r="L82" s="297"/>
      <c r="M82" s="297"/>
      <c r="N82" s="297"/>
      <c r="O82" s="297">
        <f>O81</f>
        <v>12</v>
      </c>
      <c r="P82" s="297"/>
      <c r="Q82" s="297"/>
      <c r="R82" s="297"/>
      <c r="S82" s="297"/>
      <c r="T82" s="297"/>
      <c r="U82" s="297"/>
      <c r="V82" s="297"/>
      <c r="W82" s="297"/>
      <c r="X82" s="297"/>
      <c r="Y82" s="297"/>
      <c r="Z82" s="413">
        <f>Z81</f>
        <v>1</v>
      </c>
      <c r="AA82" s="413">
        <f t="shared" ref="AA82" si="146">AA81</f>
        <v>0</v>
      </c>
      <c r="AB82" s="413">
        <f t="shared" ref="AB82" si="147">AB81</f>
        <v>0</v>
      </c>
      <c r="AC82" s="413">
        <f t="shared" ref="AC82" si="148">AC81</f>
        <v>0</v>
      </c>
      <c r="AD82" s="413">
        <f t="shared" ref="AD82" si="149">AD81</f>
        <v>0</v>
      </c>
      <c r="AE82" s="413">
        <f>AE81</f>
        <v>0</v>
      </c>
      <c r="AF82" s="413">
        <f t="shared" ref="AF82" si="150">AF81</f>
        <v>0</v>
      </c>
      <c r="AG82" s="413">
        <f t="shared" ref="AG82" si="151">AG81</f>
        <v>0</v>
      </c>
      <c r="AH82" s="413">
        <f t="shared" ref="AH82" si="152">AH81</f>
        <v>0</v>
      </c>
      <c r="AI82" s="413">
        <f t="shared" ref="AI82" si="153">AI81</f>
        <v>0</v>
      </c>
      <c r="AJ82" s="413">
        <f t="shared" ref="AJ82" si="154">AJ81</f>
        <v>0</v>
      </c>
      <c r="AK82" s="413">
        <f t="shared" ref="AK82" si="155">AK81</f>
        <v>0</v>
      </c>
      <c r="AL82" s="413">
        <f t="shared" ref="AL82" si="156">AL81</f>
        <v>0</v>
      </c>
      <c r="AM82" s="413">
        <f t="shared" ref="AM82" si="157">AM81</f>
        <v>0</v>
      </c>
      <c r="AN82" s="299"/>
    </row>
    <row r="83" spans="1:41" s="516" customFormat="1" ht="15" hidden="1" outlineLevel="1">
      <c r="A83" s="524"/>
      <c r="B83" s="524"/>
      <c r="C83" s="296"/>
      <c r="D83" s="293"/>
      <c r="E83" s="293"/>
      <c r="F83" s="293"/>
      <c r="G83" s="293"/>
      <c r="H83" s="293"/>
      <c r="I83" s="293"/>
      <c r="J83" s="293"/>
      <c r="K83" s="293"/>
      <c r="L83" s="293"/>
      <c r="M83" s="293"/>
      <c r="N83" s="293"/>
      <c r="O83" s="470"/>
      <c r="P83" s="293"/>
      <c r="Q83" s="293"/>
      <c r="R83" s="293"/>
      <c r="S83" s="293"/>
      <c r="T83" s="293"/>
      <c r="U83" s="293"/>
      <c r="V83" s="293"/>
      <c r="W83" s="293"/>
      <c r="X83" s="293"/>
      <c r="Y83" s="293"/>
      <c r="Z83" s="413"/>
      <c r="AA83" s="413"/>
      <c r="AB83" s="413"/>
      <c r="AC83" s="413"/>
      <c r="AD83" s="413"/>
      <c r="AE83" s="413"/>
      <c r="AF83" s="413"/>
      <c r="AG83" s="413"/>
      <c r="AH83" s="413"/>
      <c r="AI83" s="413"/>
      <c r="AJ83" s="413"/>
      <c r="AK83" s="413"/>
      <c r="AL83" s="413"/>
      <c r="AM83" s="413"/>
      <c r="AN83" s="517"/>
      <c r="AO83" s="630"/>
    </row>
    <row r="84" spans="1:41" s="311" customFormat="1" ht="15.6" hidden="1" outlineLevel="1">
      <c r="A84" s="524"/>
      <c r="B84" s="524"/>
      <c r="C84" s="290" t="s">
        <v>491</v>
      </c>
      <c r="D84" s="293"/>
      <c r="E84" s="293"/>
      <c r="F84" s="293"/>
      <c r="G84" s="293"/>
      <c r="H84" s="293"/>
      <c r="I84" s="293"/>
      <c r="J84" s="293"/>
      <c r="K84" s="293"/>
      <c r="L84" s="293"/>
      <c r="M84" s="293"/>
      <c r="N84" s="293"/>
      <c r="O84" s="293"/>
      <c r="P84" s="293"/>
      <c r="Q84" s="293"/>
      <c r="R84" s="293"/>
      <c r="S84" s="293"/>
      <c r="T84" s="293"/>
      <c r="U84" s="293"/>
      <c r="V84" s="293"/>
      <c r="W84" s="293"/>
      <c r="X84" s="293"/>
      <c r="Y84" s="293"/>
      <c r="Z84" s="414"/>
      <c r="AA84" s="414"/>
      <c r="AB84" s="414"/>
      <c r="AC84" s="414"/>
      <c r="AD84" s="414"/>
      <c r="AE84" s="414"/>
      <c r="AF84" s="418"/>
      <c r="AG84" s="418"/>
      <c r="AH84" s="418"/>
      <c r="AI84" s="418"/>
      <c r="AJ84" s="418"/>
      <c r="AK84" s="418"/>
      <c r="AL84" s="418"/>
      <c r="AM84" s="418"/>
      <c r="AN84" s="518"/>
      <c r="AO84" s="631"/>
    </row>
    <row r="85" spans="1:41" ht="15" hidden="1" outlineLevel="1">
      <c r="A85" s="523">
        <v>15</v>
      </c>
      <c r="C85" s="296" t="s">
        <v>496</v>
      </c>
      <c r="D85" s="293" t="s">
        <v>25</v>
      </c>
      <c r="E85" s="297">
        <v>0</v>
      </c>
      <c r="F85" s="297">
        <v>0</v>
      </c>
      <c r="G85" s="297">
        <v>0</v>
      </c>
      <c r="H85" s="297">
        <v>0</v>
      </c>
      <c r="I85" s="297">
        <v>0</v>
      </c>
      <c r="J85" s="297">
        <v>0</v>
      </c>
      <c r="K85" s="297">
        <v>0</v>
      </c>
      <c r="L85" s="297">
        <v>0</v>
      </c>
      <c r="M85" s="297">
        <v>0</v>
      </c>
      <c r="N85" s="297">
        <v>0</v>
      </c>
      <c r="O85" s="297">
        <v>0</v>
      </c>
      <c r="P85" s="297">
        <v>0</v>
      </c>
      <c r="Q85" s="297">
        <v>0</v>
      </c>
      <c r="R85" s="297">
        <v>0</v>
      </c>
      <c r="S85" s="297">
        <v>0</v>
      </c>
      <c r="T85" s="297">
        <v>0</v>
      </c>
      <c r="U85" s="297">
        <v>0</v>
      </c>
      <c r="V85" s="297">
        <v>0</v>
      </c>
      <c r="W85" s="297">
        <v>0</v>
      </c>
      <c r="X85" s="297">
        <v>0</v>
      </c>
      <c r="Y85" s="297">
        <v>0</v>
      </c>
      <c r="Z85" s="412">
        <v>0</v>
      </c>
      <c r="AA85" s="412">
        <v>0</v>
      </c>
      <c r="AB85" s="412">
        <v>0</v>
      </c>
      <c r="AC85" s="412">
        <v>0</v>
      </c>
      <c r="AD85" s="412">
        <v>0</v>
      </c>
      <c r="AE85" s="412">
        <v>0</v>
      </c>
      <c r="AF85" s="412"/>
      <c r="AG85" s="412"/>
      <c r="AH85" s="412"/>
      <c r="AI85" s="412"/>
      <c r="AJ85" s="412"/>
      <c r="AK85" s="412"/>
      <c r="AL85" s="412"/>
      <c r="AM85" s="412"/>
      <c r="AN85" s="298">
        <f>SUM(Z85:AM85)</f>
        <v>0</v>
      </c>
    </row>
    <row r="86" spans="1:41" ht="15" hidden="1" outlineLevel="1">
      <c r="C86" s="296" t="s">
        <v>268</v>
      </c>
      <c r="D86" s="293" t="s">
        <v>164</v>
      </c>
      <c r="E86" s="297"/>
      <c r="F86" s="297"/>
      <c r="G86" s="297"/>
      <c r="H86" s="297"/>
      <c r="I86" s="297"/>
      <c r="J86" s="297"/>
      <c r="K86" s="297"/>
      <c r="L86" s="297"/>
      <c r="M86" s="297"/>
      <c r="N86" s="297"/>
      <c r="O86" s="297">
        <f>O85</f>
        <v>0</v>
      </c>
      <c r="P86" s="297"/>
      <c r="Q86" s="297"/>
      <c r="R86" s="297"/>
      <c r="S86" s="297"/>
      <c r="T86" s="297"/>
      <c r="U86" s="297"/>
      <c r="V86" s="297"/>
      <c r="W86" s="297"/>
      <c r="X86" s="297"/>
      <c r="Y86" s="297"/>
      <c r="Z86" s="413">
        <f>Z85</f>
        <v>0</v>
      </c>
      <c r="AA86" s="413">
        <f t="shared" ref="AA86:AD86" si="158">AA85</f>
        <v>0</v>
      </c>
      <c r="AB86" s="413">
        <f t="shared" si="158"/>
        <v>0</v>
      </c>
      <c r="AC86" s="413">
        <f t="shared" si="158"/>
        <v>0</v>
      </c>
      <c r="AD86" s="413">
        <f t="shared" si="158"/>
        <v>0</v>
      </c>
      <c r="AE86" s="413">
        <f>AE85</f>
        <v>0</v>
      </c>
      <c r="AF86" s="413">
        <f t="shared" ref="AF86:AM86" si="159">AF85</f>
        <v>0</v>
      </c>
      <c r="AG86" s="413">
        <f t="shared" si="159"/>
        <v>0</v>
      </c>
      <c r="AH86" s="413">
        <f t="shared" si="159"/>
        <v>0</v>
      </c>
      <c r="AI86" s="413">
        <f t="shared" si="159"/>
        <v>0</v>
      </c>
      <c r="AJ86" s="413">
        <f t="shared" si="159"/>
        <v>0</v>
      </c>
      <c r="AK86" s="413">
        <f t="shared" si="159"/>
        <v>0</v>
      </c>
      <c r="AL86" s="413">
        <f t="shared" si="159"/>
        <v>0</v>
      </c>
      <c r="AM86" s="413">
        <f t="shared" si="159"/>
        <v>0</v>
      </c>
      <c r="AN86" s="299"/>
    </row>
    <row r="87" spans="1:41" ht="15" hidden="1" outlineLevel="1">
      <c r="C87" s="317"/>
      <c r="D87" s="307"/>
      <c r="E87" s="293"/>
      <c r="F87" s="293"/>
      <c r="G87" s="293"/>
      <c r="H87" s="293"/>
      <c r="I87" s="293"/>
      <c r="J87" s="293"/>
      <c r="K87" s="293"/>
      <c r="L87" s="293"/>
      <c r="M87" s="293"/>
      <c r="N87" s="293"/>
      <c r="O87" s="293"/>
      <c r="P87" s="293"/>
      <c r="Q87" s="293"/>
      <c r="R87" s="293"/>
      <c r="S87" s="293"/>
      <c r="T87" s="293"/>
      <c r="U87" s="293"/>
      <c r="V87" s="293"/>
      <c r="W87" s="293"/>
      <c r="X87" s="293"/>
      <c r="Y87" s="293"/>
      <c r="Z87" s="414"/>
      <c r="AA87" s="414"/>
      <c r="AB87" s="414"/>
      <c r="AC87" s="414"/>
      <c r="AD87" s="414"/>
      <c r="AE87" s="414"/>
      <c r="AF87" s="414"/>
      <c r="AG87" s="414"/>
      <c r="AH87" s="414"/>
      <c r="AI87" s="414"/>
      <c r="AJ87" s="414"/>
      <c r="AK87" s="414"/>
      <c r="AL87" s="414"/>
      <c r="AM87" s="414"/>
      <c r="AN87" s="308"/>
    </row>
    <row r="88" spans="1:41" s="285" customFormat="1" ht="15" hidden="1" outlineLevel="1">
      <c r="A88" s="523">
        <v>16</v>
      </c>
      <c r="B88" s="523"/>
      <c r="C88" s="326" t="s">
        <v>492</v>
      </c>
      <c r="D88" s="293" t="s">
        <v>25</v>
      </c>
      <c r="E88" s="297">
        <v>0</v>
      </c>
      <c r="F88" s="297">
        <v>0</v>
      </c>
      <c r="G88" s="297">
        <v>0</v>
      </c>
      <c r="H88" s="297">
        <v>0</v>
      </c>
      <c r="I88" s="297">
        <v>0</v>
      </c>
      <c r="J88" s="297">
        <v>0</v>
      </c>
      <c r="K88" s="297">
        <v>0</v>
      </c>
      <c r="L88" s="297">
        <v>0</v>
      </c>
      <c r="M88" s="297">
        <v>0</v>
      </c>
      <c r="N88" s="297">
        <v>0</v>
      </c>
      <c r="O88" s="297">
        <v>0</v>
      </c>
      <c r="P88" s="297">
        <v>0</v>
      </c>
      <c r="Q88" s="297">
        <v>0</v>
      </c>
      <c r="R88" s="297">
        <v>0</v>
      </c>
      <c r="S88" s="297">
        <v>0</v>
      </c>
      <c r="T88" s="297">
        <v>0</v>
      </c>
      <c r="U88" s="297">
        <v>0</v>
      </c>
      <c r="V88" s="297">
        <v>0</v>
      </c>
      <c r="W88" s="297">
        <v>0</v>
      </c>
      <c r="X88" s="297">
        <v>0</v>
      </c>
      <c r="Y88" s="297">
        <v>0</v>
      </c>
      <c r="Z88" s="412">
        <v>0</v>
      </c>
      <c r="AA88" s="412">
        <v>0</v>
      </c>
      <c r="AB88" s="412">
        <v>0</v>
      </c>
      <c r="AC88" s="412">
        <v>0</v>
      </c>
      <c r="AD88" s="412">
        <v>0</v>
      </c>
      <c r="AE88" s="412">
        <v>0</v>
      </c>
      <c r="AF88" s="412"/>
      <c r="AG88" s="412"/>
      <c r="AH88" s="412"/>
      <c r="AI88" s="412"/>
      <c r="AJ88" s="412"/>
      <c r="AK88" s="412"/>
      <c r="AL88" s="412"/>
      <c r="AM88" s="412"/>
      <c r="AN88" s="298">
        <f>SUM(Z88:AM88)</f>
        <v>0</v>
      </c>
    </row>
    <row r="89" spans="1:41" s="285" customFormat="1" ht="15" hidden="1" outlineLevel="1">
      <c r="A89" s="523"/>
      <c r="B89" s="523"/>
      <c r="C89" s="326" t="s">
        <v>268</v>
      </c>
      <c r="D89" s="293" t="s">
        <v>164</v>
      </c>
      <c r="E89" s="297"/>
      <c r="F89" s="297"/>
      <c r="G89" s="297"/>
      <c r="H89" s="297"/>
      <c r="I89" s="297"/>
      <c r="J89" s="297"/>
      <c r="K89" s="297"/>
      <c r="L89" s="297"/>
      <c r="M89" s="297"/>
      <c r="N89" s="297"/>
      <c r="O89" s="297">
        <f>O88</f>
        <v>0</v>
      </c>
      <c r="P89" s="297"/>
      <c r="Q89" s="297"/>
      <c r="R89" s="297"/>
      <c r="S89" s="297"/>
      <c r="T89" s="297"/>
      <c r="U89" s="297"/>
      <c r="V89" s="297"/>
      <c r="W89" s="297"/>
      <c r="X89" s="297"/>
      <c r="Y89" s="297"/>
      <c r="Z89" s="413">
        <f>Z88</f>
        <v>0</v>
      </c>
      <c r="AA89" s="413">
        <f t="shared" ref="AA89:AD89" si="160">AA88</f>
        <v>0</v>
      </c>
      <c r="AB89" s="413">
        <f t="shared" si="160"/>
        <v>0</v>
      </c>
      <c r="AC89" s="413">
        <f t="shared" si="160"/>
        <v>0</v>
      </c>
      <c r="AD89" s="413">
        <f t="shared" si="160"/>
        <v>0</v>
      </c>
      <c r="AE89" s="413">
        <f>AE88</f>
        <v>0</v>
      </c>
      <c r="AF89" s="413">
        <f t="shared" ref="AF89:AM89" si="161">AF88</f>
        <v>0</v>
      </c>
      <c r="AG89" s="413">
        <f t="shared" si="161"/>
        <v>0</v>
      </c>
      <c r="AH89" s="413">
        <f t="shared" si="161"/>
        <v>0</v>
      </c>
      <c r="AI89" s="413">
        <f t="shared" si="161"/>
        <v>0</v>
      </c>
      <c r="AJ89" s="413">
        <f t="shared" si="161"/>
        <v>0</v>
      </c>
      <c r="AK89" s="413">
        <f t="shared" si="161"/>
        <v>0</v>
      </c>
      <c r="AL89" s="413">
        <f t="shared" si="161"/>
        <v>0</v>
      </c>
      <c r="AM89" s="413">
        <f t="shared" si="161"/>
        <v>0</v>
      </c>
      <c r="AN89" s="299"/>
    </row>
    <row r="90" spans="1:41" s="285" customFormat="1" ht="15" hidden="1" outlineLevel="1">
      <c r="A90" s="523"/>
      <c r="B90" s="523"/>
      <c r="C90" s="326"/>
      <c r="D90" s="293"/>
      <c r="E90" s="293"/>
      <c r="F90" s="293"/>
      <c r="G90" s="293"/>
      <c r="H90" s="293"/>
      <c r="I90" s="293"/>
      <c r="J90" s="293"/>
      <c r="K90" s="293"/>
      <c r="L90" s="293"/>
      <c r="M90" s="293"/>
      <c r="N90" s="293"/>
      <c r="O90" s="293"/>
      <c r="P90" s="293"/>
      <c r="Q90" s="293"/>
      <c r="R90" s="293"/>
      <c r="S90" s="293"/>
      <c r="T90" s="293"/>
      <c r="U90" s="293"/>
      <c r="V90" s="293"/>
      <c r="W90" s="293"/>
      <c r="X90" s="293"/>
      <c r="Y90" s="293"/>
      <c r="Z90" s="414"/>
      <c r="AA90" s="414"/>
      <c r="AB90" s="414"/>
      <c r="AC90" s="414"/>
      <c r="AD90" s="414"/>
      <c r="AE90" s="414"/>
      <c r="AF90" s="418"/>
      <c r="AG90" s="418"/>
      <c r="AH90" s="418"/>
      <c r="AI90" s="418"/>
      <c r="AJ90" s="418"/>
      <c r="AK90" s="418"/>
      <c r="AL90" s="418"/>
      <c r="AM90" s="418"/>
      <c r="AN90" s="315"/>
    </row>
    <row r="91" spans="1:41" ht="15.6" hidden="1" outlineLevel="1">
      <c r="C91" s="520" t="s">
        <v>497</v>
      </c>
      <c r="D91" s="322"/>
      <c r="E91" s="292"/>
      <c r="F91" s="291"/>
      <c r="G91" s="291"/>
      <c r="H91" s="291"/>
      <c r="I91" s="291"/>
      <c r="J91" s="291"/>
      <c r="K91" s="291"/>
      <c r="L91" s="291"/>
      <c r="M91" s="291"/>
      <c r="N91" s="291"/>
      <c r="O91" s="292"/>
      <c r="P91" s="291"/>
      <c r="Q91" s="291"/>
      <c r="R91" s="291"/>
      <c r="S91" s="291"/>
      <c r="T91" s="291"/>
      <c r="U91" s="291"/>
      <c r="V91" s="291"/>
      <c r="W91" s="291"/>
      <c r="X91" s="291"/>
      <c r="Y91" s="291"/>
      <c r="Z91" s="416"/>
      <c r="AA91" s="416"/>
      <c r="AB91" s="416"/>
      <c r="AC91" s="416"/>
      <c r="AD91" s="416"/>
      <c r="AE91" s="416"/>
      <c r="AF91" s="416"/>
      <c r="AG91" s="416"/>
      <c r="AH91" s="416"/>
      <c r="AI91" s="416"/>
      <c r="AJ91" s="416"/>
      <c r="AK91" s="416"/>
      <c r="AL91" s="416"/>
      <c r="AM91" s="416"/>
      <c r="AN91" s="294"/>
    </row>
    <row r="92" spans="1:41" ht="15" hidden="1" outlineLevel="1">
      <c r="A92" s="523">
        <v>17</v>
      </c>
      <c r="C92" s="521" t="s">
        <v>113</v>
      </c>
      <c r="D92" s="293" t="s">
        <v>25</v>
      </c>
      <c r="E92" s="297">
        <v>0</v>
      </c>
      <c r="F92" s="297">
        <v>0</v>
      </c>
      <c r="G92" s="297">
        <v>0</v>
      </c>
      <c r="H92" s="297">
        <v>0</v>
      </c>
      <c r="I92" s="297">
        <v>0</v>
      </c>
      <c r="J92" s="297">
        <v>0</v>
      </c>
      <c r="K92" s="297">
        <v>0</v>
      </c>
      <c r="L92" s="297">
        <v>0</v>
      </c>
      <c r="M92" s="297">
        <v>0</v>
      </c>
      <c r="N92" s="297">
        <v>0</v>
      </c>
      <c r="O92" s="297">
        <v>0</v>
      </c>
      <c r="P92" s="297">
        <v>0</v>
      </c>
      <c r="Q92" s="297">
        <v>0</v>
      </c>
      <c r="R92" s="297">
        <v>0</v>
      </c>
      <c r="S92" s="297">
        <v>0</v>
      </c>
      <c r="T92" s="297">
        <v>0</v>
      </c>
      <c r="U92" s="297">
        <v>0</v>
      </c>
      <c r="V92" s="297">
        <v>0</v>
      </c>
      <c r="W92" s="297">
        <v>0</v>
      </c>
      <c r="X92" s="297">
        <v>0</v>
      </c>
      <c r="Y92" s="297">
        <v>0</v>
      </c>
      <c r="Z92" s="412">
        <v>0</v>
      </c>
      <c r="AA92" s="412">
        <v>0</v>
      </c>
      <c r="AB92" s="412">
        <v>0</v>
      </c>
      <c r="AC92" s="412">
        <v>0</v>
      </c>
      <c r="AD92" s="412">
        <v>0</v>
      </c>
      <c r="AE92" s="412">
        <v>0</v>
      </c>
      <c r="AF92" s="412"/>
      <c r="AG92" s="417"/>
      <c r="AH92" s="417"/>
      <c r="AI92" s="417"/>
      <c r="AJ92" s="417"/>
      <c r="AK92" s="417"/>
      <c r="AL92" s="417"/>
      <c r="AM92" s="417"/>
      <c r="AN92" s="298">
        <f>SUM(Z92:AM92)</f>
        <v>0</v>
      </c>
    </row>
    <row r="93" spans="1:41" ht="15" hidden="1" outlineLevel="1">
      <c r="C93" s="296" t="s">
        <v>268</v>
      </c>
      <c r="D93" s="293" t="s">
        <v>164</v>
      </c>
      <c r="E93" s="297"/>
      <c r="F93" s="297"/>
      <c r="G93" s="297"/>
      <c r="H93" s="297"/>
      <c r="I93" s="297"/>
      <c r="J93" s="297"/>
      <c r="K93" s="297"/>
      <c r="L93" s="297"/>
      <c r="M93" s="297"/>
      <c r="N93" s="297"/>
      <c r="O93" s="297">
        <f>O92</f>
        <v>0</v>
      </c>
      <c r="P93" s="297"/>
      <c r="Q93" s="297"/>
      <c r="R93" s="297"/>
      <c r="S93" s="297"/>
      <c r="T93" s="297"/>
      <c r="U93" s="297"/>
      <c r="V93" s="297"/>
      <c r="W93" s="297"/>
      <c r="X93" s="297"/>
      <c r="Y93" s="297"/>
      <c r="Z93" s="413">
        <f>Z92</f>
        <v>0</v>
      </c>
      <c r="AA93" s="413">
        <f t="shared" ref="AA93:AM93" si="162">AA92</f>
        <v>0</v>
      </c>
      <c r="AB93" s="413">
        <f t="shared" si="162"/>
        <v>0</v>
      </c>
      <c r="AC93" s="413">
        <f t="shared" si="162"/>
        <v>0</v>
      </c>
      <c r="AD93" s="413">
        <f t="shared" si="162"/>
        <v>0</v>
      </c>
      <c r="AE93" s="413">
        <f t="shared" si="162"/>
        <v>0</v>
      </c>
      <c r="AF93" s="413">
        <f t="shared" si="162"/>
        <v>0</v>
      </c>
      <c r="AG93" s="413">
        <f t="shared" si="162"/>
        <v>0</v>
      </c>
      <c r="AH93" s="413">
        <f t="shared" si="162"/>
        <v>0</v>
      </c>
      <c r="AI93" s="413">
        <f t="shared" si="162"/>
        <v>0</v>
      </c>
      <c r="AJ93" s="413">
        <f t="shared" si="162"/>
        <v>0</v>
      </c>
      <c r="AK93" s="413">
        <f t="shared" si="162"/>
        <v>0</v>
      </c>
      <c r="AL93" s="413">
        <f t="shared" si="162"/>
        <v>0</v>
      </c>
      <c r="AM93" s="413">
        <f t="shared" si="162"/>
        <v>0</v>
      </c>
      <c r="AN93" s="308"/>
    </row>
    <row r="94" spans="1:41" ht="15" hidden="1" outlineLevel="1">
      <c r="C94" s="296"/>
      <c r="D94" s="293"/>
      <c r="E94" s="293"/>
      <c r="F94" s="293"/>
      <c r="G94" s="293"/>
      <c r="H94" s="293"/>
      <c r="I94" s="293"/>
      <c r="J94" s="293"/>
      <c r="K94" s="293"/>
      <c r="L94" s="293"/>
      <c r="M94" s="293"/>
      <c r="N94" s="293"/>
      <c r="O94" s="293"/>
      <c r="P94" s="293"/>
      <c r="Q94" s="293"/>
      <c r="R94" s="293"/>
      <c r="S94" s="293"/>
      <c r="T94" s="293"/>
      <c r="U94" s="293"/>
      <c r="V94" s="293"/>
      <c r="W94" s="293"/>
      <c r="X94" s="293"/>
      <c r="Y94" s="293"/>
      <c r="Z94" s="424"/>
      <c r="AA94" s="427"/>
      <c r="AB94" s="427"/>
      <c r="AC94" s="427"/>
      <c r="AD94" s="427"/>
      <c r="AE94" s="427"/>
      <c r="AF94" s="427"/>
      <c r="AG94" s="427"/>
      <c r="AH94" s="427"/>
      <c r="AI94" s="427"/>
      <c r="AJ94" s="427"/>
      <c r="AK94" s="427"/>
      <c r="AL94" s="427"/>
      <c r="AM94" s="427"/>
      <c r="AN94" s="308"/>
    </row>
    <row r="95" spans="1:41" ht="15" hidden="1" outlineLevel="1">
      <c r="A95" s="523">
        <v>18</v>
      </c>
      <c r="C95" s="521" t="s">
        <v>110</v>
      </c>
      <c r="D95" s="293" t="s">
        <v>25</v>
      </c>
      <c r="E95" s="297">
        <v>0</v>
      </c>
      <c r="F95" s="297">
        <v>0</v>
      </c>
      <c r="G95" s="297">
        <v>0</v>
      </c>
      <c r="H95" s="297">
        <v>0</v>
      </c>
      <c r="I95" s="297">
        <v>0</v>
      </c>
      <c r="J95" s="297">
        <v>0</v>
      </c>
      <c r="K95" s="297">
        <v>0</v>
      </c>
      <c r="L95" s="297">
        <v>0</v>
      </c>
      <c r="M95" s="297">
        <v>0</v>
      </c>
      <c r="N95" s="297">
        <v>0</v>
      </c>
      <c r="O95" s="297">
        <v>0</v>
      </c>
      <c r="P95" s="297">
        <v>0</v>
      </c>
      <c r="Q95" s="297">
        <v>0</v>
      </c>
      <c r="R95" s="297">
        <v>0</v>
      </c>
      <c r="S95" s="297">
        <v>0</v>
      </c>
      <c r="T95" s="297">
        <v>0</v>
      </c>
      <c r="U95" s="297">
        <v>0</v>
      </c>
      <c r="V95" s="297">
        <v>0</v>
      </c>
      <c r="W95" s="297">
        <v>0</v>
      </c>
      <c r="X95" s="297">
        <v>0</v>
      </c>
      <c r="Y95" s="297">
        <v>0</v>
      </c>
      <c r="Z95" s="412">
        <v>0</v>
      </c>
      <c r="AA95" s="412">
        <v>0</v>
      </c>
      <c r="AB95" s="412">
        <v>0</v>
      </c>
      <c r="AC95" s="412">
        <v>0</v>
      </c>
      <c r="AD95" s="412">
        <v>0</v>
      </c>
      <c r="AE95" s="412">
        <v>0</v>
      </c>
      <c r="AF95" s="412"/>
      <c r="AG95" s="417"/>
      <c r="AH95" s="417"/>
      <c r="AI95" s="417"/>
      <c r="AJ95" s="417"/>
      <c r="AK95" s="417"/>
      <c r="AL95" s="417"/>
      <c r="AM95" s="417"/>
      <c r="AN95" s="298">
        <f>SUM(Z95:AM95)</f>
        <v>0</v>
      </c>
    </row>
    <row r="96" spans="1:41" ht="15" hidden="1" outlineLevel="1">
      <c r="C96" s="296" t="s">
        <v>268</v>
      </c>
      <c r="D96" s="293" t="s">
        <v>164</v>
      </c>
      <c r="E96" s="297"/>
      <c r="F96" s="297"/>
      <c r="G96" s="297"/>
      <c r="H96" s="297"/>
      <c r="I96" s="297"/>
      <c r="J96" s="297"/>
      <c r="K96" s="297"/>
      <c r="L96" s="297"/>
      <c r="M96" s="297"/>
      <c r="N96" s="297"/>
      <c r="O96" s="297">
        <f>O95</f>
        <v>0</v>
      </c>
      <c r="P96" s="297"/>
      <c r="Q96" s="297"/>
      <c r="R96" s="297"/>
      <c r="S96" s="297"/>
      <c r="T96" s="297"/>
      <c r="U96" s="297"/>
      <c r="V96" s="297"/>
      <c r="W96" s="297"/>
      <c r="X96" s="297"/>
      <c r="Y96" s="297"/>
      <c r="Z96" s="413">
        <f>Z95</f>
        <v>0</v>
      </c>
      <c r="AA96" s="413">
        <f t="shared" ref="AA96" si="163">AA95</f>
        <v>0</v>
      </c>
      <c r="AB96" s="413">
        <f t="shared" ref="AB96" si="164">AB95</f>
        <v>0</v>
      </c>
      <c r="AC96" s="413">
        <f t="shared" ref="AC96" si="165">AC95</f>
        <v>0</v>
      </c>
      <c r="AD96" s="413">
        <f t="shared" ref="AD96" si="166">AD95</f>
        <v>0</v>
      </c>
      <c r="AE96" s="413">
        <f t="shared" ref="AE96" si="167">AE95</f>
        <v>0</v>
      </c>
      <c r="AF96" s="413">
        <f t="shared" ref="AF96" si="168">AF95</f>
        <v>0</v>
      </c>
      <c r="AG96" s="413">
        <f t="shared" ref="AG96" si="169">AG95</f>
        <v>0</v>
      </c>
      <c r="AH96" s="413">
        <f t="shared" ref="AH96" si="170">AH95</f>
        <v>0</v>
      </c>
      <c r="AI96" s="413">
        <f t="shared" ref="AI96" si="171">AI95</f>
        <v>0</v>
      </c>
      <c r="AJ96" s="413">
        <f t="shared" ref="AJ96" si="172">AJ95</f>
        <v>0</v>
      </c>
      <c r="AK96" s="413">
        <f t="shared" ref="AK96" si="173">AK95</f>
        <v>0</v>
      </c>
      <c r="AL96" s="413">
        <f t="shared" ref="AL96" si="174">AL95</f>
        <v>0</v>
      </c>
      <c r="AM96" s="413">
        <f t="shared" ref="AM96" si="175">AM95</f>
        <v>0</v>
      </c>
      <c r="AN96" s="308"/>
    </row>
    <row r="97" spans="1:40" ht="15" hidden="1" outlineLevel="1">
      <c r="C97" s="324"/>
      <c r="D97" s="293"/>
      <c r="E97" s="293"/>
      <c r="F97" s="293"/>
      <c r="G97" s="293"/>
      <c r="H97" s="293"/>
      <c r="I97" s="293"/>
      <c r="J97" s="293"/>
      <c r="K97" s="293"/>
      <c r="L97" s="293"/>
      <c r="M97" s="293"/>
      <c r="N97" s="293"/>
      <c r="O97" s="293"/>
      <c r="P97" s="293"/>
      <c r="Q97" s="293"/>
      <c r="R97" s="293"/>
      <c r="S97" s="293"/>
      <c r="T97" s="293"/>
      <c r="U97" s="293"/>
      <c r="V97" s="293"/>
      <c r="W97" s="293"/>
      <c r="X97" s="293"/>
      <c r="Y97" s="293"/>
      <c r="Z97" s="425"/>
      <c r="AA97" s="426"/>
      <c r="AB97" s="426"/>
      <c r="AC97" s="426"/>
      <c r="AD97" s="426"/>
      <c r="AE97" s="426"/>
      <c r="AF97" s="426"/>
      <c r="AG97" s="426"/>
      <c r="AH97" s="426"/>
      <c r="AI97" s="426"/>
      <c r="AJ97" s="426"/>
      <c r="AK97" s="426"/>
      <c r="AL97" s="426"/>
      <c r="AM97" s="426"/>
      <c r="AN97" s="299"/>
    </row>
    <row r="98" spans="1:40" ht="15" hidden="1" outlineLevel="1">
      <c r="A98" s="523">
        <v>19</v>
      </c>
      <c r="C98" s="521" t="s">
        <v>112</v>
      </c>
      <c r="D98" s="293" t="s">
        <v>25</v>
      </c>
      <c r="E98" s="297">
        <v>2295877</v>
      </c>
      <c r="F98" s="297">
        <v>0</v>
      </c>
      <c r="G98" s="297">
        <v>0</v>
      </c>
      <c r="H98" s="297">
        <v>0</v>
      </c>
      <c r="I98" s="297">
        <v>0</v>
      </c>
      <c r="J98" s="297">
        <v>0</v>
      </c>
      <c r="K98" s="297">
        <v>0</v>
      </c>
      <c r="L98" s="297">
        <v>0</v>
      </c>
      <c r="M98" s="297">
        <v>0</v>
      </c>
      <c r="N98" s="297">
        <v>0</v>
      </c>
      <c r="O98" s="297">
        <v>0</v>
      </c>
      <c r="P98" s="297">
        <v>262</v>
      </c>
      <c r="Q98" s="297">
        <v>0</v>
      </c>
      <c r="R98" s="297">
        <v>0</v>
      </c>
      <c r="S98" s="297">
        <v>0</v>
      </c>
      <c r="T98" s="297">
        <v>0</v>
      </c>
      <c r="U98" s="297">
        <v>0</v>
      </c>
      <c r="V98" s="297">
        <v>0</v>
      </c>
      <c r="W98" s="297">
        <v>0</v>
      </c>
      <c r="X98" s="297">
        <v>0</v>
      </c>
      <c r="Y98" s="297">
        <v>0</v>
      </c>
      <c r="Z98" s="412">
        <v>0</v>
      </c>
      <c r="AA98" s="412">
        <v>1</v>
      </c>
      <c r="AB98" s="412">
        <v>0</v>
      </c>
      <c r="AC98" s="412">
        <v>0</v>
      </c>
      <c r="AD98" s="412">
        <v>0</v>
      </c>
      <c r="AE98" s="412">
        <v>0</v>
      </c>
      <c r="AF98" s="412"/>
      <c r="AG98" s="417"/>
      <c r="AH98" s="417"/>
      <c r="AI98" s="417"/>
      <c r="AJ98" s="417"/>
      <c r="AK98" s="417"/>
      <c r="AL98" s="417"/>
      <c r="AM98" s="417"/>
      <c r="AN98" s="298">
        <f>SUM(Z98:AM98)</f>
        <v>1</v>
      </c>
    </row>
    <row r="99" spans="1:40" ht="15" hidden="1" outlineLevel="1">
      <c r="C99" s="296" t="s">
        <v>268</v>
      </c>
      <c r="D99" s="293" t="s">
        <v>164</v>
      </c>
      <c r="E99" s="297"/>
      <c r="F99" s="297"/>
      <c r="G99" s="297"/>
      <c r="H99" s="297"/>
      <c r="I99" s="297"/>
      <c r="J99" s="297"/>
      <c r="K99" s="297"/>
      <c r="L99" s="297"/>
      <c r="M99" s="297"/>
      <c r="N99" s="297"/>
      <c r="O99" s="297">
        <f>O98</f>
        <v>0</v>
      </c>
      <c r="P99" s="297"/>
      <c r="Q99" s="297"/>
      <c r="R99" s="297"/>
      <c r="S99" s="297"/>
      <c r="T99" s="297"/>
      <c r="U99" s="297"/>
      <c r="V99" s="297"/>
      <c r="W99" s="297"/>
      <c r="X99" s="297"/>
      <c r="Y99" s="297"/>
      <c r="Z99" s="413">
        <f>Z98</f>
        <v>0</v>
      </c>
      <c r="AA99" s="413">
        <f t="shared" ref="AA99:AM99" si="176">AA98</f>
        <v>1</v>
      </c>
      <c r="AB99" s="413">
        <f t="shared" si="176"/>
        <v>0</v>
      </c>
      <c r="AC99" s="413">
        <f t="shared" si="176"/>
        <v>0</v>
      </c>
      <c r="AD99" s="413">
        <f t="shared" si="176"/>
        <v>0</v>
      </c>
      <c r="AE99" s="413">
        <f t="shared" si="176"/>
        <v>0</v>
      </c>
      <c r="AF99" s="413">
        <f t="shared" si="176"/>
        <v>0</v>
      </c>
      <c r="AG99" s="413">
        <f t="shared" si="176"/>
        <v>0</v>
      </c>
      <c r="AH99" s="413">
        <f t="shared" si="176"/>
        <v>0</v>
      </c>
      <c r="AI99" s="413">
        <f t="shared" si="176"/>
        <v>0</v>
      </c>
      <c r="AJ99" s="413">
        <f t="shared" si="176"/>
        <v>0</v>
      </c>
      <c r="AK99" s="413">
        <f t="shared" si="176"/>
        <v>0</v>
      </c>
      <c r="AL99" s="413">
        <f t="shared" si="176"/>
        <v>0</v>
      </c>
      <c r="AM99" s="413">
        <f t="shared" si="176"/>
        <v>0</v>
      </c>
      <c r="AN99" s="299"/>
    </row>
    <row r="100" spans="1:40" ht="15" hidden="1" outlineLevel="1">
      <c r="C100" s="32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293"/>
      <c r="Z100" s="414"/>
      <c r="AA100" s="414"/>
      <c r="AB100" s="414"/>
      <c r="AC100" s="414"/>
      <c r="AD100" s="414"/>
      <c r="AE100" s="414"/>
      <c r="AF100" s="414"/>
      <c r="AG100" s="414"/>
      <c r="AH100" s="414"/>
      <c r="AI100" s="414"/>
      <c r="AJ100" s="414"/>
      <c r="AK100" s="414"/>
      <c r="AL100" s="414"/>
      <c r="AM100" s="414"/>
      <c r="AN100" s="308"/>
    </row>
    <row r="101" spans="1:40" ht="15" hidden="1" outlineLevel="1">
      <c r="A101" s="523">
        <v>20</v>
      </c>
      <c r="C101" s="521" t="s">
        <v>111</v>
      </c>
      <c r="D101" s="293" t="s">
        <v>25</v>
      </c>
      <c r="E101" s="297">
        <v>0</v>
      </c>
      <c r="F101" s="297">
        <v>0</v>
      </c>
      <c r="G101" s="297">
        <v>0</v>
      </c>
      <c r="H101" s="297">
        <v>0</v>
      </c>
      <c r="I101" s="297">
        <v>0</v>
      </c>
      <c r="J101" s="297">
        <v>0</v>
      </c>
      <c r="K101" s="297">
        <v>0</v>
      </c>
      <c r="L101" s="297">
        <v>0</v>
      </c>
      <c r="M101" s="297">
        <v>0</v>
      </c>
      <c r="N101" s="297">
        <v>0</v>
      </c>
      <c r="O101" s="297">
        <v>0</v>
      </c>
      <c r="P101" s="297">
        <v>0</v>
      </c>
      <c r="Q101" s="297">
        <v>0</v>
      </c>
      <c r="R101" s="297">
        <v>0</v>
      </c>
      <c r="S101" s="297">
        <v>0</v>
      </c>
      <c r="T101" s="297">
        <v>0</v>
      </c>
      <c r="U101" s="297">
        <v>0</v>
      </c>
      <c r="V101" s="297">
        <v>0</v>
      </c>
      <c r="W101" s="297">
        <v>0</v>
      </c>
      <c r="X101" s="297">
        <v>0</v>
      </c>
      <c r="Y101" s="297">
        <v>0</v>
      </c>
      <c r="Z101" s="412">
        <v>0</v>
      </c>
      <c r="AA101" s="412">
        <v>0</v>
      </c>
      <c r="AB101" s="412">
        <v>0</v>
      </c>
      <c r="AC101" s="412">
        <v>0</v>
      </c>
      <c r="AD101" s="412">
        <v>0</v>
      </c>
      <c r="AE101" s="412">
        <v>0</v>
      </c>
      <c r="AF101" s="412"/>
      <c r="AG101" s="417"/>
      <c r="AH101" s="417"/>
      <c r="AI101" s="417"/>
      <c r="AJ101" s="417"/>
      <c r="AK101" s="417"/>
      <c r="AL101" s="417"/>
      <c r="AM101" s="417"/>
      <c r="AN101" s="298">
        <f>SUM(Z101:AM101)</f>
        <v>0</v>
      </c>
    </row>
    <row r="102" spans="1:40" ht="15" hidden="1" outlineLevel="1">
      <c r="C102" s="296" t="s">
        <v>268</v>
      </c>
      <c r="D102" s="293" t="s">
        <v>164</v>
      </c>
      <c r="E102" s="297"/>
      <c r="F102" s="297"/>
      <c r="G102" s="297"/>
      <c r="H102" s="297"/>
      <c r="I102" s="297"/>
      <c r="J102" s="297"/>
      <c r="K102" s="297"/>
      <c r="L102" s="297"/>
      <c r="M102" s="297"/>
      <c r="N102" s="297"/>
      <c r="O102" s="297">
        <f>O101</f>
        <v>0</v>
      </c>
      <c r="P102" s="297"/>
      <c r="Q102" s="297"/>
      <c r="R102" s="297"/>
      <c r="S102" s="297"/>
      <c r="T102" s="297"/>
      <c r="U102" s="297"/>
      <c r="V102" s="297"/>
      <c r="W102" s="297"/>
      <c r="X102" s="297"/>
      <c r="Y102" s="297"/>
      <c r="Z102" s="413">
        <f t="shared" ref="Z102:AM102" si="177">Z101</f>
        <v>0</v>
      </c>
      <c r="AA102" s="413">
        <f t="shared" si="177"/>
        <v>0</v>
      </c>
      <c r="AB102" s="413">
        <f t="shared" si="177"/>
        <v>0</v>
      </c>
      <c r="AC102" s="413">
        <f t="shared" si="177"/>
        <v>0</v>
      </c>
      <c r="AD102" s="413">
        <f t="shared" si="177"/>
        <v>0</v>
      </c>
      <c r="AE102" s="413">
        <f t="shared" si="177"/>
        <v>0</v>
      </c>
      <c r="AF102" s="413">
        <f t="shared" si="177"/>
        <v>0</v>
      </c>
      <c r="AG102" s="413">
        <f t="shared" si="177"/>
        <v>0</v>
      </c>
      <c r="AH102" s="413">
        <f t="shared" si="177"/>
        <v>0</v>
      </c>
      <c r="AI102" s="413">
        <f t="shared" si="177"/>
        <v>0</v>
      </c>
      <c r="AJ102" s="413">
        <f t="shared" si="177"/>
        <v>0</v>
      </c>
      <c r="AK102" s="413">
        <f t="shared" si="177"/>
        <v>0</v>
      </c>
      <c r="AL102" s="413">
        <f t="shared" si="177"/>
        <v>0</v>
      </c>
      <c r="AM102" s="413">
        <f t="shared" si="177"/>
        <v>0</v>
      </c>
      <c r="AN102" s="308"/>
    </row>
    <row r="103" spans="1:40" ht="15.6" hidden="1" outlineLevel="1">
      <c r="C103" s="325"/>
      <c r="D103" s="302"/>
      <c r="E103" s="293"/>
      <c r="F103" s="293"/>
      <c r="G103" s="293"/>
      <c r="H103" s="293"/>
      <c r="I103" s="293"/>
      <c r="J103" s="293"/>
      <c r="K103" s="293"/>
      <c r="L103" s="293"/>
      <c r="M103" s="293"/>
      <c r="N103" s="293"/>
      <c r="O103" s="302"/>
      <c r="P103" s="293"/>
      <c r="Q103" s="293"/>
      <c r="R103" s="293"/>
      <c r="S103" s="293"/>
      <c r="T103" s="293"/>
      <c r="U103" s="293"/>
      <c r="V103" s="293"/>
      <c r="W103" s="293"/>
      <c r="X103" s="293"/>
      <c r="Y103" s="293"/>
      <c r="Z103" s="414"/>
      <c r="AA103" s="414"/>
      <c r="AB103" s="414"/>
      <c r="AC103" s="414"/>
      <c r="AD103" s="414"/>
      <c r="AE103" s="414"/>
      <c r="AF103" s="414"/>
      <c r="AG103" s="414"/>
      <c r="AH103" s="414"/>
      <c r="AI103" s="414"/>
      <c r="AJ103" s="414"/>
      <c r="AK103" s="414"/>
      <c r="AL103" s="414"/>
      <c r="AM103" s="414"/>
      <c r="AN103" s="308"/>
    </row>
    <row r="104" spans="1:40" ht="15.6" hidden="1" outlineLevel="1">
      <c r="C104" s="519" t="s">
        <v>504</v>
      </c>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293"/>
      <c r="Z104" s="424"/>
      <c r="AA104" s="427"/>
      <c r="AB104" s="427"/>
      <c r="AC104" s="427"/>
      <c r="AD104" s="427"/>
      <c r="AE104" s="427"/>
      <c r="AF104" s="427"/>
      <c r="AG104" s="427"/>
      <c r="AH104" s="427"/>
      <c r="AI104" s="427"/>
      <c r="AJ104" s="427"/>
      <c r="AK104" s="427"/>
      <c r="AL104" s="427"/>
      <c r="AM104" s="427"/>
      <c r="AN104" s="308"/>
    </row>
    <row r="105" spans="1:40" ht="15.6" hidden="1" outlineLevel="1">
      <c r="C105" s="290" t="s">
        <v>500</v>
      </c>
      <c r="D105" s="293"/>
      <c r="E105" s="293"/>
      <c r="F105" s="293"/>
      <c r="G105" s="293"/>
      <c r="H105" s="293"/>
      <c r="I105" s="293"/>
      <c r="J105" s="293"/>
      <c r="K105" s="293"/>
      <c r="L105" s="293"/>
      <c r="M105" s="293"/>
      <c r="N105" s="293"/>
      <c r="O105" s="293"/>
      <c r="P105" s="293"/>
      <c r="Q105" s="293"/>
      <c r="R105" s="293"/>
      <c r="S105" s="293"/>
      <c r="T105" s="293"/>
      <c r="U105" s="293"/>
      <c r="V105" s="293"/>
      <c r="W105" s="293"/>
      <c r="X105" s="293"/>
      <c r="Y105" s="293"/>
      <c r="Z105" s="424"/>
      <c r="AA105" s="427"/>
      <c r="AB105" s="427"/>
      <c r="AC105" s="427"/>
      <c r="AD105" s="427"/>
      <c r="AE105" s="427"/>
      <c r="AF105" s="427"/>
      <c r="AG105" s="427"/>
      <c r="AH105" s="427"/>
      <c r="AI105" s="427"/>
      <c r="AJ105" s="427"/>
      <c r="AK105" s="427"/>
      <c r="AL105" s="427"/>
      <c r="AM105" s="427"/>
      <c r="AN105" s="308"/>
    </row>
    <row r="106" spans="1:40" ht="15" hidden="1" outlineLevel="1">
      <c r="A106" s="523">
        <v>21</v>
      </c>
      <c r="C106" s="521" t="s">
        <v>114</v>
      </c>
      <c r="D106" s="293" t="s">
        <v>25</v>
      </c>
      <c r="E106" s="297">
        <v>0</v>
      </c>
      <c r="F106" s="297">
        <v>0</v>
      </c>
      <c r="G106" s="297">
        <v>0</v>
      </c>
      <c r="H106" s="297">
        <v>0</v>
      </c>
      <c r="I106" s="297">
        <v>0</v>
      </c>
      <c r="J106" s="297">
        <v>0</v>
      </c>
      <c r="K106" s="297">
        <v>0</v>
      </c>
      <c r="L106" s="297">
        <v>0</v>
      </c>
      <c r="M106" s="297">
        <v>0</v>
      </c>
      <c r="N106" s="297">
        <v>0</v>
      </c>
      <c r="O106" s="293"/>
      <c r="P106" s="297">
        <v>0</v>
      </c>
      <c r="Q106" s="297">
        <v>0</v>
      </c>
      <c r="R106" s="297">
        <v>0</v>
      </c>
      <c r="S106" s="297">
        <v>0</v>
      </c>
      <c r="T106" s="297">
        <v>0</v>
      </c>
      <c r="U106" s="297">
        <v>0</v>
      </c>
      <c r="V106" s="297">
        <v>0</v>
      </c>
      <c r="W106" s="297">
        <v>0</v>
      </c>
      <c r="X106" s="297">
        <v>0</v>
      </c>
      <c r="Y106" s="297">
        <v>0</v>
      </c>
      <c r="Z106" s="412">
        <v>1</v>
      </c>
      <c r="AA106" s="412">
        <v>0</v>
      </c>
      <c r="AB106" s="412">
        <v>0</v>
      </c>
      <c r="AC106" s="412">
        <v>0</v>
      </c>
      <c r="AD106" s="412">
        <v>0</v>
      </c>
      <c r="AE106" s="412">
        <v>0</v>
      </c>
      <c r="AF106" s="412"/>
      <c r="AG106" s="412"/>
      <c r="AH106" s="412"/>
      <c r="AI106" s="412"/>
      <c r="AJ106" s="412"/>
      <c r="AK106" s="412"/>
      <c r="AL106" s="412"/>
      <c r="AM106" s="412"/>
      <c r="AN106" s="298">
        <f>SUM(Z106:AM106)</f>
        <v>1</v>
      </c>
    </row>
    <row r="107" spans="1:40" ht="15" hidden="1" outlineLevel="1">
      <c r="C107" s="296" t="s">
        <v>268</v>
      </c>
      <c r="D107" s="293" t="s">
        <v>164</v>
      </c>
      <c r="E107" s="297"/>
      <c r="F107" s="297"/>
      <c r="G107" s="297"/>
      <c r="H107" s="297"/>
      <c r="I107" s="297"/>
      <c r="J107" s="297"/>
      <c r="K107" s="297"/>
      <c r="L107" s="297"/>
      <c r="M107" s="297"/>
      <c r="N107" s="297"/>
      <c r="O107" s="293"/>
      <c r="P107" s="297"/>
      <c r="Q107" s="297"/>
      <c r="R107" s="297"/>
      <c r="S107" s="297"/>
      <c r="T107" s="297"/>
      <c r="U107" s="297"/>
      <c r="V107" s="297"/>
      <c r="W107" s="297"/>
      <c r="X107" s="297"/>
      <c r="Y107" s="297"/>
      <c r="Z107" s="413">
        <f>Z106</f>
        <v>1</v>
      </c>
      <c r="AA107" s="413">
        <f t="shared" ref="AA107" si="178">AA106</f>
        <v>0</v>
      </c>
      <c r="AB107" s="413">
        <f t="shared" ref="AB107" si="179">AB106</f>
        <v>0</v>
      </c>
      <c r="AC107" s="413">
        <f t="shared" ref="AC107" si="180">AC106</f>
        <v>0</v>
      </c>
      <c r="AD107" s="413">
        <f t="shared" ref="AD107" si="181">AD106</f>
        <v>0</v>
      </c>
      <c r="AE107" s="413">
        <f t="shared" ref="AE107" si="182">AE106</f>
        <v>0</v>
      </c>
      <c r="AF107" s="413">
        <f t="shared" ref="AF107" si="183">AF106</f>
        <v>0</v>
      </c>
      <c r="AG107" s="413">
        <f t="shared" ref="AG107" si="184">AG106</f>
        <v>0</v>
      </c>
      <c r="AH107" s="413">
        <f t="shared" ref="AH107" si="185">AH106</f>
        <v>0</v>
      </c>
      <c r="AI107" s="413">
        <f t="shared" ref="AI107" si="186">AI106</f>
        <v>0</v>
      </c>
      <c r="AJ107" s="413">
        <f t="shared" ref="AJ107" si="187">AJ106</f>
        <v>0</v>
      </c>
      <c r="AK107" s="413">
        <f t="shared" ref="AK107" si="188">AK106</f>
        <v>0</v>
      </c>
      <c r="AL107" s="413">
        <f t="shared" ref="AL107" si="189">AL106</f>
        <v>0</v>
      </c>
      <c r="AM107" s="413">
        <f t="shared" ref="AM107" si="190">AM106</f>
        <v>0</v>
      </c>
      <c r="AN107" s="308"/>
    </row>
    <row r="108" spans="1:40" ht="15" hidden="1" outlineLevel="1">
      <c r="C108" s="296"/>
      <c r="D108" s="293"/>
      <c r="E108" s="293"/>
      <c r="F108" s="293"/>
      <c r="G108" s="293"/>
      <c r="H108" s="293"/>
      <c r="I108" s="293"/>
      <c r="J108" s="293"/>
      <c r="K108" s="293"/>
      <c r="L108" s="293"/>
      <c r="M108" s="293"/>
      <c r="N108" s="293"/>
      <c r="O108" s="293"/>
      <c r="P108" s="293"/>
      <c r="Q108" s="293"/>
      <c r="R108" s="293"/>
      <c r="S108" s="293"/>
      <c r="T108" s="293"/>
      <c r="U108" s="293"/>
      <c r="V108" s="293"/>
      <c r="W108" s="293"/>
      <c r="X108" s="293"/>
      <c r="Y108" s="293"/>
      <c r="Z108" s="424"/>
      <c r="AA108" s="427"/>
      <c r="AB108" s="427"/>
      <c r="AC108" s="427"/>
      <c r="AD108" s="427"/>
      <c r="AE108" s="427"/>
      <c r="AF108" s="427"/>
      <c r="AG108" s="427"/>
      <c r="AH108" s="427"/>
      <c r="AI108" s="427"/>
      <c r="AJ108" s="427"/>
      <c r="AK108" s="427"/>
      <c r="AL108" s="427"/>
      <c r="AM108" s="427"/>
      <c r="AN108" s="308"/>
    </row>
    <row r="109" spans="1:40" ht="30" hidden="1" outlineLevel="1">
      <c r="A109" s="523">
        <v>22</v>
      </c>
      <c r="C109" s="521" t="s">
        <v>115</v>
      </c>
      <c r="D109" s="293" t="s">
        <v>25</v>
      </c>
      <c r="E109" s="297">
        <v>0</v>
      </c>
      <c r="F109" s="297">
        <v>0</v>
      </c>
      <c r="G109" s="297">
        <v>0</v>
      </c>
      <c r="H109" s="297">
        <v>0</v>
      </c>
      <c r="I109" s="297">
        <v>0</v>
      </c>
      <c r="J109" s="297">
        <v>0</v>
      </c>
      <c r="K109" s="297">
        <v>0</v>
      </c>
      <c r="L109" s="297">
        <v>0</v>
      </c>
      <c r="M109" s="297">
        <v>0</v>
      </c>
      <c r="N109" s="297">
        <v>0</v>
      </c>
      <c r="O109" s="293"/>
      <c r="P109" s="297">
        <v>0</v>
      </c>
      <c r="Q109" s="297">
        <v>0</v>
      </c>
      <c r="R109" s="297">
        <v>0</v>
      </c>
      <c r="S109" s="297">
        <v>0</v>
      </c>
      <c r="T109" s="297">
        <v>0</v>
      </c>
      <c r="U109" s="297">
        <v>0</v>
      </c>
      <c r="V109" s="297">
        <v>0</v>
      </c>
      <c r="W109" s="297">
        <v>0</v>
      </c>
      <c r="X109" s="297">
        <v>0</v>
      </c>
      <c r="Y109" s="297">
        <v>0</v>
      </c>
      <c r="Z109" s="412">
        <v>1</v>
      </c>
      <c r="AA109" s="412">
        <v>0</v>
      </c>
      <c r="AB109" s="412">
        <v>0</v>
      </c>
      <c r="AC109" s="412">
        <v>0</v>
      </c>
      <c r="AD109" s="412">
        <v>0</v>
      </c>
      <c r="AE109" s="412">
        <v>0</v>
      </c>
      <c r="AF109" s="412"/>
      <c r="AG109" s="412"/>
      <c r="AH109" s="412"/>
      <c r="AI109" s="412"/>
      <c r="AJ109" s="412"/>
      <c r="AK109" s="412"/>
      <c r="AL109" s="412"/>
      <c r="AM109" s="412"/>
      <c r="AN109" s="298">
        <f>SUM(Z109:AM109)</f>
        <v>1</v>
      </c>
    </row>
    <row r="110" spans="1:40" ht="15" hidden="1" outlineLevel="1">
      <c r="C110" s="296" t="s">
        <v>268</v>
      </c>
      <c r="D110" s="293" t="s">
        <v>164</v>
      </c>
      <c r="E110" s="297"/>
      <c r="F110" s="297"/>
      <c r="G110" s="297"/>
      <c r="H110" s="297"/>
      <c r="I110" s="297"/>
      <c r="J110" s="297"/>
      <c r="K110" s="297"/>
      <c r="L110" s="297"/>
      <c r="M110" s="297"/>
      <c r="N110" s="297"/>
      <c r="O110" s="293"/>
      <c r="P110" s="297"/>
      <c r="Q110" s="297"/>
      <c r="R110" s="297"/>
      <c r="S110" s="297"/>
      <c r="T110" s="297"/>
      <c r="U110" s="297"/>
      <c r="V110" s="297"/>
      <c r="W110" s="297"/>
      <c r="X110" s="297"/>
      <c r="Y110" s="297"/>
      <c r="Z110" s="413">
        <f>Z109</f>
        <v>1</v>
      </c>
      <c r="AA110" s="413">
        <f t="shared" ref="AA110" si="191">AA109</f>
        <v>0</v>
      </c>
      <c r="AB110" s="413">
        <f t="shared" ref="AB110" si="192">AB109</f>
        <v>0</v>
      </c>
      <c r="AC110" s="413">
        <f t="shared" ref="AC110" si="193">AC109</f>
        <v>0</v>
      </c>
      <c r="AD110" s="413">
        <f t="shared" ref="AD110" si="194">AD109</f>
        <v>0</v>
      </c>
      <c r="AE110" s="413">
        <f t="shared" ref="AE110" si="195">AE109</f>
        <v>0</v>
      </c>
      <c r="AF110" s="413">
        <f t="shared" ref="AF110" si="196">AF109</f>
        <v>0</v>
      </c>
      <c r="AG110" s="413">
        <f t="shared" ref="AG110" si="197">AG109</f>
        <v>0</v>
      </c>
      <c r="AH110" s="413">
        <f t="shared" ref="AH110" si="198">AH109</f>
        <v>0</v>
      </c>
      <c r="AI110" s="413">
        <f t="shared" ref="AI110" si="199">AI109</f>
        <v>0</v>
      </c>
      <c r="AJ110" s="413">
        <f t="shared" ref="AJ110" si="200">AJ109</f>
        <v>0</v>
      </c>
      <c r="AK110" s="413">
        <f t="shared" ref="AK110" si="201">AK109</f>
        <v>0</v>
      </c>
      <c r="AL110" s="413">
        <f t="shared" ref="AL110" si="202">AL109</f>
        <v>0</v>
      </c>
      <c r="AM110" s="413">
        <f t="shared" ref="AM110" si="203">AM109</f>
        <v>0</v>
      </c>
      <c r="AN110" s="308"/>
    </row>
    <row r="111" spans="1:40" ht="15" hidden="1" outlineLevel="1">
      <c r="C111" s="296"/>
      <c r="D111" s="293"/>
      <c r="E111" s="293"/>
      <c r="F111" s="293"/>
      <c r="G111" s="293"/>
      <c r="H111" s="293"/>
      <c r="I111" s="293"/>
      <c r="J111" s="293"/>
      <c r="K111" s="293"/>
      <c r="L111" s="293"/>
      <c r="M111" s="293"/>
      <c r="N111" s="293"/>
      <c r="O111" s="293"/>
      <c r="P111" s="293"/>
      <c r="Q111" s="293"/>
      <c r="R111" s="293"/>
      <c r="S111" s="293"/>
      <c r="T111" s="293"/>
      <c r="U111" s="293"/>
      <c r="V111" s="293"/>
      <c r="W111" s="293"/>
      <c r="X111" s="293"/>
      <c r="Y111" s="293"/>
      <c r="Z111" s="424"/>
      <c r="AA111" s="427"/>
      <c r="AB111" s="427"/>
      <c r="AC111" s="427"/>
      <c r="AD111" s="427"/>
      <c r="AE111" s="427"/>
      <c r="AF111" s="427"/>
      <c r="AG111" s="427"/>
      <c r="AH111" s="427"/>
      <c r="AI111" s="427"/>
      <c r="AJ111" s="427"/>
      <c r="AK111" s="427"/>
      <c r="AL111" s="427"/>
      <c r="AM111" s="427"/>
      <c r="AN111" s="308"/>
    </row>
    <row r="112" spans="1:40" ht="30" hidden="1" outlineLevel="1">
      <c r="A112" s="523">
        <v>23</v>
      </c>
      <c r="C112" s="521" t="s">
        <v>116</v>
      </c>
      <c r="D112" s="293" t="s">
        <v>25</v>
      </c>
      <c r="E112" s="297">
        <v>0</v>
      </c>
      <c r="F112" s="297">
        <v>0</v>
      </c>
      <c r="G112" s="297">
        <v>0</v>
      </c>
      <c r="H112" s="297">
        <v>0</v>
      </c>
      <c r="I112" s="297">
        <v>0</v>
      </c>
      <c r="J112" s="297">
        <v>0</v>
      </c>
      <c r="K112" s="297">
        <v>0</v>
      </c>
      <c r="L112" s="297">
        <v>0</v>
      </c>
      <c r="M112" s="297">
        <v>0</v>
      </c>
      <c r="N112" s="297">
        <v>0</v>
      </c>
      <c r="O112" s="293"/>
      <c r="P112" s="297">
        <v>0</v>
      </c>
      <c r="Q112" s="297">
        <v>0</v>
      </c>
      <c r="R112" s="297">
        <v>0</v>
      </c>
      <c r="S112" s="297">
        <v>0</v>
      </c>
      <c r="T112" s="297">
        <v>0</v>
      </c>
      <c r="U112" s="297">
        <v>0</v>
      </c>
      <c r="V112" s="297">
        <v>0</v>
      </c>
      <c r="W112" s="297">
        <v>0</v>
      </c>
      <c r="X112" s="297">
        <v>0</v>
      </c>
      <c r="Y112" s="297">
        <v>0</v>
      </c>
      <c r="Z112" s="412">
        <v>1</v>
      </c>
      <c r="AA112" s="412">
        <v>0</v>
      </c>
      <c r="AB112" s="412">
        <v>0</v>
      </c>
      <c r="AC112" s="412">
        <v>0</v>
      </c>
      <c r="AD112" s="412">
        <v>0</v>
      </c>
      <c r="AE112" s="412">
        <v>0</v>
      </c>
      <c r="AF112" s="412"/>
      <c r="AG112" s="412"/>
      <c r="AH112" s="412"/>
      <c r="AI112" s="412"/>
      <c r="AJ112" s="412"/>
      <c r="AK112" s="412"/>
      <c r="AL112" s="412"/>
      <c r="AM112" s="412"/>
      <c r="AN112" s="298">
        <f>SUM(Z112:AM112)</f>
        <v>1</v>
      </c>
    </row>
    <row r="113" spans="1:40" ht="15" hidden="1" outlineLevel="1">
      <c r="C113" s="296" t="s">
        <v>268</v>
      </c>
      <c r="D113" s="293" t="s">
        <v>164</v>
      </c>
      <c r="E113" s="297"/>
      <c r="F113" s="297"/>
      <c r="G113" s="297"/>
      <c r="H113" s="297"/>
      <c r="I113" s="297"/>
      <c r="J113" s="297"/>
      <c r="K113" s="297"/>
      <c r="L113" s="297"/>
      <c r="M113" s="297"/>
      <c r="N113" s="297"/>
      <c r="O113" s="293"/>
      <c r="P113" s="297"/>
      <c r="Q113" s="297"/>
      <c r="R113" s="297"/>
      <c r="S113" s="297"/>
      <c r="T113" s="297"/>
      <c r="U113" s="297"/>
      <c r="V113" s="297"/>
      <c r="W113" s="297"/>
      <c r="X113" s="297"/>
      <c r="Y113" s="297"/>
      <c r="Z113" s="413">
        <f>Z112</f>
        <v>1</v>
      </c>
      <c r="AA113" s="413">
        <f t="shared" ref="AA113" si="204">AA112</f>
        <v>0</v>
      </c>
      <c r="AB113" s="413">
        <f t="shared" ref="AB113" si="205">AB112</f>
        <v>0</v>
      </c>
      <c r="AC113" s="413">
        <f t="shared" ref="AC113" si="206">AC112</f>
        <v>0</v>
      </c>
      <c r="AD113" s="413">
        <f t="shared" ref="AD113" si="207">AD112</f>
        <v>0</v>
      </c>
      <c r="AE113" s="413">
        <f t="shared" ref="AE113" si="208">AE112</f>
        <v>0</v>
      </c>
      <c r="AF113" s="413">
        <f t="shared" ref="AF113" si="209">AF112</f>
        <v>0</v>
      </c>
      <c r="AG113" s="413">
        <f t="shared" ref="AG113" si="210">AG112</f>
        <v>0</v>
      </c>
      <c r="AH113" s="413">
        <f t="shared" ref="AH113" si="211">AH112</f>
        <v>0</v>
      </c>
      <c r="AI113" s="413">
        <f t="shared" ref="AI113" si="212">AI112</f>
        <v>0</v>
      </c>
      <c r="AJ113" s="413">
        <f t="shared" ref="AJ113" si="213">AJ112</f>
        <v>0</v>
      </c>
      <c r="AK113" s="413">
        <f t="shared" ref="AK113" si="214">AK112</f>
        <v>0</v>
      </c>
      <c r="AL113" s="413">
        <f t="shared" ref="AL113" si="215">AL112</f>
        <v>0</v>
      </c>
      <c r="AM113" s="413">
        <f t="shared" ref="AM113" si="216">AM112</f>
        <v>0</v>
      </c>
      <c r="AN113" s="308"/>
    </row>
    <row r="114" spans="1:40" ht="15" hidden="1" outlineLevel="1">
      <c r="C114" s="324"/>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424"/>
      <c r="AA114" s="427"/>
      <c r="AB114" s="427"/>
      <c r="AC114" s="427"/>
      <c r="AD114" s="427"/>
      <c r="AE114" s="427"/>
      <c r="AF114" s="427"/>
      <c r="AG114" s="427"/>
      <c r="AH114" s="427"/>
      <c r="AI114" s="427"/>
      <c r="AJ114" s="427"/>
      <c r="AK114" s="427"/>
      <c r="AL114" s="427"/>
      <c r="AM114" s="427"/>
      <c r="AN114" s="308"/>
    </row>
    <row r="115" spans="1:40" ht="15" hidden="1" outlineLevel="1">
      <c r="A115" s="523">
        <v>24</v>
      </c>
      <c r="C115" s="521" t="s">
        <v>117</v>
      </c>
      <c r="D115" s="293" t="s">
        <v>25</v>
      </c>
      <c r="E115" s="297">
        <v>0</v>
      </c>
      <c r="F115" s="297">
        <v>0</v>
      </c>
      <c r="G115" s="297">
        <v>0</v>
      </c>
      <c r="H115" s="297">
        <v>0</v>
      </c>
      <c r="I115" s="297">
        <v>0</v>
      </c>
      <c r="J115" s="297">
        <v>0</v>
      </c>
      <c r="K115" s="297">
        <v>0</v>
      </c>
      <c r="L115" s="297">
        <v>0</v>
      </c>
      <c r="M115" s="297">
        <v>0</v>
      </c>
      <c r="N115" s="297">
        <v>0</v>
      </c>
      <c r="O115" s="293"/>
      <c r="P115" s="297">
        <v>0</v>
      </c>
      <c r="Q115" s="297">
        <v>0</v>
      </c>
      <c r="R115" s="297">
        <v>0</v>
      </c>
      <c r="S115" s="297">
        <v>0</v>
      </c>
      <c r="T115" s="297">
        <v>0</v>
      </c>
      <c r="U115" s="297">
        <v>0</v>
      </c>
      <c r="V115" s="297">
        <v>0</v>
      </c>
      <c r="W115" s="297">
        <v>0</v>
      </c>
      <c r="X115" s="297">
        <v>0</v>
      </c>
      <c r="Y115" s="297">
        <v>0</v>
      </c>
      <c r="Z115" s="412">
        <v>1</v>
      </c>
      <c r="AA115" s="412">
        <v>0</v>
      </c>
      <c r="AB115" s="412">
        <v>0</v>
      </c>
      <c r="AC115" s="412">
        <v>0</v>
      </c>
      <c r="AD115" s="412">
        <v>0</v>
      </c>
      <c r="AE115" s="412">
        <v>0</v>
      </c>
      <c r="AF115" s="412"/>
      <c r="AG115" s="412"/>
      <c r="AH115" s="412"/>
      <c r="AI115" s="412"/>
      <c r="AJ115" s="412"/>
      <c r="AK115" s="412"/>
      <c r="AL115" s="412"/>
      <c r="AM115" s="412"/>
      <c r="AN115" s="298">
        <f>SUM(Z115:AM115)</f>
        <v>1</v>
      </c>
    </row>
    <row r="116" spans="1:40" ht="15" hidden="1" outlineLevel="1">
      <c r="C116" s="296" t="s">
        <v>268</v>
      </c>
      <c r="D116" s="293" t="s">
        <v>164</v>
      </c>
      <c r="E116" s="297"/>
      <c r="F116" s="297"/>
      <c r="G116" s="297"/>
      <c r="H116" s="297"/>
      <c r="I116" s="297"/>
      <c r="J116" s="297"/>
      <c r="K116" s="297"/>
      <c r="L116" s="297"/>
      <c r="M116" s="297"/>
      <c r="N116" s="297"/>
      <c r="O116" s="293"/>
      <c r="P116" s="297"/>
      <c r="Q116" s="297"/>
      <c r="R116" s="297"/>
      <c r="S116" s="297"/>
      <c r="T116" s="297"/>
      <c r="U116" s="297"/>
      <c r="V116" s="297"/>
      <c r="W116" s="297"/>
      <c r="X116" s="297"/>
      <c r="Y116" s="297"/>
      <c r="Z116" s="413">
        <f>Z115</f>
        <v>1</v>
      </c>
      <c r="AA116" s="413">
        <f t="shared" ref="AA116" si="217">AA115</f>
        <v>0</v>
      </c>
      <c r="AB116" s="413">
        <f t="shared" ref="AB116" si="218">AB115</f>
        <v>0</v>
      </c>
      <c r="AC116" s="413">
        <f t="shared" ref="AC116" si="219">AC115</f>
        <v>0</v>
      </c>
      <c r="AD116" s="413">
        <f t="shared" ref="AD116" si="220">AD115</f>
        <v>0</v>
      </c>
      <c r="AE116" s="413">
        <f t="shared" ref="AE116" si="221">AE115</f>
        <v>0</v>
      </c>
      <c r="AF116" s="413">
        <f t="shared" ref="AF116" si="222">AF115</f>
        <v>0</v>
      </c>
      <c r="AG116" s="413">
        <f t="shared" ref="AG116" si="223">AG115</f>
        <v>0</v>
      </c>
      <c r="AH116" s="413">
        <f t="shared" ref="AH116" si="224">AH115</f>
        <v>0</v>
      </c>
      <c r="AI116" s="413">
        <f t="shared" ref="AI116" si="225">AI115</f>
        <v>0</v>
      </c>
      <c r="AJ116" s="413">
        <f t="shared" ref="AJ116" si="226">AJ115</f>
        <v>0</v>
      </c>
      <c r="AK116" s="413">
        <f t="shared" ref="AK116" si="227">AK115</f>
        <v>0</v>
      </c>
      <c r="AL116" s="413">
        <f t="shared" ref="AL116" si="228">AL115</f>
        <v>0</v>
      </c>
      <c r="AM116" s="413">
        <f t="shared" ref="AM116" si="229">AM115</f>
        <v>0</v>
      </c>
      <c r="AN116" s="308"/>
    </row>
    <row r="117" spans="1:40" ht="15" hidden="1" outlineLevel="1">
      <c r="C117" s="296"/>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27"/>
      <c r="AB117" s="427"/>
      <c r="AC117" s="427"/>
      <c r="AD117" s="427"/>
      <c r="AE117" s="427"/>
      <c r="AF117" s="427"/>
      <c r="AG117" s="427"/>
      <c r="AH117" s="427"/>
      <c r="AI117" s="427"/>
      <c r="AJ117" s="427"/>
      <c r="AK117" s="427"/>
      <c r="AL117" s="427"/>
      <c r="AM117" s="427"/>
      <c r="AN117" s="308"/>
    </row>
    <row r="118" spans="1:40" ht="15.6" hidden="1" outlineLevel="1">
      <c r="C118" s="290" t="s">
        <v>501</v>
      </c>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414"/>
      <c r="AA118" s="427"/>
      <c r="AB118" s="427"/>
      <c r="AC118" s="427"/>
      <c r="AD118" s="427"/>
      <c r="AE118" s="427"/>
      <c r="AF118" s="427"/>
      <c r="AG118" s="427"/>
      <c r="AH118" s="427"/>
      <c r="AI118" s="427"/>
      <c r="AJ118" s="427"/>
      <c r="AK118" s="427"/>
      <c r="AL118" s="427"/>
      <c r="AM118" s="427"/>
      <c r="AN118" s="308"/>
    </row>
    <row r="119" spans="1:40" ht="15" hidden="1" outlineLevel="1">
      <c r="A119" s="523">
        <v>25</v>
      </c>
      <c r="C119" s="521" t="s">
        <v>118</v>
      </c>
      <c r="D119" s="293" t="s">
        <v>25</v>
      </c>
      <c r="E119" s="297">
        <v>0</v>
      </c>
      <c r="F119" s="297">
        <v>155667</v>
      </c>
      <c r="G119" s="297">
        <v>155667</v>
      </c>
      <c r="H119" s="297">
        <v>155667</v>
      </c>
      <c r="I119" s="297">
        <v>155667</v>
      </c>
      <c r="J119" s="297">
        <v>155667</v>
      </c>
      <c r="K119" s="297">
        <v>155667</v>
      </c>
      <c r="L119" s="297">
        <v>155667</v>
      </c>
      <c r="M119" s="297">
        <v>155667</v>
      </c>
      <c r="N119" s="297">
        <v>155667</v>
      </c>
      <c r="O119" s="297">
        <v>12</v>
      </c>
      <c r="P119" s="297">
        <v>0</v>
      </c>
      <c r="Q119" s="297">
        <v>33</v>
      </c>
      <c r="R119" s="297">
        <v>33</v>
      </c>
      <c r="S119" s="297">
        <v>33</v>
      </c>
      <c r="T119" s="297">
        <v>33</v>
      </c>
      <c r="U119" s="297">
        <v>33</v>
      </c>
      <c r="V119" s="297">
        <v>33</v>
      </c>
      <c r="W119" s="297">
        <v>33</v>
      </c>
      <c r="X119" s="297">
        <v>33</v>
      </c>
      <c r="Y119" s="297">
        <v>33</v>
      </c>
      <c r="Z119" s="412">
        <v>0</v>
      </c>
      <c r="AA119" s="412">
        <v>0</v>
      </c>
      <c r="AB119" s="412">
        <v>0</v>
      </c>
      <c r="AC119" s="412">
        <v>0</v>
      </c>
      <c r="AD119" s="412">
        <v>0</v>
      </c>
      <c r="AE119" s="412">
        <v>0</v>
      </c>
      <c r="AF119" s="412"/>
      <c r="AG119" s="417"/>
      <c r="AH119" s="417"/>
      <c r="AI119" s="417"/>
      <c r="AJ119" s="417"/>
      <c r="AK119" s="417"/>
      <c r="AL119" s="417"/>
      <c r="AM119" s="417"/>
      <c r="AN119" s="298">
        <f>SUM(Z119:AM119)</f>
        <v>0</v>
      </c>
    </row>
    <row r="120" spans="1:40" ht="15" hidden="1" outlineLevel="1">
      <c r="C120" s="296" t="s">
        <v>268</v>
      </c>
      <c r="D120" s="293" t="s">
        <v>164</v>
      </c>
      <c r="E120" s="297"/>
      <c r="F120" s="297"/>
      <c r="G120" s="297"/>
      <c r="H120" s="297"/>
      <c r="I120" s="297"/>
      <c r="J120" s="297"/>
      <c r="K120" s="297"/>
      <c r="L120" s="297"/>
      <c r="M120" s="297"/>
      <c r="N120" s="297"/>
      <c r="O120" s="297">
        <f>O119</f>
        <v>12</v>
      </c>
      <c r="P120" s="297"/>
      <c r="Q120" s="297"/>
      <c r="R120" s="297"/>
      <c r="S120" s="297"/>
      <c r="T120" s="297"/>
      <c r="U120" s="297"/>
      <c r="V120" s="297"/>
      <c r="W120" s="297"/>
      <c r="X120" s="297"/>
      <c r="Y120" s="297"/>
      <c r="Z120" s="413">
        <f>Z119</f>
        <v>0</v>
      </c>
      <c r="AA120" s="413">
        <f t="shared" ref="AA120" si="230">AA119</f>
        <v>0</v>
      </c>
      <c r="AB120" s="413">
        <f t="shared" ref="AB120" si="231">AB119</f>
        <v>0</v>
      </c>
      <c r="AC120" s="413">
        <f t="shared" ref="AC120" si="232">AC119</f>
        <v>0</v>
      </c>
      <c r="AD120" s="413">
        <f t="shared" ref="AD120" si="233">AD119</f>
        <v>0</v>
      </c>
      <c r="AE120" s="413">
        <f t="shared" ref="AE120" si="234">AE119</f>
        <v>0</v>
      </c>
      <c r="AF120" s="413">
        <f t="shared" ref="AF120" si="235">AF119</f>
        <v>0</v>
      </c>
      <c r="AG120" s="413">
        <f t="shared" ref="AG120" si="236">AG119</f>
        <v>0</v>
      </c>
      <c r="AH120" s="413">
        <f t="shared" ref="AH120" si="237">AH119</f>
        <v>0</v>
      </c>
      <c r="AI120" s="413">
        <f t="shared" ref="AI120" si="238">AI119</f>
        <v>0</v>
      </c>
      <c r="AJ120" s="413">
        <f t="shared" ref="AJ120" si="239">AJ119</f>
        <v>0</v>
      </c>
      <c r="AK120" s="413">
        <f t="shared" ref="AK120" si="240">AK119</f>
        <v>0</v>
      </c>
      <c r="AL120" s="413">
        <f t="shared" ref="AL120" si="241">AL119</f>
        <v>0</v>
      </c>
      <c r="AM120" s="413">
        <f t="shared" ref="AM120" si="242">AM119</f>
        <v>0</v>
      </c>
      <c r="AN120" s="308"/>
    </row>
    <row r="121" spans="1:40" ht="15" hidden="1" outlineLevel="1">
      <c r="C121" s="296"/>
      <c r="D121" s="293"/>
      <c r="E121" s="293"/>
      <c r="F121" s="293"/>
      <c r="G121" s="293"/>
      <c r="H121" s="293"/>
      <c r="I121" s="293"/>
      <c r="J121" s="293"/>
      <c r="K121" s="293"/>
      <c r="L121" s="293"/>
      <c r="M121" s="293"/>
      <c r="N121" s="293"/>
      <c r="O121" s="293"/>
      <c r="P121" s="293"/>
      <c r="Q121" s="293"/>
      <c r="R121" s="293"/>
      <c r="S121" s="293"/>
      <c r="T121" s="293"/>
      <c r="U121" s="293"/>
      <c r="V121" s="293"/>
      <c r="W121" s="293"/>
      <c r="X121" s="293"/>
      <c r="Y121" s="293"/>
      <c r="Z121" s="414"/>
      <c r="AA121" s="427"/>
      <c r="AB121" s="427"/>
      <c r="AC121" s="427"/>
      <c r="AD121" s="427"/>
      <c r="AE121" s="427"/>
      <c r="AF121" s="427"/>
      <c r="AG121" s="427"/>
      <c r="AH121" s="427"/>
      <c r="AI121" s="427"/>
      <c r="AJ121" s="427"/>
      <c r="AK121" s="427"/>
      <c r="AL121" s="427"/>
      <c r="AM121" s="427"/>
      <c r="AN121" s="308"/>
    </row>
    <row r="122" spans="1:40" ht="15" hidden="1" outlineLevel="1">
      <c r="A122" s="523">
        <v>26</v>
      </c>
      <c r="C122" s="521" t="s">
        <v>119</v>
      </c>
      <c r="D122" s="293" t="s">
        <v>25</v>
      </c>
      <c r="E122" s="297">
        <v>501521</v>
      </c>
      <c r="F122" s="297">
        <v>2504177</v>
      </c>
      <c r="G122" s="297">
        <v>2504177</v>
      </c>
      <c r="H122" s="297">
        <v>2504177</v>
      </c>
      <c r="I122" s="297">
        <v>2504177</v>
      </c>
      <c r="J122" s="297">
        <v>2504177</v>
      </c>
      <c r="K122" s="297">
        <v>2448485</v>
      </c>
      <c r="L122" s="297">
        <v>2448485</v>
      </c>
      <c r="M122" s="297">
        <v>2415846</v>
      </c>
      <c r="N122" s="297">
        <v>2235263</v>
      </c>
      <c r="O122" s="297">
        <v>12</v>
      </c>
      <c r="P122" s="297">
        <v>103</v>
      </c>
      <c r="Q122" s="297">
        <v>318</v>
      </c>
      <c r="R122" s="297">
        <v>318</v>
      </c>
      <c r="S122" s="297">
        <v>318</v>
      </c>
      <c r="T122" s="297">
        <v>318</v>
      </c>
      <c r="U122" s="297">
        <v>318</v>
      </c>
      <c r="V122" s="297">
        <v>305</v>
      </c>
      <c r="W122" s="297">
        <v>305</v>
      </c>
      <c r="X122" s="297">
        <v>296</v>
      </c>
      <c r="Y122" s="297">
        <v>253</v>
      </c>
      <c r="Z122" s="412">
        <v>0</v>
      </c>
      <c r="AA122" s="412">
        <v>0.15320700781153909</v>
      </c>
      <c r="AB122" s="412">
        <v>0.54994827272905278</v>
      </c>
      <c r="AC122" s="412">
        <v>0.2302717371410696</v>
      </c>
      <c r="AD122" s="412">
        <v>4.4162582768014066E-3</v>
      </c>
      <c r="AE122" s="412">
        <v>0</v>
      </c>
      <c r="AF122" s="412"/>
      <c r="AG122" s="417"/>
      <c r="AH122" s="417"/>
      <c r="AI122" s="417"/>
      <c r="AJ122" s="417"/>
      <c r="AK122" s="417"/>
      <c r="AL122" s="417"/>
      <c r="AM122" s="417"/>
      <c r="AN122" s="298">
        <f>SUM(Z122:AM122)</f>
        <v>0.93784327595846284</v>
      </c>
    </row>
    <row r="123" spans="1:40" ht="15" hidden="1" outlineLevel="1">
      <c r="C123" s="296" t="s">
        <v>268</v>
      </c>
      <c r="D123" s="293" t="s">
        <v>164</v>
      </c>
      <c r="E123" s="297"/>
      <c r="F123" s="297">
        <v>27067.757406169694</v>
      </c>
      <c r="G123" s="297"/>
      <c r="H123" s="297"/>
      <c r="I123" s="297"/>
      <c r="J123" s="297"/>
      <c r="K123" s="297"/>
      <c r="L123" s="297"/>
      <c r="M123" s="297"/>
      <c r="N123" s="297"/>
      <c r="O123" s="297">
        <f>O122</f>
        <v>12</v>
      </c>
      <c r="P123" s="297"/>
      <c r="Q123" s="297">
        <v>8.5250231063900834</v>
      </c>
      <c r="R123" s="297"/>
      <c r="S123" s="297"/>
      <c r="T123" s="297"/>
      <c r="U123" s="297"/>
      <c r="V123" s="297"/>
      <c r="W123" s="297"/>
      <c r="X123" s="297"/>
      <c r="Y123" s="297"/>
      <c r="Z123" s="413">
        <f>Z122</f>
        <v>0</v>
      </c>
      <c r="AA123" s="413">
        <f t="shared" ref="AA123" si="243">AA122</f>
        <v>0.15320700781153909</v>
      </c>
      <c r="AB123" s="413">
        <f t="shared" ref="AB123" si="244">AB122</f>
        <v>0.54994827272905278</v>
      </c>
      <c r="AC123" s="413">
        <f t="shared" ref="AC123" si="245">AC122</f>
        <v>0.2302717371410696</v>
      </c>
      <c r="AD123" s="413">
        <f t="shared" ref="AD123" si="246">AD122</f>
        <v>4.4162582768014066E-3</v>
      </c>
      <c r="AE123" s="413">
        <f t="shared" ref="AE123" si="247">AE122</f>
        <v>0</v>
      </c>
      <c r="AF123" s="413">
        <f t="shared" ref="AF123" si="248">AF122</f>
        <v>0</v>
      </c>
      <c r="AG123" s="413">
        <f t="shared" ref="AG123" si="249">AG122</f>
        <v>0</v>
      </c>
      <c r="AH123" s="413">
        <f t="shared" ref="AH123" si="250">AH122</f>
        <v>0</v>
      </c>
      <c r="AI123" s="413">
        <f t="shared" ref="AI123" si="251">AI122</f>
        <v>0</v>
      </c>
      <c r="AJ123" s="413">
        <f t="shared" ref="AJ123" si="252">AJ122</f>
        <v>0</v>
      </c>
      <c r="AK123" s="413">
        <f t="shared" ref="AK123" si="253">AK122</f>
        <v>0</v>
      </c>
      <c r="AL123" s="413">
        <f t="shared" ref="AL123" si="254">AL122</f>
        <v>0</v>
      </c>
      <c r="AM123" s="413">
        <f t="shared" ref="AM123" si="255">AM122</f>
        <v>0</v>
      </c>
      <c r="AN123" s="308"/>
    </row>
    <row r="124" spans="1:40" ht="15" hidden="1" outlineLevel="1">
      <c r="C124" s="296"/>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3"/>
      <c r="Z124" s="414"/>
      <c r="AA124" s="427"/>
      <c r="AB124" s="427"/>
      <c r="AC124" s="427"/>
      <c r="AD124" s="427"/>
      <c r="AE124" s="427"/>
      <c r="AF124" s="427"/>
      <c r="AG124" s="427"/>
      <c r="AH124" s="427"/>
      <c r="AI124" s="427"/>
      <c r="AJ124" s="427"/>
      <c r="AK124" s="427"/>
      <c r="AL124" s="427"/>
      <c r="AM124" s="427"/>
      <c r="AN124" s="308"/>
    </row>
    <row r="125" spans="1:40" ht="30" hidden="1" outlineLevel="1">
      <c r="A125" s="523">
        <v>27</v>
      </c>
      <c r="C125" s="521" t="s">
        <v>120</v>
      </c>
      <c r="D125" s="293" t="s">
        <v>25</v>
      </c>
      <c r="E125" s="297">
        <v>0</v>
      </c>
      <c r="F125" s="297">
        <v>0</v>
      </c>
      <c r="G125" s="297">
        <v>0</v>
      </c>
      <c r="H125" s="297">
        <v>0</v>
      </c>
      <c r="I125" s="297">
        <v>0</v>
      </c>
      <c r="J125" s="297">
        <v>0</v>
      </c>
      <c r="K125" s="297">
        <v>0</v>
      </c>
      <c r="L125" s="297">
        <v>0</v>
      </c>
      <c r="M125" s="297">
        <v>0</v>
      </c>
      <c r="N125" s="297">
        <v>0</v>
      </c>
      <c r="O125" s="297">
        <v>12</v>
      </c>
      <c r="P125" s="297">
        <v>0</v>
      </c>
      <c r="Q125" s="297">
        <v>0</v>
      </c>
      <c r="R125" s="297">
        <v>0</v>
      </c>
      <c r="S125" s="297">
        <v>0</v>
      </c>
      <c r="T125" s="297">
        <v>0</v>
      </c>
      <c r="U125" s="297">
        <v>0</v>
      </c>
      <c r="V125" s="297">
        <v>0</v>
      </c>
      <c r="W125" s="297">
        <v>0</v>
      </c>
      <c r="X125" s="297">
        <v>0</v>
      </c>
      <c r="Y125" s="297">
        <v>0</v>
      </c>
      <c r="Z125" s="412">
        <v>0</v>
      </c>
      <c r="AA125" s="412">
        <v>0</v>
      </c>
      <c r="AB125" s="412">
        <v>0</v>
      </c>
      <c r="AC125" s="412">
        <v>0</v>
      </c>
      <c r="AD125" s="412">
        <v>0</v>
      </c>
      <c r="AE125" s="412">
        <v>0</v>
      </c>
      <c r="AF125" s="412"/>
      <c r="AG125" s="417"/>
      <c r="AH125" s="417"/>
      <c r="AI125" s="417"/>
      <c r="AJ125" s="417"/>
      <c r="AK125" s="417"/>
      <c r="AL125" s="417"/>
      <c r="AM125" s="417"/>
      <c r="AN125" s="298">
        <f>SUM(Z125:AM125)</f>
        <v>0</v>
      </c>
    </row>
    <row r="126" spans="1:40" ht="15" hidden="1" outlineLevel="1">
      <c r="C126" s="296" t="s">
        <v>268</v>
      </c>
      <c r="D126" s="293" t="s">
        <v>164</v>
      </c>
      <c r="E126" s="297"/>
      <c r="F126" s="297"/>
      <c r="G126" s="297"/>
      <c r="H126" s="297"/>
      <c r="I126" s="297"/>
      <c r="J126" s="297"/>
      <c r="K126" s="297"/>
      <c r="L126" s="297"/>
      <c r="M126" s="297"/>
      <c r="N126" s="297"/>
      <c r="O126" s="297">
        <f>O125</f>
        <v>12</v>
      </c>
      <c r="P126" s="297"/>
      <c r="Q126" s="297"/>
      <c r="R126" s="297"/>
      <c r="S126" s="297"/>
      <c r="T126" s="297"/>
      <c r="U126" s="297"/>
      <c r="V126" s="297"/>
      <c r="W126" s="297"/>
      <c r="X126" s="297"/>
      <c r="Y126" s="297"/>
      <c r="Z126" s="413">
        <f>Z125</f>
        <v>0</v>
      </c>
      <c r="AA126" s="413">
        <f t="shared" ref="AA126" si="256">AA125</f>
        <v>0</v>
      </c>
      <c r="AB126" s="413">
        <f t="shared" ref="AB126" si="257">AB125</f>
        <v>0</v>
      </c>
      <c r="AC126" s="413">
        <f t="shared" ref="AC126" si="258">AC125</f>
        <v>0</v>
      </c>
      <c r="AD126" s="413">
        <f t="shared" ref="AD126" si="259">AD125</f>
        <v>0</v>
      </c>
      <c r="AE126" s="413">
        <f t="shared" ref="AE126" si="260">AE125</f>
        <v>0</v>
      </c>
      <c r="AF126" s="413">
        <f t="shared" ref="AF126" si="261">AF125</f>
        <v>0</v>
      </c>
      <c r="AG126" s="413">
        <f t="shared" ref="AG126" si="262">AG125</f>
        <v>0</v>
      </c>
      <c r="AH126" s="413">
        <f t="shared" ref="AH126" si="263">AH125</f>
        <v>0</v>
      </c>
      <c r="AI126" s="413">
        <f t="shared" ref="AI126" si="264">AI125</f>
        <v>0</v>
      </c>
      <c r="AJ126" s="413">
        <f t="shared" ref="AJ126" si="265">AJ125</f>
        <v>0</v>
      </c>
      <c r="AK126" s="413">
        <f t="shared" ref="AK126" si="266">AK125</f>
        <v>0</v>
      </c>
      <c r="AL126" s="413">
        <f t="shared" ref="AL126" si="267">AL125</f>
        <v>0</v>
      </c>
      <c r="AM126" s="413">
        <f t="shared" ref="AM126" si="268">AM125</f>
        <v>0</v>
      </c>
      <c r="AN126" s="308"/>
    </row>
    <row r="127" spans="1:40" ht="15" hidden="1" outlineLevel="1">
      <c r="C127" s="296"/>
      <c r="D127" s="293"/>
      <c r="E127" s="293"/>
      <c r="F127" s="293"/>
      <c r="G127" s="293"/>
      <c r="H127" s="293"/>
      <c r="I127" s="293"/>
      <c r="J127" s="293"/>
      <c r="K127" s="293"/>
      <c r="L127" s="293"/>
      <c r="M127" s="293"/>
      <c r="N127" s="293"/>
      <c r="O127" s="293"/>
      <c r="P127" s="293"/>
      <c r="Q127" s="293"/>
      <c r="R127" s="293"/>
      <c r="S127" s="293"/>
      <c r="T127" s="293"/>
      <c r="U127" s="293"/>
      <c r="V127" s="293"/>
      <c r="W127" s="293"/>
      <c r="X127" s="293"/>
      <c r="Y127" s="293"/>
      <c r="Z127" s="414"/>
      <c r="AA127" s="427"/>
      <c r="AB127" s="427"/>
      <c r="AC127" s="427"/>
      <c r="AD127" s="427"/>
      <c r="AE127" s="427"/>
      <c r="AF127" s="427"/>
      <c r="AG127" s="427"/>
      <c r="AH127" s="427"/>
      <c r="AI127" s="427"/>
      <c r="AJ127" s="427"/>
      <c r="AK127" s="427"/>
      <c r="AL127" s="427"/>
      <c r="AM127" s="427"/>
      <c r="AN127" s="308"/>
    </row>
    <row r="128" spans="1:40" ht="30" hidden="1" outlineLevel="1">
      <c r="A128" s="523">
        <v>28</v>
      </c>
      <c r="C128" s="521" t="s">
        <v>121</v>
      </c>
      <c r="D128" s="293" t="s">
        <v>25</v>
      </c>
      <c r="E128" s="297">
        <v>0</v>
      </c>
      <c r="F128" s="297">
        <v>238180</v>
      </c>
      <c r="G128" s="297">
        <v>238180</v>
      </c>
      <c r="H128" s="297">
        <v>238180</v>
      </c>
      <c r="I128" s="297">
        <v>238180</v>
      </c>
      <c r="J128" s="297">
        <v>238180</v>
      </c>
      <c r="K128" s="297">
        <v>238180</v>
      </c>
      <c r="L128" s="297">
        <v>238180</v>
      </c>
      <c r="M128" s="297">
        <v>238180</v>
      </c>
      <c r="N128" s="297">
        <v>238180</v>
      </c>
      <c r="O128" s="297">
        <v>12</v>
      </c>
      <c r="P128" s="297">
        <v>0</v>
      </c>
      <c r="Q128" s="297">
        <v>50</v>
      </c>
      <c r="R128" s="297">
        <v>50</v>
      </c>
      <c r="S128" s="297">
        <v>50</v>
      </c>
      <c r="T128" s="297">
        <v>50</v>
      </c>
      <c r="U128" s="297">
        <v>50</v>
      </c>
      <c r="V128" s="297">
        <v>50</v>
      </c>
      <c r="W128" s="297">
        <v>50</v>
      </c>
      <c r="X128" s="297">
        <v>50</v>
      </c>
      <c r="Y128" s="297">
        <v>50</v>
      </c>
      <c r="Z128" s="412">
        <v>0</v>
      </c>
      <c r="AA128" s="412">
        <v>0</v>
      </c>
      <c r="AB128" s="412">
        <v>0</v>
      </c>
      <c r="AC128" s="412">
        <v>0</v>
      </c>
      <c r="AD128" s="412">
        <v>0</v>
      </c>
      <c r="AE128" s="412">
        <v>0</v>
      </c>
      <c r="AF128" s="412"/>
      <c r="AG128" s="417"/>
      <c r="AH128" s="417"/>
      <c r="AI128" s="417"/>
      <c r="AJ128" s="417"/>
      <c r="AK128" s="417"/>
      <c r="AL128" s="417"/>
      <c r="AM128" s="417"/>
      <c r="AN128" s="298">
        <f>SUM(Z128:AM128)</f>
        <v>0</v>
      </c>
    </row>
    <row r="129" spans="1:40" ht="15" hidden="1" outlineLevel="1">
      <c r="C129" s="296" t="s">
        <v>268</v>
      </c>
      <c r="D129" s="293" t="s">
        <v>164</v>
      </c>
      <c r="E129" s="297"/>
      <c r="F129" s="297"/>
      <c r="G129" s="297"/>
      <c r="H129" s="297"/>
      <c r="I129" s="297"/>
      <c r="J129" s="297"/>
      <c r="K129" s="297"/>
      <c r="L129" s="297"/>
      <c r="M129" s="297"/>
      <c r="N129" s="297"/>
      <c r="O129" s="297">
        <f>O128</f>
        <v>12</v>
      </c>
      <c r="P129" s="297"/>
      <c r="Q129" s="297"/>
      <c r="R129" s="297"/>
      <c r="S129" s="297"/>
      <c r="T129" s="297"/>
      <c r="U129" s="297"/>
      <c r="V129" s="297"/>
      <c r="W129" s="297"/>
      <c r="X129" s="297"/>
      <c r="Y129" s="297"/>
      <c r="Z129" s="413">
        <f>Z128</f>
        <v>0</v>
      </c>
      <c r="AA129" s="413">
        <f t="shared" ref="AA129" si="269">AA128</f>
        <v>0</v>
      </c>
      <c r="AB129" s="413">
        <f t="shared" ref="AB129" si="270">AB128</f>
        <v>0</v>
      </c>
      <c r="AC129" s="413">
        <f t="shared" ref="AC129" si="271">AC128</f>
        <v>0</v>
      </c>
      <c r="AD129" s="413">
        <f t="shared" ref="AD129" si="272">AD128</f>
        <v>0</v>
      </c>
      <c r="AE129" s="413">
        <f t="shared" ref="AE129" si="273">AE128</f>
        <v>0</v>
      </c>
      <c r="AF129" s="413">
        <f t="shared" ref="AF129" si="274">AF128</f>
        <v>0</v>
      </c>
      <c r="AG129" s="413">
        <f t="shared" ref="AG129" si="275">AG128</f>
        <v>0</v>
      </c>
      <c r="AH129" s="413">
        <f t="shared" ref="AH129" si="276">AH128</f>
        <v>0</v>
      </c>
      <c r="AI129" s="413">
        <f t="shared" ref="AI129" si="277">AI128</f>
        <v>0</v>
      </c>
      <c r="AJ129" s="413">
        <f t="shared" ref="AJ129" si="278">AJ128</f>
        <v>0</v>
      </c>
      <c r="AK129" s="413">
        <f t="shared" ref="AK129" si="279">AK128</f>
        <v>0</v>
      </c>
      <c r="AL129" s="413">
        <f t="shared" ref="AL129" si="280">AL128</f>
        <v>0</v>
      </c>
      <c r="AM129" s="413">
        <f t="shared" ref="AM129" si="281">AM128</f>
        <v>0</v>
      </c>
      <c r="AN129" s="308"/>
    </row>
    <row r="130" spans="1:40" ht="15" hidden="1" outlineLevel="1">
      <c r="C130" s="296"/>
      <c r="D130" s="293"/>
      <c r="E130" s="293"/>
      <c r="F130" s="293"/>
      <c r="G130" s="293"/>
      <c r="H130" s="293"/>
      <c r="I130" s="293"/>
      <c r="J130" s="293"/>
      <c r="K130" s="293"/>
      <c r="L130" s="293"/>
      <c r="M130" s="293"/>
      <c r="N130" s="293"/>
      <c r="O130" s="293"/>
      <c r="P130" s="293"/>
      <c r="Q130" s="293"/>
      <c r="R130" s="293"/>
      <c r="S130" s="293"/>
      <c r="T130" s="293"/>
      <c r="U130" s="293"/>
      <c r="V130" s="293"/>
      <c r="W130" s="293"/>
      <c r="X130" s="293"/>
      <c r="Y130" s="293"/>
      <c r="Z130" s="414"/>
      <c r="AA130" s="427"/>
      <c r="AB130" s="427"/>
      <c r="AC130" s="427"/>
      <c r="AD130" s="427"/>
      <c r="AE130" s="427"/>
      <c r="AF130" s="427"/>
      <c r="AG130" s="427"/>
      <c r="AH130" s="427"/>
      <c r="AI130" s="427"/>
      <c r="AJ130" s="427"/>
      <c r="AK130" s="427"/>
      <c r="AL130" s="427"/>
      <c r="AM130" s="427"/>
      <c r="AN130" s="308"/>
    </row>
    <row r="131" spans="1:40" ht="30" hidden="1" outlineLevel="1">
      <c r="A131" s="523">
        <v>29</v>
      </c>
      <c r="C131" s="521" t="s">
        <v>122</v>
      </c>
      <c r="D131" s="293" t="s">
        <v>25</v>
      </c>
      <c r="E131" s="297">
        <v>0</v>
      </c>
      <c r="F131" s="297">
        <v>0</v>
      </c>
      <c r="G131" s="297">
        <v>0</v>
      </c>
      <c r="H131" s="297">
        <v>0</v>
      </c>
      <c r="I131" s="297">
        <v>0</v>
      </c>
      <c r="J131" s="297">
        <v>0</v>
      </c>
      <c r="K131" s="297">
        <v>0</v>
      </c>
      <c r="L131" s="297">
        <v>0</v>
      </c>
      <c r="M131" s="297">
        <v>0</v>
      </c>
      <c r="N131" s="297">
        <v>0</v>
      </c>
      <c r="O131" s="297">
        <v>3</v>
      </c>
      <c r="P131" s="297">
        <v>0</v>
      </c>
      <c r="Q131" s="297">
        <v>0</v>
      </c>
      <c r="R131" s="297">
        <v>0</v>
      </c>
      <c r="S131" s="297">
        <v>0</v>
      </c>
      <c r="T131" s="297">
        <v>0</v>
      </c>
      <c r="U131" s="297">
        <v>0</v>
      </c>
      <c r="V131" s="297">
        <v>0</v>
      </c>
      <c r="W131" s="297">
        <v>0</v>
      </c>
      <c r="X131" s="297">
        <v>0</v>
      </c>
      <c r="Y131" s="297">
        <v>0</v>
      </c>
      <c r="Z131" s="412">
        <v>0</v>
      </c>
      <c r="AA131" s="412">
        <v>0</v>
      </c>
      <c r="AB131" s="412">
        <v>0</v>
      </c>
      <c r="AC131" s="412">
        <v>0</v>
      </c>
      <c r="AD131" s="412">
        <v>0</v>
      </c>
      <c r="AE131" s="412">
        <v>0</v>
      </c>
      <c r="AF131" s="412"/>
      <c r="AG131" s="417"/>
      <c r="AH131" s="417"/>
      <c r="AI131" s="417"/>
      <c r="AJ131" s="417"/>
      <c r="AK131" s="417"/>
      <c r="AL131" s="417"/>
      <c r="AM131" s="417"/>
      <c r="AN131" s="298">
        <f>SUM(Z131:AM131)</f>
        <v>0</v>
      </c>
    </row>
    <row r="132" spans="1:40" ht="15" hidden="1" outlineLevel="1">
      <c r="C132" s="296" t="s">
        <v>268</v>
      </c>
      <c r="D132" s="293" t="s">
        <v>164</v>
      </c>
      <c r="E132" s="297"/>
      <c r="F132" s="297"/>
      <c r="G132" s="297"/>
      <c r="H132" s="297"/>
      <c r="I132" s="297"/>
      <c r="J132" s="297"/>
      <c r="K132" s="297"/>
      <c r="L132" s="297"/>
      <c r="M132" s="297"/>
      <c r="N132" s="297"/>
      <c r="O132" s="297">
        <f>O131</f>
        <v>3</v>
      </c>
      <c r="P132" s="297"/>
      <c r="Q132" s="297"/>
      <c r="R132" s="297"/>
      <c r="S132" s="297"/>
      <c r="T132" s="297"/>
      <c r="U132" s="297"/>
      <c r="V132" s="297"/>
      <c r="W132" s="297"/>
      <c r="X132" s="297"/>
      <c r="Y132" s="297"/>
      <c r="Z132" s="413">
        <f>Z131</f>
        <v>0</v>
      </c>
      <c r="AA132" s="413">
        <f t="shared" ref="AA132" si="282">AA131</f>
        <v>0</v>
      </c>
      <c r="AB132" s="413">
        <f t="shared" ref="AB132" si="283">AB131</f>
        <v>0</v>
      </c>
      <c r="AC132" s="413">
        <f t="shared" ref="AC132" si="284">AC131</f>
        <v>0</v>
      </c>
      <c r="AD132" s="413">
        <f t="shared" ref="AD132" si="285">AD131</f>
        <v>0</v>
      </c>
      <c r="AE132" s="413">
        <f t="shared" ref="AE132" si="286">AE131</f>
        <v>0</v>
      </c>
      <c r="AF132" s="413">
        <f t="shared" ref="AF132" si="287">AF131</f>
        <v>0</v>
      </c>
      <c r="AG132" s="413">
        <f t="shared" ref="AG132" si="288">AG131</f>
        <v>0</v>
      </c>
      <c r="AH132" s="413">
        <f t="shared" ref="AH132" si="289">AH131</f>
        <v>0</v>
      </c>
      <c r="AI132" s="413">
        <f t="shared" ref="AI132" si="290">AI131</f>
        <v>0</v>
      </c>
      <c r="AJ132" s="413">
        <f t="shared" ref="AJ132" si="291">AJ131</f>
        <v>0</v>
      </c>
      <c r="AK132" s="413">
        <f t="shared" ref="AK132" si="292">AK131</f>
        <v>0</v>
      </c>
      <c r="AL132" s="413">
        <f t="shared" ref="AL132" si="293">AL131</f>
        <v>0</v>
      </c>
      <c r="AM132" s="413">
        <f t="shared" ref="AM132" si="294">AM131</f>
        <v>0</v>
      </c>
      <c r="AN132" s="308"/>
    </row>
    <row r="133" spans="1:40" ht="15" hidden="1" outlineLevel="1">
      <c r="C133" s="296"/>
      <c r="D133" s="293"/>
      <c r="E133" s="293"/>
      <c r="F133" s="293"/>
      <c r="G133" s="293"/>
      <c r="H133" s="293"/>
      <c r="I133" s="293"/>
      <c r="J133" s="293"/>
      <c r="K133" s="293"/>
      <c r="L133" s="293"/>
      <c r="M133" s="293"/>
      <c r="N133" s="293"/>
      <c r="O133" s="293"/>
      <c r="P133" s="293"/>
      <c r="Q133" s="293"/>
      <c r="R133" s="293"/>
      <c r="S133" s="293"/>
      <c r="T133" s="293"/>
      <c r="U133" s="293"/>
      <c r="V133" s="293"/>
      <c r="W133" s="293"/>
      <c r="X133" s="293"/>
      <c r="Y133" s="293"/>
      <c r="Z133" s="414"/>
      <c r="AA133" s="427"/>
      <c r="AB133" s="427"/>
      <c r="AC133" s="427"/>
      <c r="AD133" s="427"/>
      <c r="AE133" s="427"/>
      <c r="AF133" s="427"/>
      <c r="AG133" s="427"/>
      <c r="AH133" s="427"/>
      <c r="AI133" s="427"/>
      <c r="AJ133" s="427"/>
      <c r="AK133" s="427"/>
      <c r="AL133" s="427"/>
      <c r="AM133" s="427"/>
      <c r="AN133" s="308"/>
    </row>
    <row r="134" spans="1:40" ht="30" hidden="1" outlineLevel="1">
      <c r="A134" s="523">
        <v>30</v>
      </c>
      <c r="C134" s="521" t="s">
        <v>123</v>
      </c>
      <c r="D134" s="293" t="s">
        <v>25</v>
      </c>
      <c r="E134" s="297">
        <v>0</v>
      </c>
      <c r="F134" s="297">
        <v>0</v>
      </c>
      <c r="G134" s="297">
        <v>0</v>
      </c>
      <c r="H134" s="297">
        <v>0</v>
      </c>
      <c r="I134" s="297">
        <v>0</v>
      </c>
      <c r="J134" s="297">
        <v>0</v>
      </c>
      <c r="K134" s="297">
        <v>0</v>
      </c>
      <c r="L134" s="297">
        <v>0</v>
      </c>
      <c r="M134" s="297">
        <v>0</v>
      </c>
      <c r="N134" s="297">
        <v>0</v>
      </c>
      <c r="O134" s="297">
        <v>12</v>
      </c>
      <c r="P134" s="297">
        <v>0</v>
      </c>
      <c r="Q134" s="297">
        <v>0</v>
      </c>
      <c r="R134" s="297">
        <v>0</v>
      </c>
      <c r="S134" s="297">
        <v>0</v>
      </c>
      <c r="T134" s="297">
        <v>0</v>
      </c>
      <c r="U134" s="297">
        <v>0</v>
      </c>
      <c r="V134" s="297">
        <v>0</v>
      </c>
      <c r="W134" s="297">
        <v>0</v>
      </c>
      <c r="X134" s="297">
        <v>0</v>
      </c>
      <c r="Y134" s="297">
        <v>0</v>
      </c>
      <c r="Z134" s="412">
        <v>0</v>
      </c>
      <c r="AA134" s="412">
        <v>0</v>
      </c>
      <c r="AB134" s="412">
        <v>0</v>
      </c>
      <c r="AC134" s="412">
        <v>0</v>
      </c>
      <c r="AD134" s="412">
        <v>0</v>
      </c>
      <c r="AE134" s="412">
        <v>0</v>
      </c>
      <c r="AF134" s="412"/>
      <c r="AG134" s="417"/>
      <c r="AH134" s="417"/>
      <c r="AI134" s="417"/>
      <c r="AJ134" s="417"/>
      <c r="AK134" s="417"/>
      <c r="AL134" s="417"/>
      <c r="AM134" s="417"/>
      <c r="AN134" s="298">
        <f>SUM(Z134:AM134)</f>
        <v>0</v>
      </c>
    </row>
    <row r="135" spans="1:40" ht="15" hidden="1" outlineLevel="1">
      <c r="C135" s="296" t="s">
        <v>268</v>
      </c>
      <c r="D135" s="293" t="s">
        <v>164</v>
      </c>
      <c r="E135" s="297"/>
      <c r="F135" s="297"/>
      <c r="G135" s="297"/>
      <c r="H135" s="297"/>
      <c r="I135" s="297"/>
      <c r="J135" s="297"/>
      <c r="K135" s="297"/>
      <c r="L135" s="297"/>
      <c r="M135" s="297"/>
      <c r="N135" s="297"/>
      <c r="O135" s="297">
        <f>O134</f>
        <v>12</v>
      </c>
      <c r="P135" s="297"/>
      <c r="Q135" s="297"/>
      <c r="R135" s="297"/>
      <c r="S135" s="297"/>
      <c r="T135" s="297"/>
      <c r="U135" s="297"/>
      <c r="V135" s="297"/>
      <c r="W135" s="297"/>
      <c r="X135" s="297"/>
      <c r="Y135" s="297"/>
      <c r="Z135" s="413">
        <f>Z134</f>
        <v>0</v>
      </c>
      <c r="AA135" s="413">
        <f t="shared" ref="AA135" si="295">AA134</f>
        <v>0</v>
      </c>
      <c r="AB135" s="413">
        <f t="shared" ref="AB135" si="296">AB134</f>
        <v>0</v>
      </c>
      <c r="AC135" s="413">
        <f t="shared" ref="AC135" si="297">AC134</f>
        <v>0</v>
      </c>
      <c r="AD135" s="413">
        <f t="shared" ref="AD135" si="298">AD134</f>
        <v>0</v>
      </c>
      <c r="AE135" s="413">
        <f t="shared" ref="AE135" si="299">AE134</f>
        <v>0</v>
      </c>
      <c r="AF135" s="413">
        <f t="shared" ref="AF135" si="300">AF134</f>
        <v>0</v>
      </c>
      <c r="AG135" s="413">
        <f t="shared" ref="AG135" si="301">AG134</f>
        <v>0</v>
      </c>
      <c r="AH135" s="413">
        <f t="shared" ref="AH135" si="302">AH134</f>
        <v>0</v>
      </c>
      <c r="AI135" s="413">
        <f t="shared" ref="AI135" si="303">AI134</f>
        <v>0</v>
      </c>
      <c r="AJ135" s="413">
        <f t="shared" ref="AJ135" si="304">AJ134</f>
        <v>0</v>
      </c>
      <c r="AK135" s="413">
        <f t="shared" ref="AK135" si="305">AK134</f>
        <v>0</v>
      </c>
      <c r="AL135" s="413">
        <f t="shared" ref="AL135" si="306">AL134</f>
        <v>0</v>
      </c>
      <c r="AM135" s="413">
        <f t="shared" ref="AM135" si="307">AM134</f>
        <v>0</v>
      </c>
      <c r="AN135" s="308"/>
    </row>
    <row r="136" spans="1:40" ht="15" hidden="1" outlineLevel="1">
      <c r="C136" s="296"/>
      <c r="D136" s="293"/>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414"/>
      <c r="AA136" s="427"/>
      <c r="AB136" s="427"/>
      <c r="AC136" s="427"/>
      <c r="AD136" s="427"/>
      <c r="AE136" s="427"/>
      <c r="AF136" s="427"/>
      <c r="AG136" s="427"/>
      <c r="AH136" s="427"/>
      <c r="AI136" s="427"/>
      <c r="AJ136" s="427"/>
      <c r="AK136" s="427"/>
      <c r="AL136" s="427"/>
      <c r="AM136" s="427"/>
      <c r="AN136" s="308"/>
    </row>
    <row r="137" spans="1:40" ht="30" hidden="1" outlineLevel="1">
      <c r="A137" s="523">
        <v>31</v>
      </c>
      <c r="C137" s="521" t="s">
        <v>124</v>
      </c>
      <c r="D137" s="293" t="s">
        <v>25</v>
      </c>
      <c r="E137" s="297">
        <v>0</v>
      </c>
      <c r="F137" s="297">
        <v>0</v>
      </c>
      <c r="G137" s="297">
        <v>0</v>
      </c>
      <c r="H137" s="297">
        <v>0</v>
      </c>
      <c r="I137" s="297">
        <v>0</v>
      </c>
      <c r="J137" s="297">
        <v>0</v>
      </c>
      <c r="K137" s="297">
        <v>0</v>
      </c>
      <c r="L137" s="297">
        <v>0</v>
      </c>
      <c r="M137" s="297">
        <v>0</v>
      </c>
      <c r="N137" s="297">
        <v>0</v>
      </c>
      <c r="O137" s="297">
        <v>12</v>
      </c>
      <c r="P137" s="297">
        <v>0</v>
      </c>
      <c r="Q137" s="297">
        <v>0</v>
      </c>
      <c r="R137" s="297">
        <v>0</v>
      </c>
      <c r="S137" s="297">
        <v>0</v>
      </c>
      <c r="T137" s="297">
        <v>0</v>
      </c>
      <c r="U137" s="297">
        <v>0</v>
      </c>
      <c r="V137" s="297">
        <v>0</v>
      </c>
      <c r="W137" s="297">
        <v>0</v>
      </c>
      <c r="X137" s="297">
        <v>0</v>
      </c>
      <c r="Y137" s="297">
        <v>0</v>
      </c>
      <c r="Z137" s="412">
        <v>0</v>
      </c>
      <c r="AA137" s="412">
        <v>0</v>
      </c>
      <c r="AB137" s="412">
        <v>0</v>
      </c>
      <c r="AC137" s="412">
        <v>0</v>
      </c>
      <c r="AD137" s="412">
        <v>0</v>
      </c>
      <c r="AE137" s="412">
        <v>0</v>
      </c>
      <c r="AF137" s="412"/>
      <c r="AG137" s="417"/>
      <c r="AH137" s="417"/>
      <c r="AI137" s="417"/>
      <c r="AJ137" s="417"/>
      <c r="AK137" s="417"/>
      <c r="AL137" s="417"/>
      <c r="AM137" s="417"/>
      <c r="AN137" s="298">
        <f>SUM(Z137:AM137)</f>
        <v>0</v>
      </c>
    </row>
    <row r="138" spans="1:40" ht="15" hidden="1" outlineLevel="1">
      <c r="C138" s="296" t="s">
        <v>268</v>
      </c>
      <c r="D138" s="293" t="s">
        <v>164</v>
      </c>
      <c r="E138" s="297"/>
      <c r="F138" s="297"/>
      <c r="G138" s="297"/>
      <c r="H138" s="297"/>
      <c r="I138" s="297"/>
      <c r="J138" s="297"/>
      <c r="K138" s="297"/>
      <c r="L138" s="297"/>
      <c r="M138" s="297"/>
      <c r="N138" s="297"/>
      <c r="O138" s="297">
        <f>O137</f>
        <v>12</v>
      </c>
      <c r="P138" s="297"/>
      <c r="Q138" s="297"/>
      <c r="R138" s="297"/>
      <c r="S138" s="297"/>
      <c r="T138" s="297"/>
      <c r="U138" s="297"/>
      <c r="V138" s="297"/>
      <c r="W138" s="297"/>
      <c r="X138" s="297"/>
      <c r="Y138" s="297"/>
      <c r="Z138" s="413">
        <f>Z137</f>
        <v>0</v>
      </c>
      <c r="AA138" s="413">
        <f t="shared" ref="AA138" si="308">AA137</f>
        <v>0</v>
      </c>
      <c r="AB138" s="413">
        <f t="shared" ref="AB138" si="309">AB137</f>
        <v>0</v>
      </c>
      <c r="AC138" s="413">
        <f t="shared" ref="AC138" si="310">AC137</f>
        <v>0</v>
      </c>
      <c r="AD138" s="413">
        <f t="shared" ref="AD138" si="311">AD137</f>
        <v>0</v>
      </c>
      <c r="AE138" s="413">
        <f t="shared" ref="AE138" si="312">AE137</f>
        <v>0</v>
      </c>
      <c r="AF138" s="413">
        <f t="shared" ref="AF138" si="313">AF137</f>
        <v>0</v>
      </c>
      <c r="AG138" s="413">
        <f t="shared" ref="AG138" si="314">AG137</f>
        <v>0</v>
      </c>
      <c r="AH138" s="413">
        <f t="shared" ref="AH138" si="315">AH137</f>
        <v>0</v>
      </c>
      <c r="AI138" s="413">
        <f t="shared" ref="AI138" si="316">AI137</f>
        <v>0</v>
      </c>
      <c r="AJ138" s="413">
        <f t="shared" ref="AJ138" si="317">AJ137</f>
        <v>0</v>
      </c>
      <c r="AK138" s="413">
        <f t="shared" ref="AK138" si="318">AK137</f>
        <v>0</v>
      </c>
      <c r="AL138" s="413">
        <f t="shared" ref="AL138" si="319">AL137</f>
        <v>0</v>
      </c>
      <c r="AM138" s="413">
        <f t="shared" ref="AM138" si="320">AM137</f>
        <v>0</v>
      </c>
      <c r="AN138" s="308"/>
    </row>
    <row r="139" spans="1:40" ht="15" hidden="1" outlineLevel="1">
      <c r="C139" s="521"/>
      <c r="D139" s="293"/>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414"/>
      <c r="AA139" s="427"/>
      <c r="AB139" s="427"/>
      <c r="AC139" s="427"/>
      <c r="AD139" s="427"/>
      <c r="AE139" s="427"/>
      <c r="AF139" s="427"/>
      <c r="AG139" s="427"/>
      <c r="AH139" s="427"/>
      <c r="AI139" s="427"/>
      <c r="AJ139" s="427"/>
      <c r="AK139" s="427"/>
      <c r="AL139" s="427"/>
      <c r="AM139" s="427"/>
      <c r="AN139" s="308"/>
    </row>
    <row r="140" spans="1:40" ht="15.75" hidden="1" customHeight="1" outlineLevel="1">
      <c r="A140" s="523">
        <v>32</v>
      </c>
      <c r="C140" s="521" t="s">
        <v>125</v>
      </c>
      <c r="D140" s="293" t="s">
        <v>25</v>
      </c>
      <c r="E140" s="297">
        <v>0</v>
      </c>
      <c r="F140" s="297">
        <v>0</v>
      </c>
      <c r="G140" s="297">
        <v>0</v>
      </c>
      <c r="H140" s="297">
        <v>0</v>
      </c>
      <c r="I140" s="297">
        <v>0</v>
      </c>
      <c r="J140" s="297">
        <v>0</v>
      </c>
      <c r="K140" s="297">
        <v>0</v>
      </c>
      <c r="L140" s="297">
        <v>0</v>
      </c>
      <c r="M140" s="297">
        <v>0</v>
      </c>
      <c r="N140" s="297">
        <v>0</v>
      </c>
      <c r="O140" s="297">
        <v>12</v>
      </c>
      <c r="P140" s="297">
        <v>0</v>
      </c>
      <c r="Q140" s="297">
        <v>0</v>
      </c>
      <c r="R140" s="297">
        <v>0</v>
      </c>
      <c r="S140" s="297">
        <v>0</v>
      </c>
      <c r="T140" s="297">
        <v>0</v>
      </c>
      <c r="U140" s="297">
        <v>0</v>
      </c>
      <c r="V140" s="297">
        <v>0</v>
      </c>
      <c r="W140" s="297">
        <v>0</v>
      </c>
      <c r="X140" s="297">
        <v>0</v>
      </c>
      <c r="Y140" s="297">
        <v>0</v>
      </c>
      <c r="Z140" s="412">
        <v>0</v>
      </c>
      <c r="AA140" s="412">
        <v>0</v>
      </c>
      <c r="AB140" s="412">
        <v>0</v>
      </c>
      <c r="AC140" s="412">
        <v>0</v>
      </c>
      <c r="AD140" s="412">
        <v>0</v>
      </c>
      <c r="AE140" s="412">
        <v>0</v>
      </c>
      <c r="AF140" s="412"/>
      <c r="AG140" s="417"/>
      <c r="AH140" s="417"/>
      <c r="AI140" s="417"/>
      <c r="AJ140" s="417"/>
      <c r="AK140" s="417"/>
      <c r="AL140" s="417"/>
      <c r="AM140" s="417"/>
      <c r="AN140" s="298">
        <f>SUM(Z140:AM140)</f>
        <v>0</v>
      </c>
    </row>
    <row r="141" spans="1:40" ht="15" hidden="1" outlineLevel="1">
      <c r="C141" s="296" t="s">
        <v>268</v>
      </c>
      <c r="D141" s="293" t="s">
        <v>164</v>
      </c>
      <c r="E141" s="297"/>
      <c r="F141" s="297"/>
      <c r="G141" s="297"/>
      <c r="H141" s="297"/>
      <c r="I141" s="297"/>
      <c r="J141" s="297"/>
      <c r="K141" s="297"/>
      <c r="L141" s="297"/>
      <c r="M141" s="297"/>
      <c r="N141" s="297"/>
      <c r="O141" s="297">
        <f>O140</f>
        <v>12</v>
      </c>
      <c r="P141" s="297"/>
      <c r="Q141" s="297"/>
      <c r="R141" s="297"/>
      <c r="S141" s="297"/>
      <c r="T141" s="297"/>
      <c r="U141" s="297"/>
      <c r="V141" s="297"/>
      <c r="W141" s="297"/>
      <c r="X141" s="297"/>
      <c r="Y141" s="297"/>
      <c r="Z141" s="413">
        <f>Z140</f>
        <v>0</v>
      </c>
      <c r="AA141" s="413">
        <f t="shared" ref="AA141" si="321">AA140</f>
        <v>0</v>
      </c>
      <c r="AB141" s="413">
        <f t="shared" ref="AB141" si="322">AB140</f>
        <v>0</v>
      </c>
      <c r="AC141" s="413">
        <f t="shared" ref="AC141" si="323">AC140</f>
        <v>0</v>
      </c>
      <c r="AD141" s="413">
        <f t="shared" ref="AD141" si="324">AD140</f>
        <v>0</v>
      </c>
      <c r="AE141" s="413">
        <f t="shared" ref="AE141" si="325">AE140</f>
        <v>0</v>
      </c>
      <c r="AF141" s="413">
        <f t="shared" ref="AF141" si="326">AF140</f>
        <v>0</v>
      </c>
      <c r="AG141" s="413">
        <f t="shared" ref="AG141" si="327">AG140</f>
        <v>0</v>
      </c>
      <c r="AH141" s="413">
        <f t="shared" ref="AH141" si="328">AH140</f>
        <v>0</v>
      </c>
      <c r="AI141" s="413">
        <f t="shared" ref="AI141" si="329">AI140</f>
        <v>0</v>
      </c>
      <c r="AJ141" s="413">
        <f t="shared" ref="AJ141" si="330">AJ140</f>
        <v>0</v>
      </c>
      <c r="AK141" s="413">
        <f t="shared" ref="AK141" si="331">AK140</f>
        <v>0</v>
      </c>
      <c r="AL141" s="413">
        <f t="shared" ref="AL141" si="332">AL140</f>
        <v>0</v>
      </c>
      <c r="AM141" s="413">
        <f t="shared" ref="AM141" si="333">AM140</f>
        <v>0</v>
      </c>
      <c r="AN141" s="308"/>
    </row>
    <row r="142" spans="1:40" ht="15" hidden="1" outlineLevel="1">
      <c r="C142" s="521"/>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414"/>
      <c r="AA142" s="427"/>
      <c r="AB142" s="427"/>
      <c r="AC142" s="427"/>
      <c r="AD142" s="427"/>
      <c r="AE142" s="427"/>
      <c r="AF142" s="427"/>
      <c r="AG142" s="427"/>
      <c r="AH142" s="427"/>
      <c r="AI142" s="427"/>
      <c r="AJ142" s="427"/>
      <c r="AK142" s="427"/>
      <c r="AL142" s="427"/>
      <c r="AM142" s="427"/>
      <c r="AN142" s="308"/>
    </row>
    <row r="143" spans="1:40" ht="15.6" hidden="1" outlineLevel="1">
      <c r="C143" s="290" t="s">
        <v>502</v>
      </c>
      <c r="D143" s="293"/>
      <c r="E143" s="293"/>
      <c r="F143" s="293"/>
      <c r="G143" s="293"/>
      <c r="H143" s="293"/>
      <c r="I143" s="293"/>
      <c r="J143" s="293"/>
      <c r="K143" s="293"/>
      <c r="L143" s="293"/>
      <c r="M143" s="293"/>
      <c r="N143" s="293"/>
      <c r="O143" s="293"/>
      <c r="P143" s="293"/>
      <c r="Q143" s="293"/>
      <c r="R143" s="293"/>
      <c r="S143" s="293"/>
      <c r="T143" s="293"/>
      <c r="U143" s="293"/>
      <c r="V143" s="293"/>
      <c r="W143" s="293"/>
      <c r="X143" s="293"/>
      <c r="Y143" s="293"/>
      <c r="Z143" s="414"/>
      <c r="AA143" s="427"/>
      <c r="AB143" s="427"/>
      <c r="AC143" s="427"/>
      <c r="AD143" s="427"/>
      <c r="AE143" s="427"/>
      <c r="AF143" s="427"/>
      <c r="AG143" s="427"/>
      <c r="AH143" s="427"/>
      <c r="AI143" s="427"/>
      <c r="AJ143" s="427"/>
      <c r="AK143" s="427"/>
      <c r="AL143" s="427"/>
      <c r="AM143" s="427"/>
      <c r="AN143" s="308"/>
    </row>
    <row r="144" spans="1:40" ht="15" hidden="1" outlineLevel="1">
      <c r="A144" s="523">
        <v>33</v>
      </c>
      <c r="C144" s="521" t="s">
        <v>126</v>
      </c>
      <c r="D144" s="293" t="s">
        <v>25</v>
      </c>
      <c r="E144" s="297">
        <v>0</v>
      </c>
      <c r="F144" s="297">
        <v>0</v>
      </c>
      <c r="G144" s="297">
        <v>0</v>
      </c>
      <c r="H144" s="297">
        <v>0</v>
      </c>
      <c r="I144" s="297">
        <v>0</v>
      </c>
      <c r="J144" s="297">
        <v>0</v>
      </c>
      <c r="K144" s="297">
        <v>0</v>
      </c>
      <c r="L144" s="297">
        <v>0</v>
      </c>
      <c r="M144" s="297">
        <v>0</v>
      </c>
      <c r="N144" s="297">
        <v>0</v>
      </c>
      <c r="O144" s="297">
        <v>0</v>
      </c>
      <c r="P144" s="297">
        <v>0</v>
      </c>
      <c r="Q144" s="297">
        <v>0</v>
      </c>
      <c r="R144" s="297">
        <v>0</v>
      </c>
      <c r="S144" s="297">
        <v>0</v>
      </c>
      <c r="T144" s="297">
        <v>0</v>
      </c>
      <c r="U144" s="297">
        <v>0</v>
      </c>
      <c r="V144" s="297">
        <v>0</v>
      </c>
      <c r="W144" s="297">
        <v>0</v>
      </c>
      <c r="X144" s="297">
        <v>0</v>
      </c>
      <c r="Y144" s="297">
        <v>0</v>
      </c>
      <c r="Z144" s="412">
        <v>0</v>
      </c>
      <c r="AA144" s="412">
        <v>0</v>
      </c>
      <c r="AB144" s="412">
        <v>0</v>
      </c>
      <c r="AC144" s="412">
        <v>0</v>
      </c>
      <c r="AD144" s="412">
        <v>0</v>
      </c>
      <c r="AE144" s="412">
        <v>0</v>
      </c>
      <c r="AF144" s="412"/>
      <c r="AG144" s="417"/>
      <c r="AH144" s="417"/>
      <c r="AI144" s="417"/>
      <c r="AJ144" s="417"/>
      <c r="AK144" s="417"/>
      <c r="AL144" s="417"/>
      <c r="AM144" s="417"/>
      <c r="AN144" s="298">
        <f>SUM(Z144:AM144)</f>
        <v>0</v>
      </c>
    </row>
    <row r="145" spans="1:40" ht="15" hidden="1" outlineLevel="1">
      <c r="C145" s="296" t="s">
        <v>268</v>
      </c>
      <c r="D145" s="293" t="s">
        <v>164</v>
      </c>
      <c r="E145" s="297"/>
      <c r="F145" s="297"/>
      <c r="G145" s="297"/>
      <c r="H145" s="297"/>
      <c r="I145" s="297"/>
      <c r="J145" s="297"/>
      <c r="K145" s="297"/>
      <c r="L145" s="297"/>
      <c r="M145" s="297"/>
      <c r="N145" s="297"/>
      <c r="O145" s="297">
        <f>O144</f>
        <v>0</v>
      </c>
      <c r="P145" s="297"/>
      <c r="Q145" s="297"/>
      <c r="R145" s="297"/>
      <c r="S145" s="297"/>
      <c r="T145" s="297"/>
      <c r="U145" s="297"/>
      <c r="V145" s="297"/>
      <c r="W145" s="297"/>
      <c r="X145" s="297"/>
      <c r="Y145" s="297"/>
      <c r="Z145" s="413">
        <f>Z144</f>
        <v>0</v>
      </c>
      <c r="AA145" s="413">
        <f t="shared" ref="AA145" si="334">AA144</f>
        <v>0</v>
      </c>
      <c r="AB145" s="413">
        <f t="shared" ref="AB145" si="335">AB144</f>
        <v>0</v>
      </c>
      <c r="AC145" s="413">
        <f t="shared" ref="AC145" si="336">AC144</f>
        <v>0</v>
      </c>
      <c r="AD145" s="413">
        <f t="shared" ref="AD145" si="337">AD144</f>
        <v>0</v>
      </c>
      <c r="AE145" s="413">
        <f t="shared" ref="AE145" si="338">AE144</f>
        <v>0</v>
      </c>
      <c r="AF145" s="413">
        <f t="shared" ref="AF145" si="339">AF144</f>
        <v>0</v>
      </c>
      <c r="AG145" s="413">
        <f t="shared" ref="AG145" si="340">AG144</f>
        <v>0</v>
      </c>
      <c r="AH145" s="413">
        <f t="shared" ref="AH145" si="341">AH144</f>
        <v>0</v>
      </c>
      <c r="AI145" s="413">
        <f t="shared" ref="AI145" si="342">AI144</f>
        <v>0</v>
      </c>
      <c r="AJ145" s="413">
        <f t="shared" ref="AJ145" si="343">AJ144</f>
        <v>0</v>
      </c>
      <c r="AK145" s="413">
        <f t="shared" ref="AK145" si="344">AK144</f>
        <v>0</v>
      </c>
      <c r="AL145" s="413">
        <f t="shared" ref="AL145" si="345">AL144</f>
        <v>0</v>
      </c>
      <c r="AM145" s="413">
        <f t="shared" ref="AM145" si="346">AM144</f>
        <v>0</v>
      </c>
      <c r="AN145" s="308"/>
    </row>
    <row r="146" spans="1:40" ht="15" hidden="1" outlineLevel="1">
      <c r="C146" s="521"/>
      <c r="D146" s="293"/>
      <c r="E146" s="293"/>
      <c r="F146" s="293"/>
      <c r="G146" s="293"/>
      <c r="H146" s="293"/>
      <c r="I146" s="293"/>
      <c r="J146" s="293"/>
      <c r="K146" s="293"/>
      <c r="L146" s="293"/>
      <c r="M146" s="293"/>
      <c r="N146" s="293"/>
      <c r="O146" s="293"/>
      <c r="P146" s="293"/>
      <c r="Q146" s="293"/>
      <c r="R146" s="293"/>
      <c r="S146" s="293"/>
      <c r="T146" s="293"/>
      <c r="U146" s="293"/>
      <c r="V146" s="293"/>
      <c r="W146" s="293"/>
      <c r="X146" s="293"/>
      <c r="Y146" s="293"/>
      <c r="Z146" s="414"/>
      <c r="AA146" s="427"/>
      <c r="AB146" s="427"/>
      <c r="AC146" s="427"/>
      <c r="AD146" s="427"/>
      <c r="AE146" s="427"/>
      <c r="AF146" s="427"/>
      <c r="AG146" s="427"/>
      <c r="AH146" s="427"/>
      <c r="AI146" s="427"/>
      <c r="AJ146" s="427"/>
      <c r="AK146" s="427"/>
      <c r="AL146" s="427"/>
      <c r="AM146" s="427"/>
      <c r="AN146" s="308"/>
    </row>
    <row r="147" spans="1:40" ht="15" hidden="1" outlineLevel="1">
      <c r="A147" s="523">
        <v>34</v>
      </c>
      <c r="C147" s="521" t="s">
        <v>127</v>
      </c>
      <c r="D147" s="293" t="s">
        <v>25</v>
      </c>
      <c r="E147" s="297">
        <v>0</v>
      </c>
      <c r="F147" s="297">
        <v>0</v>
      </c>
      <c r="G147" s="297">
        <v>0</v>
      </c>
      <c r="H147" s="297">
        <v>0</v>
      </c>
      <c r="I147" s="297">
        <v>0</v>
      </c>
      <c r="J147" s="297">
        <v>0</v>
      </c>
      <c r="K147" s="297">
        <v>0</v>
      </c>
      <c r="L147" s="297">
        <v>0</v>
      </c>
      <c r="M147" s="297">
        <v>0</v>
      </c>
      <c r="N147" s="297">
        <v>0</v>
      </c>
      <c r="O147" s="297">
        <v>0</v>
      </c>
      <c r="P147" s="297">
        <v>0</v>
      </c>
      <c r="Q147" s="297">
        <v>0</v>
      </c>
      <c r="R147" s="297">
        <v>0</v>
      </c>
      <c r="S147" s="297">
        <v>0</v>
      </c>
      <c r="T147" s="297">
        <v>0</v>
      </c>
      <c r="U147" s="297">
        <v>0</v>
      </c>
      <c r="V147" s="297">
        <v>0</v>
      </c>
      <c r="W147" s="297">
        <v>0</v>
      </c>
      <c r="X147" s="297">
        <v>0</v>
      </c>
      <c r="Y147" s="297">
        <v>0</v>
      </c>
      <c r="Z147" s="412">
        <v>0</v>
      </c>
      <c r="AA147" s="412">
        <v>0</v>
      </c>
      <c r="AB147" s="412">
        <v>0</v>
      </c>
      <c r="AC147" s="412">
        <v>0</v>
      </c>
      <c r="AD147" s="412">
        <v>0</v>
      </c>
      <c r="AE147" s="412">
        <v>0</v>
      </c>
      <c r="AF147" s="412"/>
      <c r="AG147" s="417"/>
      <c r="AH147" s="417"/>
      <c r="AI147" s="417"/>
      <c r="AJ147" s="417"/>
      <c r="AK147" s="417"/>
      <c r="AL147" s="417"/>
      <c r="AM147" s="417"/>
      <c r="AN147" s="298">
        <f>SUM(Z147:AM147)</f>
        <v>0</v>
      </c>
    </row>
    <row r="148" spans="1:40" ht="15" hidden="1" outlineLevel="1">
      <c r="C148" s="296" t="s">
        <v>268</v>
      </c>
      <c r="D148" s="293" t="s">
        <v>164</v>
      </c>
      <c r="E148" s="297"/>
      <c r="F148" s="297"/>
      <c r="G148" s="297"/>
      <c r="H148" s="297"/>
      <c r="I148" s="297"/>
      <c r="J148" s="297"/>
      <c r="K148" s="297"/>
      <c r="L148" s="297"/>
      <c r="M148" s="297"/>
      <c r="N148" s="297"/>
      <c r="O148" s="297">
        <f>O147</f>
        <v>0</v>
      </c>
      <c r="P148" s="297"/>
      <c r="Q148" s="297"/>
      <c r="R148" s="297"/>
      <c r="S148" s="297"/>
      <c r="T148" s="297"/>
      <c r="U148" s="297"/>
      <c r="V148" s="297"/>
      <c r="W148" s="297"/>
      <c r="X148" s="297"/>
      <c r="Y148" s="297"/>
      <c r="Z148" s="413">
        <f>Z147</f>
        <v>0</v>
      </c>
      <c r="AA148" s="413">
        <f t="shared" ref="AA148" si="347">AA147</f>
        <v>0</v>
      </c>
      <c r="AB148" s="413">
        <f t="shared" ref="AB148" si="348">AB147</f>
        <v>0</v>
      </c>
      <c r="AC148" s="413">
        <f t="shared" ref="AC148" si="349">AC147</f>
        <v>0</v>
      </c>
      <c r="AD148" s="413">
        <f t="shared" ref="AD148" si="350">AD147</f>
        <v>0</v>
      </c>
      <c r="AE148" s="413">
        <f t="shared" ref="AE148" si="351">AE147</f>
        <v>0</v>
      </c>
      <c r="AF148" s="413">
        <f t="shared" ref="AF148" si="352">AF147</f>
        <v>0</v>
      </c>
      <c r="AG148" s="413">
        <f t="shared" ref="AG148" si="353">AG147</f>
        <v>0</v>
      </c>
      <c r="AH148" s="413">
        <f t="shared" ref="AH148" si="354">AH147</f>
        <v>0</v>
      </c>
      <c r="AI148" s="413">
        <f t="shared" ref="AI148" si="355">AI147</f>
        <v>0</v>
      </c>
      <c r="AJ148" s="413">
        <f t="shared" ref="AJ148" si="356">AJ147</f>
        <v>0</v>
      </c>
      <c r="AK148" s="413">
        <f t="shared" ref="AK148" si="357">AK147</f>
        <v>0</v>
      </c>
      <c r="AL148" s="413">
        <f t="shared" ref="AL148" si="358">AL147</f>
        <v>0</v>
      </c>
      <c r="AM148" s="413">
        <f t="shared" ref="AM148" si="359">AM147</f>
        <v>0</v>
      </c>
      <c r="AN148" s="308"/>
    </row>
    <row r="149" spans="1:40" ht="15" hidden="1" outlineLevel="1">
      <c r="C149" s="521"/>
      <c r="D149" s="293"/>
      <c r="E149" s="293"/>
      <c r="F149" s="293"/>
      <c r="G149" s="293"/>
      <c r="H149" s="293"/>
      <c r="I149" s="293"/>
      <c r="J149" s="293"/>
      <c r="K149" s="293"/>
      <c r="L149" s="293"/>
      <c r="M149" s="293"/>
      <c r="N149" s="293"/>
      <c r="O149" s="293"/>
      <c r="P149" s="293"/>
      <c r="Q149" s="293"/>
      <c r="R149" s="293"/>
      <c r="S149" s="293"/>
      <c r="T149" s="293"/>
      <c r="U149" s="293"/>
      <c r="V149" s="293"/>
      <c r="W149" s="293"/>
      <c r="X149" s="293"/>
      <c r="Y149" s="293"/>
      <c r="Z149" s="414"/>
      <c r="AA149" s="427"/>
      <c r="AB149" s="427"/>
      <c r="AC149" s="427"/>
      <c r="AD149" s="427"/>
      <c r="AE149" s="427"/>
      <c r="AF149" s="427"/>
      <c r="AG149" s="427"/>
      <c r="AH149" s="427"/>
      <c r="AI149" s="427"/>
      <c r="AJ149" s="427"/>
      <c r="AK149" s="427"/>
      <c r="AL149" s="427"/>
      <c r="AM149" s="427"/>
      <c r="AN149" s="308"/>
    </row>
    <row r="150" spans="1:40" ht="15" hidden="1" outlineLevel="1">
      <c r="A150" s="523">
        <v>35</v>
      </c>
      <c r="C150" s="521" t="s">
        <v>128</v>
      </c>
      <c r="D150" s="293" t="s">
        <v>25</v>
      </c>
      <c r="E150" s="297">
        <v>0</v>
      </c>
      <c r="F150" s="297">
        <v>0</v>
      </c>
      <c r="G150" s="297">
        <v>0</v>
      </c>
      <c r="H150" s="297">
        <v>0</v>
      </c>
      <c r="I150" s="297">
        <v>0</v>
      </c>
      <c r="J150" s="297">
        <v>0</v>
      </c>
      <c r="K150" s="297">
        <v>0</v>
      </c>
      <c r="L150" s="297">
        <v>0</v>
      </c>
      <c r="M150" s="297">
        <v>0</v>
      </c>
      <c r="N150" s="297">
        <v>0</v>
      </c>
      <c r="O150" s="297">
        <v>0</v>
      </c>
      <c r="P150" s="297">
        <v>0</v>
      </c>
      <c r="Q150" s="297">
        <v>0</v>
      </c>
      <c r="R150" s="297">
        <v>0</v>
      </c>
      <c r="S150" s="297">
        <v>0</v>
      </c>
      <c r="T150" s="297">
        <v>0</v>
      </c>
      <c r="U150" s="297">
        <v>0</v>
      </c>
      <c r="V150" s="297">
        <v>0</v>
      </c>
      <c r="W150" s="297">
        <v>0</v>
      </c>
      <c r="X150" s="297">
        <v>0</v>
      </c>
      <c r="Y150" s="297">
        <v>0</v>
      </c>
      <c r="Z150" s="412">
        <v>0</v>
      </c>
      <c r="AA150" s="412">
        <v>0</v>
      </c>
      <c r="AB150" s="412">
        <v>0</v>
      </c>
      <c r="AC150" s="412">
        <v>0</v>
      </c>
      <c r="AD150" s="412">
        <v>0</v>
      </c>
      <c r="AE150" s="412">
        <v>0</v>
      </c>
      <c r="AF150" s="412"/>
      <c r="AG150" s="417"/>
      <c r="AH150" s="417"/>
      <c r="AI150" s="417"/>
      <c r="AJ150" s="417"/>
      <c r="AK150" s="417"/>
      <c r="AL150" s="417"/>
      <c r="AM150" s="417"/>
      <c r="AN150" s="298">
        <f>SUM(Z150:AM150)</f>
        <v>0</v>
      </c>
    </row>
    <row r="151" spans="1:40" ht="15" hidden="1" outlineLevel="1">
      <c r="C151" s="296" t="s">
        <v>268</v>
      </c>
      <c r="D151" s="293" t="s">
        <v>164</v>
      </c>
      <c r="E151" s="297"/>
      <c r="F151" s="297"/>
      <c r="G151" s="297"/>
      <c r="H151" s="297"/>
      <c r="I151" s="297"/>
      <c r="J151" s="297"/>
      <c r="K151" s="297"/>
      <c r="L151" s="297"/>
      <c r="M151" s="297"/>
      <c r="N151" s="297"/>
      <c r="O151" s="297">
        <f>O150</f>
        <v>0</v>
      </c>
      <c r="P151" s="297"/>
      <c r="Q151" s="297"/>
      <c r="R151" s="297"/>
      <c r="S151" s="297"/>
      <c r="T151" s="297"/>
      <c r="U151" s="297"/>
      <c r="V151" s="297"/>
      <c r="W151" s="297"/>
      <c r="X151" s="297"/>
      <c r="Y151" s="297"/>
      <c r="Z151" s="413">
        <f>Z150</f>
        <v>0</v>
      </c>
      <c r="AA151" s="413">
        <f t="shared" ref="AA151" si="360">AA150</f>
        <v>0</v>
      </c>
      <c r="AB151" s="413">
        <f t="shared" ref="AB151" si="361">AB150</f>
        <v>0</v>
      </c>
      <c r="AC151" s="413">
        <f t="shared" ref="AC151" si="362">AC150</f>
        <v>0</v>
      </c>
      <c r="AD151" s="413">
        <f t="shared" ref="AD151" si="363">AD150</f>
        <v>0</v>
      </c>
      <c r="AE151" s="413">
        <f t="shared" ref="AE151" si="364">AE150</f>
        <v>0</v>
      </c>
      <c r="AF151" s="413">
        <f t="shared" ref="AF151" si="365">AF150</f>
        <v>0</v>
      </c>
      <c r="AG151" s="413">
        <f t="shared" ref="AG151" si="366">AG150</f>
        <v>0</v>
      </c>
      <c r="AH151" s="413">
        <f t="shared" ref="AH151" si="367">AH150</f>
        <v>0</v>
      </c>
      <c r="AI151" s="413">
        <f t="shared" ref="AI151" si="368">AI150</f>
        <v>0</v>
      </c>
      <c r="AJ151" s="413">
        <f t="shared" ref="AJ151" si="369">AJ150</f>
        <v>0</v>
      </c>
      <c r="AK151" s="413">
        <f t="shared" ref="AK151" si="370">AK150</f>
        <v>0</v>
      </c>
      <c r="AL151" s="413">
        <f t="shared" ref="AL151" si="371">AL150</f>
        <v>0</v>
      </c>
      <c r="AM151" s="413">
        <f t="shared" ref="AM151" si="372">AM150</f>
        <v>0</v>
      </c>
      <c r="AN151" s="308"/>
    </row>
    <row r="152" spans="1:40" ht="15" hidden="1" outlineLevel="1">
      <c r="C152" s="296"/>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414"/>
      <c r="AA152" s="427"/>
      <c r="AB152" s="427"/>
      <c r="AC152" s="427"/>
      <c r="AD152" s="427"/>
      <c r="AE152" s="427"/>
      <c r="AF152" s="427"/>
      <c r="AG152" s="427"/>
      <c r="AH152" s="427"/>
      <c r="AI152" s="427"/>
      <c r="AJ152" s="427"/>
      <c r="AK152" s="427"/>
      <c r="AL152" s="427"/>
      <c r="AM152" s="427"/>
      <c r="AN152" s="308"/>
    </row>
    <row r="153" spans="1:40" ht="15.6" hidden="1" outlineLevel="1">
      <c r="C153" s="290" t="s">
        <v>503</v>
      </c>
      <c r="D153" s="293"/>
      <c r="E153" s="293"/>
      <c r="F153" s="293"/>
      <c r="G153" s="293"/>
      <c r="H153" s="293"/>
      <c r="I153" s="293"/>
      <c r="J153" s="293"/>
      <c r="K153" s="293"/>
      <c r="L153" s="293"/>
      <c r="M153" s="293"/>
      <c r="N153" s="293"/>
      <c r="O153" s="293"/>
      <c r="P153" s="293"/>
      <c r="Q153" s="293"/>
      <c r="R153" s="293"/>
      <c r="S153" s="293"/>
      <c r="T153" s="293"/>
      <c r="U153" s="293"/>
      <c r="V153" s="293"/>
      <c r="W153" s="293"/>
      <c r="X153" s="293"/>
      <c r="Y153" s="293"/>
      <c r="Z153" s="414"/>
      <c r="AA153" s="427"/>
      <c r="AB153" s="427"/>
      <c r="AC153" s="427"/>
      <c r="AD153" s="427"/>
      <c r="AE153" s="427"/>
      <c r="AF153" s="427"/>
      <c r="AG153" s="427"/>
      <c r="AH153" s="427"/>
      <c r="AI153" s="427"/>
      <c r="AJ153" s="427"/>
      <c r="AK153" s="427"/>
      <c r="AL153" s="427"/>
      <c r="AM153" s="427"/>
      <c r="AN153" s="308"/>
    </row>
    <row r="154" spans="1:40" ht="45" hidden="1" outlineLevel="1">
      <c r="A154" s="523">
        <v>36</v>
      </c>
      <c r="C154" s="521" t="s">
        <v>129</v>
      </c>
      <c r="D154" s="293" t="s">
        <v>25</v>
      </c>
      <c r="E154" s="297">
        <v>0</v>
      </c>
      <c r="F154" s="297">
        <v>0</v>
      </c>
      <c r="G154" s="297">
        <v>0</v>
      </c>
      <c r="H154" s="297">
        <v>0</v>
      </c>
      <c r="I154" s="297">
        <v>0</v>
      </c>
      <c r="J154" s="297">
        <v>0</v>
      </c>
      <c r="K154" s="297">
        <v>0</v>
      </c>
      <c r="L154" s="297">
        <v>0</v>
      </c>
      <c r="M154" s="297">
        <v>0</v>
      </c>
      <c r="N154" s="297">
        <v>0</v>
      </c>
      <c r="O154" s="297">
        <v>0</v>
      </c>
      <c r="P154" s="297">
        <v>0</v>
      </c>
      <c r="Q154" s="297">
        <v>0</v>
      </c>
      <c r="R154" s="297">
        <v>0</v>
      </c>
      <c r="S154" s="297">
        <v>0</v>
      </c>
      <c r="T154" s="297">
        <v>0</v>
      </c>
      <c r="U154" s="297">
        <v>0</v>
      </c>
      <c r="V154" s="297">
        <v>0</v>
      </c>
      <c r="W154" s="297">
        <v>0</v>
      </c>
      <c r="X154" s="297">
        <v>0</v>
      </c>
      <c r="Y154" s="297">
        <v>0</v>
      </c>
      <c r="Z154" s="412">
        <v>0</v>
      </c>
      <c r="AA154" s="412">
        <v>0</v>
      </c>
      <c r="AB154" s="412">
        <v>0</v>
      </c>
      <c r="AC154" s="412">
        <v>0</v>
      </c>
      <c r="AD154" s="412">
        <v>0</v>
      </c>
      <c r="AE154" s="412">
        <v>0</v>
      </c>
      <c r="AF154" s="412"/>
      <c r="AG154" s="417"/>
      <c r="AH154" s="417"/>
      <c r="AI154" s="417"/>
      <c r="AJ154" s="417"/>
      <c r="AK154" s="417"/>
      <c r="AL154" s="417"/>
      <c r="AM154" s="417"/>
      <c r="AN154" s="298">
        <f>SUM(Z154:AM154)</f>
        <v>0</v>
      </c>
    </row>
    <row r="155" spans="1:40" ht="15" hidden="1" outlineLevel="1">
      <c r="C155" s="296" t="s">
        <v>268</v>
      </c>
      <c r="D155" s="293" t="s">
        <v>164</v>
      </c>
      <c r="E155" s="297"/>
      <c r="F155" s="297"/>
      <c r="G155" s="297"/>
      <c r="H155" s="297"/>
      <c r="I155" s="297"/>
      <c r="J155" s="297"/>
      <c r="K155" s="297"/>
      <c r="L155" s="297"/>
      <c r="M155" s="297"/>
      <c r="N155" s="297"/>
      <c r="O155" s="297">
        <f>O154</f>
        <v>0</v>
      </c>
      <c r="P155" s="297"/>
      <c r="Q155" s="297"/>
      <c r="R155" s="297"/>
      <c r="S155" s="297"/>
      <c r="T155" s="297"/>
      <c r="U155" s="297"/>
      <c r="V155" s="297"/>
      <c r="W155" s="297"/>
      <c r="X155" s="297"/>
      <c r="Y155" s="297"/>
      <c r="Z155" s="413">
        <f>Z154</f>
        <v>0</v>
      </c>
      <c r="AA155" s="413">
        <f t="shared" ref="AA155" si="373">AA154</f>
        <v>0</v>
      </c>
      <c r="AB155" s="413">
        <f t="shared" ref="AB155" si="374">AB154</f>
        <v>0</v>
      </c>
      <c r="AC155" s="413">
        <f t="shared" ref="AC155" si="375">AC154</f>
        <v>0</v>
      </c>
      <c r="AD155" s="413">
        <f t="shared" ref="AD155" si="376">AD154</f>
        <v>0</v>
      </c>
      <c r="AE155" s="413">
        <f t="shared" ref="AE155" si="377">AE154</f>
        <v>0</v>
      </c>
      <c r="AF155" s="413">
        <f t="shared" ref="AF155" si="378">AF154</f>
        <v>0</v>
      </c>
      <c r="AG155" s="413">
        <f t="shared" ref="AG155" si="379">AG154</f>
        <v>0</v>
      </c>
      <c r="AH155" s="413">
        <f t="shared" ref="AH155" si="380">AH154</f>
        <v>0</v>
      </c>
      <c r="AI155" s="413">
        <f t="shared" ref="AI155" si="381">AI154</f>
        <v>0</v>
      </c>
      <c r="AJ155" s="413">
        <f t="shared" ref="AJ155" si="382">AJ154</f>
        <v>0</v>
      </c>
      <c r="AK155" s="413">
        <f t="shared" ref="AK155" si="383">AK154</f>
        <v>0</v>
      </c>
      <c r="AL155" s="413">
        <f t="shared" ref="AL155" si="384">AL154</f>
        <v>0</v>
      </c>
      <c r="AM155" s="413">
        <f t="shared" ref="AM155" si="385">AM154</f>
        <v>0</v>
      </c>
      <c r="AN155" s="308"/>
    </row>
    <row r="156" spans="1:40" ht="15" hidden="1" outlineLevel="1">
      <c r="C156" s="521"/>
      <c r="D156" s="293"/>
      <c r="E156" s="293"/>
      <c r="F156" s="293"/>
      <c r="G156" s="293"/>
      <c r="H156" s="293"/>
      <c r="I156" s="293"/>
      <c r="J156" s="293"/>
      <c r="K156" s="293"/>
      <c r="L156" s="293"/>
      <c r="M156" s="293"/>
      <c r="N156" s="293"/>
      <c r="O156" s="293"/>
      <c r="P156" s="293"/>
      <c r="Q156" s="293"/>
      <c r="R156" s="293"/>
      <c r="S156" s="293"/>
      <c r="T156" s="293"/>
      <c r="U156" s="293"/>
      <c r="V156" s="293"/>
      <c r="W156" s="293"/>
      <c r="X156" s="293"/>
      <c r="Y156" s="293"/>
      <c r="Z156" s="414"/>
      <c r="AA156" s="427"/>
      <c r="AB156" s="427"/>
      <c r="AC156" s="427"/>
      <c r="AD156" s="427"/>
      <c r="AE156" s="427"/>
      <c r="AF156" s="427"/>
      <c r="AG156" s="427"/>
      <c r="AH156" s="427"/>
      <c r="AI156" s="427"/>
      <c r="AJ156" s="427"/>
      <c r="AK156" s="427"/>
      <c r="AL156" s="427"/>
      <c r="AM156" s="427"/>
      <c r="AN156" s="308"/>
    </row>
    <row r="157" spans="1:40" ht="30" hidden="1" outlineLevel="1">
      <c r="A157" s="523">
        <v>37</v>
      </c>
      <c r="C157" s="521" t="s">
        <v>130</v>
      </c>
      <c r="D157" s="293" t="s">
        <v>25</v>
      </c>
      <c r="E157" s="297">
        <v>0</v>
      </c>
      <c r="F157" s="297">
        <v>0</v>
      </c>
      <c r="G157" s="297">
        <v>0</v>
      </c>
      <c r="H157" s="297">
        <v>0</v>
      </c>
      <c r="I157" s="297">
        <v>0</v>
      </c>
      <c r="J157" s="297">
        <v>0</v>
      </c>
      <c r="K157" s="297">
        <v>0</v>
      </c>
      <c r="L157" s="297">
        <v>0</v>
      </c>
      <c r="M157" s="297">
        <v>0</v>
      </c>
      <c r="N157" s="297">
        <v>0</v>
      </c>
      <c r="O157" s="297">
        <v>0</v>
      </c>
      <c r="P157" s="297">
        <v>0</v>
      </c>
      <c r="Q157" s="297">
        <v>0</v>
      </c>
      <c r="R157" s="297">
        <v>0</v>
      </c>
      <c r="S157" s="297">
        <v>0</v>
      </c>
      <c r="T157" s="297">
        <v>0</v>
      </c>
      <c r="U157" s="297">
        <v>0</v>
      </c>
      <c r="V157" s="297">
        <v>0</v>
      </c>
      <c r="W157" s="297">
        <v>0</v>
      </c>
      <c r="X157" s="297">
        <v>0</v>
      </c>
      <c r="Y157" s="297">
        <v>0</v>
      </c>
      <c r="Z157" s="412">
        <v>0</v>
      </c>
      <c r="AA157" s="412">
        <v>0</v>
      </c>
      <c r="AB157" s="412">
        <v>0</v>
      </c>
      <c r="AC157" s="412">
        <v>0</v>
      </c>
      <c r="AD157" s="412">
        <v>0</v>
      </c>
      <c r="AE157" s="412">
        <v>0</v>
      </c>
      <c r="AF157" s="412"/>
      <c r="AG157" s="417"/>
      <c r="AH157" s="417"/>
      <c r="AI157" s="417"/>
      <c r="AJ157" s="417"/>
      <c r="AK157" s="417"/>
      <c r="AL157" s="417"/>
      <c r="AM157" s="417"/>
      <c r="AN157" s="298">
        <f>SUM(Z157:AM157)</f>
        <v>0</v>
      </c>
    </row>
    <row r="158" spans="1:40" ht="15" hidden="1" outlineLevel="1">
      <c r="C158" s="296" t="s">
        <v>268</v>
      </c>
      <c r="D158" s="293" t="s">
        <v>164</v>
      </c>
      <c r="E158" s="297"/>
      <c r="F158" s="297"/>
      <c r="G158" s="297"/>
      <c r="H158" s="297"/>
      <c r="I158" s="297"/>
      <c r="J158" s="297"/>
      <c r="K158" s="297"/>
      <c r="L158" s="297"/>
      <c r="M158" s="297"/>
      <c r="N158" s="297"/>
      <c r="O158" s="297">
        <f>O157</f>
        <v>0</v>
      </c>
      <c r="P158" s="297"/>
      <c r="Q158" s="297"/>
      <c r="R158" s="297"/>
      <c r="S158" s="297"/>
      <c r="T158" s="297"/>
      <c r="U158" s="297"/>
      <c r="V158" s="297"/>
      <c r="W158" s="297"/>
      <c r="X158" s="297"/>
      <c r="Y158" s="297"/>
      <c r="Z158" s="413">
        <f>Z157</f>
        <v>0</v>
      </c>
      <c r="AA158" s="413">
        <f t="shared" ref="AA158" si="386">AA157</f>
        <v>0</v>
      </c>
      <c r="AB158" s="413">
        <f t="shared" ref="AB158" si="387">AB157</f>
        <v>0</v>
      </c>
      <c r="AC158" s="413">
        <f t="shared" ref="AC158" si="388">AC157</f>
        <v>0</v>
      </c>
      <c r="AD158" s="413">
        <f t="shared" ref="AD158" si="389">AD157</f>
        <v>0</v>
      </c>
      <c r="AE158" s="413">
        <f t="shared" ref="AE158" si="390">AE157</f>
        <v>0</v>
      </c>
      <c r="AF158" s="413">
        <f t="shared" ref="AF158" si="391">AF157</f>
        <v>0</v>
      </c>
      <c r="AG158" s="413">
        <f t="shared" ref="AG158" si="392">AG157</f>
        <v>0</v>
      </c>
      <c r="AH158" s="413">
        <f t="shared" ref="AH158" si="393">AH157</f>
        <v>0</v>
      </c>
      <c r="AI158" s="413">
        <f t="shared" ref="AI158" si="394">AI157</f>
        <v>0</v>
      </c>
      <c r="AJ158" s="413">
        <f t="shared" ref="AJ158" si="395">AJ157</f>
        <v>0</v>
      </c>
      <c r="AK158" s="413">
        <f t="shared" ref="AK158" si="396">AK157</f>
        <v>0</v>
      </c>
      <c r="AL158" s="413">
        <f t="shared" ref="AL158" si="397">AL157</f>
        <v>0</v>
      </c>
      <c r="AM158" s="413">
        <f t="shared" ref="AM158" si="398">AM157</f>
        <v>0</v>
      </c>
      <c r="AN158" s="308"/>
    </row>
    <row r="159" spans="1:40" ht="15" hidden="1" outlineLevel="1">
      <c r="C159" s="521"/>
      <c r="D159" s="293"/>
      <c r="E159" s="293"/>
      <c r="F159" s="293"/>
      <c r="G159" s="293"/>
      <c r="H159" s="293"/>
      <c r="I159" s="293"/>
      <c r="J159" s="293"/>
      <c r="K159" s="293"/>
      <c r="L159" s="293"/>
      <c r="M159" s="293"/>
      <c r="N159" s="293"/>
      <c r="O159" s="293"/>
      <c r="P159" s="293"/>
      <c r="Q159" s="293"/>
      <c r="R159" s="293"/>
      <c r="S159" s="293"/>
      <c r="T159" s="293"/>
      <c r="U159" s="293"/>
      <c r="V159" s="293"/>
      <c r="W159" s="293"/>
      <c r="X159" s="293"/>
      <c r="Y159" s="293"/>
      <c r="Z159" s="414"/>
      <c r="AA159" s="427"/>
      <c r="AB159" s="427"/>
      <c r="AC159" s="427"/>
      <c r="AD159" s="427"/>
      <c r="AE159" s="427"/>
      <c r="AF159" s="427"/>
      <c r="AG159" s="427"/>
      <c r="AH159" s="427"/>
      <c r="AI159" s="427"/>
      <c r="AJ159" s="427"/>
      <c r="AK159" s="427"/>
      <c r="AL159" s="427"/>
      <c r="AM159" s="427"/>
      <c r="AN159" s="308"/>
    </row>
    <row r="160" spans="1:40" ht="15" hidden="1" outlineLevel="1">
      <c r="A160" s="523">
        <v>38</v>
      </c>
      <c r="C160" s="521" t="s">
        <v>131</v>
      </c>
      <c r="D160" s="293" t="s">
        <v>25</v>
      </c>
      <c r="E160" s="297">
        <v>0</v>
      </c>
      <c r="F160" s="297">
        <v>0</v>
      </c>
      <c r="G160" s="297">
        <v>0</v>
      </c>
      <c r="H160" s="297">
        <v>0</v>
      </c>
      <c r="I160" s="297">
        <v>0</v>
      </c>
      <c r="J160" s="297">
        <v>0</v>
      </c>
      <c r="K160" s="297">
        <v>0</v>
      </c>
      <c r="L160" s="297">
        <v>0</v>
      </c>
      <c r="M160" s="297">
        <v>0</v>
      </c>
      <c r="N160" s="297">
        <v>0</v>
      </c>
      <c r="O160" s="297">
        <v>0</v>
      </c>
      <c r="P160" s="297">
        <v>0</v>
      </c>
      <c r="Q160" s="297">
        <v>0</v>
      </c>
      <c r="R160" s="297">
        <v>0</v>
      </c>
      <c r="S160" s="297">
        <v>0</v>
      </c>
      <c r="T160" s="297">
        <v>0</v>
      </c>
      <c r="U160" s="297">
        <v>0</v>
      </c>
      <c r="V160" s="297">
        <v>0</v>
      </c>
      <c r="W160" s="297">
        <v>0</v>
      </c>
      <c r="X160" s="297">
        <v>0</v>
      </c>
      <c r="Y160" s="297">
        <v>0</v>
      </c>
      <c r="Z160" s="412">
        <v>0</v>
      </c>
      <c r="AA160" s="412">
        <v>0</v>
      </c>
      <c r="AB160" s="412">
        <v>0</v>
      </c>
      <c r="AC160" s="412">
        <v>0</v>
      </c>
      <c r="AD160" s="412">
        <v>0</v>
      </c>
      <c r="AE160" s="412">
        <v>0</v>
      </c>
      <c r="AF160" s="412"/>
      <c r="AG160" s="417"/>
      <c r="AH160" s="417"/>
      <c r="AI160" s="417"/>
      <c r="AJ160" s="417"/>
      <c r="AK160" s="417"/>
      <c r="AL160" s="417"/>
      <c r="AM160" s="417"/>
      <c r="AN160" s="298">
        <f>SUM(Z160:AM160)</f>
        <v>0</v>
      </c>
    </row>
    <row r="161" spans="1:40" ht="15" hidden="1" outlineLevel="1">
      <c r="C161" s="296" t="s">
        <v>268</v>
      </c>
      <c r="D161" s="293" t="s">
        <v>164</v>
      </c>
      <c r="E161" s="297"/>
      <c r="F161" s="297"/>
      <c r="G161" s="297"/>
      <c r="H161" s="297"/>
      <c r="I161" s="297"/>
      <c r="J161" s="297"/>
      <c r="K161" s="297"/>
      <c r="L161" s="297"/>
      <c r="M161" s="297"/>
      <c r="N161" s="297"/>
      <c r="O161" s="297">
        <f>O160</f>
        <v>0</v>
      </c>
      <c r="P161" s="297"/>
      <c r="Q161" s="297"/>
      <c r="R161" s="297"/>
      <c r="S161" s="297"/>
      <c r="T161" s="297"/>
      <c r="U161" s="297"/>
      <c r="V161" s="297"/>
      <c r="W161" s="297"/>
      <c r="X161" s="297"/>
      <c r="Y161" s="297"/>
      <c r="Z161" s="413">
        <f>Z160</f>
        <v>0</v>
      </c>
      <c r="AA161" s="413">
        <f t="shared" ref="AA161" si="399">AA160</f>
        <v>0</v>
      </c>
      <c r="AB161" s="413">
        <f t="shared" ref="AB161" si="400">AB160</f>
        <v>0</v>
      </c>
      <c r="AC161" s="413">
        <f t="shared" ref="AC161" si="401">AC160</f>
        <v>0</v>
      </c>
      <c r="AD161" s="413">
        <f t="shared" ref="AD161" si="402">AD160</f>
        <v>0</v>
      </c>
      <c r="AE161" s="413">
        <f t="shared" ref="AE161" si="403">AE160</f>
        <v>0</v>
      </c>
      <c r="AF161" s="413">
        <f t="shared" ref="AF161" si="404">AF160</f>
        <v>0</v>
      </c>
      <c r="AG161" s="413">
        <f t="shared" ref="AG161" si="405">AG160</f>
        <v>0</v>
      </c>
      <c r="AH161" s="413">
        <f t="shared" ref="AH161" si="406">AH160</f>
        <v>0</v>
      </c>
      <c r="AI161" s="413">
        <f t="shared" ref="AI161" si="407">AI160</f>
        <v>0</v>
      </c>
      <c r="AJ161" s="413">
        <f t="shared" ref="AJ161" si="408">AJ160</f>
        <v>0</v>
      </c>
      <c r="AK161" s="413">
        <f t="shared" ref="AK161" si="409">AK160</f>
        <v>0</v>
      </c>
      <c r="AL161" s="413">
        <f t="shared" ref="AL161" si="410">AL160</f>
        <v>0</v>
      </c>
      <c r="AM161" s="413">
        <f t="shared" ref="AM161" si="411">AM160</f>
        <v>0</v>
      </c>
      <c r="AN161" s="308"/>
    </row>
    <row r="162" spans="1:40" ht="15" hidden="1" outlineLevel="1">
      <c r="C162" s="521"/>
      <c r="D162" s="293"/>
      <c r="E162" s="293"/>
      <c r="F162" s="293"/>
      <c r="G162" s="293"/>
      <c r="H162" s="293"/>
      <c r="I162" s="293"/>
      <c r="J162" s="293"/>
      <c r="K162" s="293"/>
      <c r="L162" s="293"/>
      <c r="M162" s="293"/>
      <c r="N162" s="293"/>
      <c r="O162" s="293"/>
      <c r="P162" s="293"/>
      <c r="Q162" s="293"/>
      <c r="R162" s="293"/>
      <c r="S162" s="293"/>
      <c r="T162" s="293"/>
      <c r="U162" s="293"/>
      <c r="V162" s="293"/>
      <c r="W162" s="293"/>
      <c r="X162" s="293"/>
      <c r="Y162" s="293"/>
      <c r="Z162" s="414"/>
      <c r="AA162" s="427"/>
      <c r="AB162" s="427"/>
      <c r="AC162" s="427"/>
      <c r="AD162" s="427"/>
      <c r="AE162" s="427"/>
      <c r="AF162" s="427"/>
      <c r="AG162" s="427"/>
      <c r="AH162" s="427"/>
      <c r="AI162" s="427"/>
      <c r="AJ162" s="427"/>
      <c r="AK162" s="427"/>
      <c r="AL162" s="427"/>
      <c r="AM162" s="427"/>
      <c r="AN162" s="308"/>
    </row>
    <row r="163" spans="1:40" ht="30" hidden="1" outlineLevel="1">
      <c r="A163" s="523">
        <v>39</v>
      </c>
      <c r="C163" s="521" t="s">
        <v>132</v>
      </c>
      <c r="D163" s="293" t="s">
        <v>25</v>
      </c>
      <c r="E163" s="297">
        <v>0</v>
      </c>
      <c r="F163" s="297">
        <v>0</v>
      </c>
      <c r="G163" s="297">
        <v>0</v>
      </c>
      <c r="H163" s="297">
        <v>0</v>
      </c>
      <c r="I163" s="297">
        <v>0</v>
      </c>
      <c r="J163" s="297">
        <v>0</v>
      </c>
      <c r="K163" s="297">
        <v>0</v>
      </c>
      <c r="L163" s="297">
        <v>0</v>
      </c>
      <c r="M163" s="297">
        <v>0</v>
      </c>
      <c r="N163" s="297">
        <v>0</v>
      </c>
      <c r="O163" s="297">
        <v>0</v>
      </c>
      <c r="P163" s="297">
        <v>0</v>
      </c>
      <c r="Q163" s="297">
        <v>0</v>
      </c>
      <c r="R163" s="297">
        <v>0</v>
      </c>
      <c r="S163" s="297">
        <v>0</v>
      </c>
      <c r="T163" s="297">
        <v>0</v>
      </c>
      <c r="U163" s="297">
        <v>0</v>
      </c>
      <c r="V163" s="297">
        <v>0</v>
      </c>
      <c r="W163" s="297">
        <v>0</v>
      </c>
      <c r="X163" s="297">
        <v>0</v>
      </c>
      <c r="Y163" s="297">
        <v>0</v>
      </c>
      <c r="Z163" s="412">
        <v>0</v>
      </c>
      <c r="AA163" s="412">
        <v>0</v>
      </c>
      <c r="AB163" s="412">
        <v>0</v>
      </c>
      <c r="AC163" s="412">
        <v>0</v>
      </c>
      <c r="AD163" s="412">
        <v>0</v>
      </c>
      <c r="AE163" s="412">
        <v>0</v>
      </c>
      <c r="AF163" s="412"/>
      <c r="AG163" s="417"/>
      <c r="AH163" s="417"/>
      <c r="AI163" s="417"/>
      <c r="AJ163" s="417"/>
      <c r="AK163" s="417"/>
      <c r="AL163" s="417"/>
      <c r="AM163" s="417"/>
      <c r="AN163" s="298">
        <f>SUM(Z163:AM163)</f>
        <v>0</v>
      </c>
    </row>
    <row r="164" spans="1:40" ht="15" hidden="1" outlineLevel="1">
      <c r="C164" s="296" t="s">
        <v>268</v>
      </c>
      <c r="D164" s="293" t="s">
        <v>164</v>
      </c>
      <c r="E164" s="297"/>
      <c r="F164" s="297"/>
      <c r="G164" s="297"/>
      <c r="H164" s="297"/>
      <c r="I164" s="297"/>
      <c r="J164" s="297"/>
      <c r="K164" s="297"/>
      <c r="L164" s="297"/>
      <c r="M164" s="297"/>
      <c r="N164" s="297"/>
      <c r="O164" s="297">
        <f>O163</f>
        <v>0</v>
      </c>
      <c r="P164" s="297"/>
      <c r="Q164" s="297"/>
      <c r="R164" s="297"/>
      <c r="S164" s="297"/>
      <c r="T164" s="297"/>
      <c r="U164" s="297"/>
      <c r="V164" s="297"/>
      <c r="W164" s="297"/>
      <c r="X164" s="297"/>
      <c r="Y164" s="297"/>
      <c r="Z164" s="413">
        <f>Z163</f>
        <v>0</v>
      </c>
      <c r="AA164" s="413">
        <f t="shared" ref="AA164" si="412">AA163</f>
        <v>0</v>
      </c>
      <c r="AB164" s="413">
        <f t="shared" ref="AB164" si="413">AB163</f>
        <v>0</v>
      </c>
      <c r="AC164" s="413">
        <f t="shared" ref="AC164" si="414">AC163</f>
        <v>0</v>
      </c>
      <c r="AD164" s="413">
        <f t="shared" ref="AD164" si="415">AD163</f>
        <v>0</v>
      </c>
      <c r="AE164" s="413">
        <f t="shared" ref="AE164" si="416">AE163</f>
        <v>0</v>
      </c>
      <c r="AF164" s="413">
        <f t="shared" ref="AF164" si="417">AF163</f>
        <v>0</v>
      </c>
      <c r="AG164" s="413">
        <f t="shared" ref="AG164" si="418">AG163</f>
        <v>0</v>
      </c>
      <c r="AH164" s="413">
        <f t="shared" ref="AH164" si="419">AH163</f>
        <v>0</v>
      </c>
      <c r="AI164" s="413">
        <f t="shared" ref="AI164" si="420">AI163</f>
        <v>0</v>
      </c>
      <c r="AJ164" s="413">
        <f t="shared" ref="AJ164" si="421">AJ163</f>
        <v>0</v>
      </c>
      <c r="AK164" s="413">
        <f t="shared" ref="AK164" si="422">AK163</f>
        <v>0</v>
      </c>
      <c r="AL164" s="413">
        <f t="shared" ref="AL164" si="423">AL163</f>
        <v>0</v>
      </c>
      <c r="AM164" s="413">
        <f t="shared" ref="AM164" si="424">AM163</f>
        <v>0</v>
      </c>
      <c r="AN164" s="308"/>
    </row>
    <row r="165" spans="1:40" ht="15" hidden="1" outlineLevel="1">
      <c r="C165" s="521"/>
      <c r="D165" s="293"/>
      <c r="E165" s="293"/>
      <c r="F165" s="293"/>
      <c r="G165" s="293"/>
      <c r="H165" s="293"/>
      <c r="I165" s="293"/>
      <c r="J165" s="293"/>
      <c r="K165" s="293"/>
      <c r="L165" s="293"/>
      <c r="M165" s="293"/>
      <c r="N165" s="293"/>
      <c r="O165" s="293"/>
      <c r="P165" s="293"/>
      <c r="Q165" s="293"/>
      <c r="R165" s="293"/>
      <c r="S165" s="293"/>
      <c r="T165" s="293"/>
      <c r="U165" s="293"/>
      <c r="V165" s="293"/>
      <c r="W165" s="293"/>
      <c r="X165" s="293"/>
      <c r="Y165" s="293"/>
      <c r="Z165" s="414"/>
      <c r="AA165" s="427"/>
      <c r="AB165" s="427"/>
      <c r="AC165" s="427"/>
      <c r="AD165" s="427"/>
      <c r="AE165" s="427"/>
      <c r="AF165" s="427"/>
      <c r="AG165" s="427"/>
      <c r="AH165" s="427"/>
      <c r="AI165" s="427"/>
      <c r="AJ165" s="427"/>
      <c r="AK165" s="427"/>
      <c r="AL165" s="427"/>
      <c r="AM165" s="427"/>
      <c r="AN165" s="308"/>
    </row>
    <row r="166" spans="1:40" ht="30" hidden="1" outlineLevel="1">
      <c r="A166" s="523">
        <v>40</v>
      </c>
      <c r="C166" s="521" t="s">
        <v>133</v>
      </c>
      <c r="D166" s="293" t="s">
        <v>25</v>
      </c>
      <c r="E166" s="297">
        <v>0</v>
      </c>
      <c r="F166" s="297">
        <v>0</v>
      </c>
      <c r="G166" s="297">
        <v>0</v>
      </c>
      <c r="H166" s="297">
        <v>0</v>
      </c>
      <c r="I166" s="297">
        <v>0</v>
      </c>
      <c r="J166" s="297">
        <v>0</v>
      </c>
      <c r="K166" s="297">
        <v>0</v>
      </c>
      <c r="L166" s="297">
        <v>0</v>
      </c>
      <c r="M166" s="297">
        <v>0</v>
      </c>
      <c r="N166" s="297">
        <v>0</v>
      </c>
      <c r="O166" s="297">
        <v>0</v>
      </c>
      <c r="P166" s="297">
        <v>0</v>
      </c>
      <c r="Q166" s="297">
        <v>0</v>
      </c>
      <c r="R166" s="297">
        <v>0</v>
      </c>
      <c r="S166" s="297">
        <v>0</v>
      </c>
      <c r="T166" s="297">
        <v>0</v>
      </c>
      <c r="U166" s="297">
        <v>0</v>
      </c>
      <c r="V166" s="297">
        <v>0</v>
      </c>
      <c r="W166" s="297">
        <v>0</v>
      </c>
      <c r="X166" s="297">
        <v>0</v>
      </c>
      <c r="Y166" s="297">
        <v>0</v>
      </c>
      <c r="Z166" s="412">
        <v>0</v>
      </c>
      <c r="AA166" s="412">
        <v>0</v>
      </c>
      <c r="AB166" s="412">
        <v>0</v>
      </c>
      <c r="AC166" s="412">
        <v>0</v>
      </c>
      <c r="AD166" s="412">
        <v>0</v>
      </c>
      <c r="AE166" s="412">
        <v>0</v>
      </c>
      <c r="AF166" s="412"/>
      <c r="AG166" s="417"/>
      <c r="AH166" s="417"/>
      <c r="AI166" s="417"/>
      <c r="AJ166" s="417"/>
      <c r="AK166" s="417"/>
      <c r="AL166" s="417"/>
      <c r="AM166" s="417"/>
      <c r="AN166" s="298">
        <f>SUM(Z166:AM166)</f>
        <v>0</v>
      </c>
    </row>
    <row r="167" spans="1:40" ht="15" hidden="1" outlineLevel="1">
      <c r="C167" s="296" t="s">
        <v>268</v>
      </c>
      <c r="D167" s="293" t="s">
        <v>164</v>
      </c>
      <c r="E167" s="297"/>
      <c r="F167" s="297"/>
      <c r="G167" s="297"/>
      <c r="H167" s="297"/>
      <c r="I167" s="297"/>
      <c r="J167" s="297"/>
      <c r="K167" s="297"/>
      <c r="L167" s="297"/>
      <c r="M167" s="297"/>
      <c r="N167" s="297"/>
      <c r="O167" s="297">
        <f>O166</f>
        <v>0</v>
      </c>
      <c r="P167" s="297"/>
      <c r="Q167" s="297"/>
      <c r="R167" s="297"/>
      <c r="S167" s="297"/>
      <c r="T167" s="297"/>
      <c r="U167" s="297"/>
      <c r="V167" s="297"/>
      <c r="W167" s="297"/>
      <c r="X167" s="297"/>
      <c r="Y167" s="297"/>
      <c r="Z167" s="413">
        <f>Z166</f>
        <v>0</v>
      </c>
      <c r="AA167" s="413">
        <f t="shared" ref="AA167" si="425">AA166</f>
        <v>0</v>
      </c>
      <c r="AB167" s="413">
        <f t="shared" ref="AB167" si="426">AB166</f>
        <v>0</v>
      </c>
      <c r="AC167" s="413">
        <f t="shared" ref="AC167" si="427">AC166</f>
        <v>0</v>
      </c>
      <c r="AD167" s="413">
        <f t="shared" ref="AD167" si="428">AD166</f>
        <v>0</v>
      </c>
      <c r="AE167" s="413">
        <f t="shared" ref="AE167" si="429">AE166</f>
        <v>0</v>
      </c>
      <c r="AF167" s="413">
        <f t="shared" ref="AF167" si="430">AF166</f>
        <v>0</v>
      </c>
      <c r="AG167" s="413">
        <f t="shared" ref="AG167" si="431">AG166</f>
        <v>0</v>
      </c>
      <c r="AH167" s="413">
        <f t="shared" ref="AH167" si="432">AH166</f>
        <v>0</v>
      </c>
      <c r="AI167" s="413">
        <f t="shared" ref="AI167" si="433">AI166</f>
        <v>0</v>
      </c>
      <c r="AJ167" s="413">
        <f t="shared" ref="AJ167" si="434">AJ166</f>
        <v>0</v>
      </c>
      <c r="AK167" s="413">
        <f t="shared" ref="AK167" si="435">AK166</f>
        <v>0</v>
      </c>
      <c r="AL167" s="413">
        <f t="shared" ref="AL167" si="436">AL166</f>
        <v>0</v>
      </c>
      <c r="AM167" s="413">
        <f t="shared" ref="AM167" si="437">AM166</f>
        <v>0</v>
      </c>
      <c r="AN167" s="308"/>
    </row>
    <row r="168" spans="1:40" ht="15" hidden="1" outlineLevel="1">
      <c r="C168" s="521"/>
      <c r="D168" s="293"/>
      <c r="E168" s="293"/>
      <c r="F168" s="293"/>
      <c r="G168" s="293"/>
      <c r="H168" s="293"/>
      <c r="I168" s="293"/>
      <c r="J168" s="293"/>
      <c r="K168" s="293"/>
      <c r="L168" s="293"/>
      <c r="M168" s="293"/>
      <c r="N168" s="293"/>
      <c r="O168" s="293"/>
      <c r="P168" s="293"/>
      <c r="Q168" s="293"/>
      <c r="R168" s="293"/>
      <c r="S168" s="293"/>
      <c r="T168" s="293"/>
      <c r="U168" s="293"/>
      <c r="V168" s="293"/>
      <c r="W168" s="293"/>
      <c r="X168" s="293"/>
      <c r="Y168" s="293"/>
      <c r="Z168" s="414"/>
      <c r="AA168" s="427"/>
      <c r="AB168" s="427"/>
      <c r="AC168" s="427"/>
      <c r="AD168" s="427"/>
      <c r="AE168" s="427"/>
      <c r="AF168" s="427"/>
      <c r="AG168" s="427"/>
      <c r="AH168" s="427"/>
      <c r="AI168" s="427"/>
      <c r="AJ168" s="427"/>
      <c r="AK168" s="427"/>
      <c r="AL168" s="427"/>
      <c r="AM168" s="427"/>
      <c r="AN168" s="308"/>
    </row>
    <row r="169" spans="1:40" ht="45" hidden="1" outlineLevel="1">
      <c r="A169" s="523">
        <v>41</v>
      </c>
      <c r="C169" s="521" t="s">
        <v>134</v>
      </c>
      <c r="D169" s="293" t="s">
        <v>25</v>
      </c>
      <c r="E169" s="297">
        <v>0</v>
      </c>
      <c r="F169" s="297">
        <v>0</v>
      </c>
      <c r="G169" s="297">
        <v>0</v>
      </c>
      <c r="H169" s="297">
        <v>0</v>
      </c>
      <c r="I169" s="297">
        <v>0</v>
      </c>
      <c r="J169" s="297">
        <v>0</v>
      </c>
      <c r="K169" s="297">
        <v>0</v>
      </c>
      <c r="L169" s="297">
        <v>0</v>
      </c>
      <c r="M169" s="297">
        <v>0</v>
      </c>
      <c r="N169" s="297">
        <v>0</v>
      </c>
      <c r="O169" s="297">
        <v>0</v>
      </c>
      <c r="P169" s="297">
        <v>0</v>
      </c>
      <c r="Q169" s="297">
        <v>0</v>
      </c>
      <c r="R169" s="297">
        <v>0</v>
      </c>
      <c r="S169" s="297">
        <v>0</v>
      </c>
      <c r="T169" s="297">
        <v>0</v>
      </c>
      <c r="U169" s="297">
        <v>0</v>
      </c>
      <c r="V169" s="297">
        <v>0</v>
      </c>
      <c r="W169" s="297">
        <v>0</v>
      </c>
      <c r="X169" s="297">
        <v>0</v>
      </c>
      <c r="Y169" s="297">
        <v>0</v>
      </c>
      <c r="Z169" s="412">
        <v>0</v>
      </c>
      <c r="AA169" s="412">
        <v>0</v>
      </c>
      <c r="AB169" s="412">
        <v>0</v>
      </c>
      <c r="AC169" s="412">
        <v>0</v>
      </c>
      <c r="AD169" s="412">
        <v>0</v>
      </c>
      <c r="AE169" s="412">
        <v>0</v>
      </c>
      <c r="AF169" s="412"/>
      <c r="AG169" s="417"/>
      <c r="AH169" s="417"/>
      <c r="AI169" s="417"/>
      <c r="AJ169" s="417"/>
      <c r="AK169" s="417"/>
      <c r="AL169" s="417"/>
      <c r="AM169" s="417"/>
      <c r="AN169" s="298">
        <f>SUM(Z169:AM169)</f>
        <v>0</v>
      </c>
    </row>
    <row r="170" spans="1:40" ht="15" hidden="1" outlineLevel="1">
      <c r="C170" s="296" t="s">
        <v>268</v>
      </c>
      <c r="D170" s="293" t="s">
        <v>164</v>
      </c>
      <c r="E170" s="297"/>
      <c r="F170" s="297"/>
      <c r="G170" s="297"/>
      <c r="H170" s="297"/>
      <c r="I170" s="297"/>
      <c r="J170" s="297"/>
      <c r="K170" s="297"/>
      <c r="L170" s="297"/>
      <c r="M170" s="297"/>
      <c r="N170" s="297"/>
      <c r="O170" s="297">
        <f>O169</f>
        <v>0</v>
      </c>
      <c r="P170" s="297"/>
      <c r="Q170" s="297"/>
      <c r="R170" s="297"/>
      <c r="S170" s="297"/>
      <c r="T170" s="297"/>
      <c r="U170" s="297"/>
      <c r="V170" s="297"/>
      <c r="W170" s="297"/>
      <c r="X170" s="297"/>
      <c r="Y170" s="297"/>
      <c r="Z170" s="413">
        <f>Z169</f>
        <v>0</v>
      </c>
      <c r="AA170" s="413">
        <f t="shared" ref="AA170" si="438">AA169</f>
        <v>0</v>
      </c>
      <c r="AB170" s="413">
        <f t="shared" ref="AB170" si="439">AB169</f>
        <v>0</v>
      </c>
      <c r="AC170" s="413">
        <f t="shared" ref="AC170" si="440">AC169</f>
        <v>0</v>
      </c>
      <c r="AD170" s="413">
        <f t="shared" ref="AD170" si="441">AD169</f>
        <v>0</v>
      </c>
      <c r="AE170" s="413">
        <f t="shared" ref="AE170" si="442">AE169</f>
        <v>0</v>
      </c>
      <c r="AF170" s="413">
        <f t="shared" ref="AF170" si="443">AF169</f>
        <v>0</v>
      </c>
      <c r="AG170" s="413">
        <f t="shared" ref="AG170" si="444">AG169</f>
        <v>0</v>
      </c>
      <c r="AH170" s="413">
        <f t="shared" ref="AH170" si="445">AH169</f>
        <v>0</v>
      </c>
      <c r="AI170" s="413">
        <f t="shared" ref="AI170" si="446">AI169</f>
        <v>0</v>
      </c>
      <c r="AJ170" s="413">
        <f t="shared" ref="AJ170" si="447">AJ169</f>
        <v>0</v>
      </c>
      <c r="AK170" s="413">
        <f t="shared" ref="AK170" si="448">AK169</f>
        <v>0</v>
      </c>
      <c r="AL170" s="413">
        <f t="shared" ref="AL170" si="449">AL169</f>
        <v>0</v>
      </c>
      <c r="AM170" s="413">
        <f t="shared" ref="AM170" si="450">AM169</f>
        <v>0</v>
      </c>
      <c r="AN170" s="308"/>
    </row>
    <row r="171" spans="1:40" ht="15" hidden="1" outlineLevel="1">
      <c r="C171" s="521"/>
      <c r="D171" s="293"/>
      <c r="E171" s="293"/>
      <c r="F171" s="293"/>
      <c r="G171" s="293"/>
      <c r="H171" s="293"/>
      <c r="I171" s="293"/>
      <c r="J171" s="293"/>
      <c r="K171" s="293"/>
      <c r="L171" s="293"/>
      <c r="M171" s="293"/>
      <c r="N171" s="293"/>
      <c r="O171" s="293"/>
      <c r="P171" s="293"/>
      <c r="Q171" s="293"/>
      <c r="R171" s="293"/>
      <c r="S171" s="293"/>
      <c r="T171" s="293"/>
      <c r="U171" s="293"/>
      <c r="V171" s="293"/>
      <c r="W171" s="293"/>
      <c r="X171" s="293"/>
      <c r="Y171" s="293"/>
      <c r="Z171" s="414"/>
      <c r="AA171" s="427"/>
      <c r="AB171" s="427"/>
      <c r="AC171" s="427"/>
      <c r="AD171" s="427"/>
      <c r="AE171" s="427"/>
      <c r="AF171" s="427"/>
      <c r="AG171" s="427"/>
      <c r="AH171" s="427"/>
      <c r="AI171" s="427"/>
      <c r="AJ171" s="427"/>
      <c r="AK171" s="427"/>
      <c r="AL171" s="427"/>
      <c r="AM171" s="427"/>
      <c r="AN171" s="308"/>
    </row>
    <row r="172" spans="1:40" ht="30" hidden="1" outlineLevel="1">
      <c r="A172" s="523">
        <v>42</v>
      </c>
      <c r="C172" s="521" t="s">
        <v>135</v>
      </c>
      <c r="D172" s="293" t="s">
        <v>25</v>
      </c>
      <c r="E172" s="297">
        <v>0</v>
      </c>
      <c r="F172" s="297">
        <v>0</v>
      </c>
      <c r="G172" s="297">
        <v>0</v>
      </c>
      <c r="H172" s="297">
        <v>0</v>
      </c>
      <c r="I172" s="297">
        <v>0</v>
      </c>
      <c r="J172" s="297">
        <v>0</v>
      </c>
      <c r="K172" s="297">
        <v>0</v>
      </c>
      <c r="L172" s="297">
        <v>0</v>
      </c>
      <c r="M172" s="297">
        <v>0</v>
      </c>
      <c r="N172" s="297">
        <v>0</v>
      </c>
      <c r="O172" s="293"/>
      <c r="P172" s="297">
        <v>0</v>
      </c>
      <c r="Q172" s="297">
        <v>0</v>
      </c>
      <c r="R172" s="297">
        <v>0</v>
      </c>
      <c r="S172" s="297">
        <v>0</v>
      </c>
      <c r="T172" s="297">
        <v>0</v>
      </c>
      <c r="U172" s="297">
        <v>0</v>
      </c>
      <c r="V172" s="297">
        <v>0</v>
      </c>
      <c r="W172" s="297">
        <v>0</v>
      </c>
      <c r="X172" s="297">
        <v>0</v>
      </c>
      <c r="Y172" s="297">
        <v>0</v>
      </c>
      <c r="Z172" s="412">
        <v>0</v>
      </c>
      <c r="AA172" s="412">
        <v>0</v>
      </c>
      <c r="AB172" s="412">
        <v>0</v>
      </c>
      <c r="AC172" s="412">
        <v>0</v>
      </c>
      <c r="AD172" s="412">
        <v>0</v>
      </c>
      <c r="AE172" s="412">
        <v>0</v>
      </c>
      <c r="AF172" s="412"/>
      <c r="AG172" s="417"/>
      <c r="AH172" s="417"/>
      <c r="AI172" s="417"/>
      <c r="AJ172" s="417"/>
      <c r="AK172" s="417"/>
      <c r="AL172" s="417"/>
      <c r="AM172" s="417"/>
      <c r="AN172" s="298">
        <f>SUM(Z172:AM172)</f>
        <v>0</v>
      </c>
    </row>
    <row r="173" spans="1:40" ht="15" hidden="1" outlineLevel="1">
      <c r="C173" s="296" t="s">
        <v>268</v>
      </c>
      <c r="D173" s="293" t="s">
        <v>164</v>
      </c>
      <c r="E173" s="297"/>
      <c r="F173" s="297"/>
      <c r="G173" s="297"/>
      <c r="H173" s="297"/>
      <c r="I173" s="297"/>
      <c r="J173" s="297"/>
      <c r="K173" s="297"/>
      <c r="L173" s="297"/>
      <c r="M173" s="297"/>
      <c r="N173" s="297"/>
      <c r="O173" s="470"/>
      <c r="P173" s="297"/>
      <c r="Q173" s="297"/>
      <c r="R173" s="297"/>
      <c r="S173" s="297"/>
      <c r="T173" s="297"/>
      <c r="U173" s="297"/>
      <c r="V173" s="297"/>
      <c r="W173" s="297"/>
      <c r="X173" s="297"/>
      <c r="Y173" s="297"/>
      <c r="Z173" s="413">
        <f>Z172</f>
        <v>0</v>
      </c>
      <c r="AA173" s="413">
        <f t="shared" ref="AA173" si="451">AA172</f>
        <v>0</v>
      </c>
      <c r="AB173" s="413">
        <f t="shared" ref="AB173" si="452">AB172</f>
        <v>0</v>
      </c>
      <c r="AC173" s="413">
        <f t="shared" ref="AC173" si="453">AC172</f>
        <v>0</v>
      </c>
      <c r="AD173" s="413">
        <f t="shared" ref="AD173" si="454">AD172</f>
        <v>0</v>
      </c>
      <c r="AE173" s="413">
        <f t="shared" ref="AE173" si="455">AE172</f>
        <v>0</v>
      </c>
      <c r="AF173" s="413">
        <f t="shared" ref="AF173" si="456">AF172</f>
        <v>0</v>
      </c>
      <c r="AG173" s="413">
        <f t="shared" ref="AG173" si="457">AG172</f>
        <v>0</v>
      </c>
      <c r="AH173" s="413">
        <f t="shared" ref="AH173" si="458">AH172</f>
        <v>0</v>
      </c>
      <c r="AI173" s="413">
        <f t="shared" ref="AI173" si="459">AI172</f>
        <v>0</v>
      </c>
      <c r="AJ173" s="413">
        <f t="shared" ref="AJ173" si="460">AJ172</f>
        <v>0</v>
      </c>
      <c r="AK173" s="413">
        <f t="shared" ref="AK173" si="461">AK172</f>
        <v>0</v>
      </c>
      <c r="AL173" s="413">
        <f t="shared" ref="AL173" si="462">AL172</f>
        <v>0</v>
      </c>
      <c r="AM173" s="413">
        <f t="shared" ref="AM173" si="463">AM172</f>
        <v>0</v>
      </c>
      <c r="AN173" s="308"/>
    </row>
    <row r="174" spans="1:40" ht="15" hidden="1" outlineLevel="1">
      <c r="C174" s="521"/>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293"/>
      <c r="Z174" s="414"/>
      <c r="AA174" s="427"/>
      <c r="AB174" s="427"/>
      <c r="AC174" s="427"/>
      <c r="AD174" s="427"/>
      <c r="AE174" s="427"/>
      <c r="AF174" s="427"/>
      <c r="AG174" s="427"/>
      <c r="AH174" s="427"/>
      <c r="AI174" s="427"/>
      <c r="AJ174" s="427"/>
      <c r="AK174" s="427"/>
      <c r="AL174" s="427"/>
      <c r="AM174" s="427"/>
      <c r="AN174" s="308"/>
    </row>
    <row r="175" spans="1:40" ht="15" hidden="1" outlineLevel="1">
      <c r="A175" s="523">
        <v>43</v>
      </c>
      <c r="C175" s="521" t="s">
        <v>136</v>
      </c>
      <c r="D175" s="293" t="s">
        <v>25</v>
      </c>
      <c r="E175" s="297">
        <v>0</v>
      </c>
      <c r="F175" s="297">
        <v>0</v>
      </c>
      <c r="G175" s="297">
        <v>0</v>
      </c>
      <c r="H175" s="297">
        <v>0</v>
      </c>
      <c r="I175" s="297">
        <v>0</v>
      </c>
      <c r="J175" s="297">
        <v>0</v>
      </c>
      <c r="K175" s="297">
        <v>0</v>
      </c>
      <c r="L175" s="297">
        <v>0</v>
      </c>
      <c r="M175" s="297">
        <v>0</v>
      </c>
      <c r="N175" s="297">
        <v>0</v>
      </c>
      <c r="O175" s="297">
        <v>0</v>
      </c>
      <c r="P175" s="297">
        <v>0</v>
      </c>
      <c r="Q175" s="297">
        <v>0</v>
      </c>
      <c r="R175" s="297">
        <v>0</v>
      </c>
      <c r="S175" s="297">
        <v>0</v>
      </c>
      <c r="T175" s="297">
        <v>0</v>
      </c>
      <c r="U175" s="297">
        <v>0</v>
      </c>
      <c r="V175" s="297">
        <v>0</v>
      </c>
      <c r="W175" s="297">
        <v>0</v>
      </c>
      <c r="X175" s="297">
        <v>0</v>
      </c>
      <c r="Y175" s="297">
        <v>0</v>
      </c>
      <c r="Z175" s="412">
        <v>0</v>
      </c>
      <c r="AA175" s="412">
        <v>0</v>
      </c>
      <c r="AB175" s="412">
        <v>0</v>
      </c>
      <c r="AC175" s="412">
        <v>0</v>
      </c>
      <c r="AD175" s="412">
        <v>0</v>
      </c>
      <c r="AE175" s="412">
        <v>0</v>
      </c>
      <c r="AF175" s="412"/>
      <c r="AG175" s="417"/>
      <c r="AH175" s="417"/>
      <c r="AI175" s="417"/>
      <c r="AJ175" s="417"/>
      <c r="AK175" s="417"/>
      <c r="AL175" s="417"/>
      <c r="AM175" s="417"/>
      <c r="AN175" s="298">
        <f>SUM(Z175:AM175)</f>
        <v>0</v>
      </c>
    </row>
    <row r="176" spans="1:40" ht="15" hidden="1" outlineLevel="1">
      <c r="C176" s="296" t="s">
        <v>268</v>
      </c>
      <c r="D176" s="293" t="s">
        <v>164</v>
      </c>
      <c r="E176" s="297"/>
      <c r="F176" s="297"/>
      <c r="G176" s="297"/>
      <c r="H176" s="297"/>
      <c r="I176" s="297"/>
      <c r="J176" s="297"/>
      <c r="K176" s="297"/>
      <c r="L176" s="297"/>
      <c r="M176" s="297"/>
      <c r="N176" s="297"/>
      <c r="O176" s="297">
        <f>O175</f>
        <v>0</v>
      </c>
      <c r="P176" s="297"/>
      <c r="Q176" s="297"/>
      <c r="R176" s="297"/>
      <c r="S176" s="297"/>
      <c r="T176" s="297"/>
      <c r="U176" s="297"/>
      <c r="V176" s="297"/>
      <c r="W176" s="297"/>
      <c r="X176" s="297"/>
      <c r="Y176" s="297"/>
      <c r="Z176" s="413">
        <f>Z175</f>
        <v>0</v>
      </c>
      <c r="AA176" s="413">
        <f t="shared" ref="AA176" si="464">AA175</f>
        <v>0</v>
      </c>
      <c r="AB176" s="413">
        <f t="shared" ref="AB176" si="465">AB175</f>
        <v>0</v>
      </c>
      <c r="AC176" s="413">
        <f t="shared" ref="AC176" si="466">AC175</f>
        <v>0</v>
      </c>
      <c r="AD176" s="413">
        <f t="shared" ref="AD176" si="467">AD175</f>
        <v>0</v>
      </c>
      <c r="AE176" s="413">
        <f t="shared" ref="AE176" si="468">AE175</f>
        <v>0</v>
      </c>
      <c r="AF176" s="413">
        <f t="shared" ref="AF176" si="469">AF175</f>
        <v>0</v>
      </c>
      <c r="AG176" s="413">
        <f t="shared" ref="AG176" si="470">AG175</f>
        <v>0</v>
      </c>
      <c r="AH176" s="413">
        <f t="shared" ref="AH176" si="471">AH175</f>
        <v>0</v>
      </c>
      <c r="AI176" s="413">
        <f t="shared" ref="AI176" si="472">AI175</f>
        <v>0</v>
      </c>
      <c r="AJ176" s="413">
        <f t="shared" ref="AJ176" si="473">AJ175</f>
        <v>0</v>
      </c>
      <c r="AK176" s="413">
        <f t="shared" ref="AK176" si="474">AK175</f>
        <v>0</v>
      </c>
      <c r="AL176" s="413">
        <f t="shared" ref="AL176" si="475">AL175</f>
        <v>0</v>
      </c>
      <c r="AM176" s="413">
        <f t="shared" ref="AM176" si="476">AM175</f>
        <v>0</v>
      </c>
      <c r="AN176" s="308"/>
    </row>
    <row r="177" spans="1:40" ht="15" hidden="1" outlineLevel="1">
      <c r="C177" s="521"/>
      <c r="D177" s="293"/>
      <c r="E177" s="293"/>
      <c r="F177" s="293"/>
      <c r="G177" s="293"/>
      <c r="H177" s="293"/>
      <c r="I177" s="293"/>
      <c r="J177" s="293"/>
      <c r="K177" s="293"/>
      <c r="L177" s="293"/>
      <c r="M177" s="293"/>
      <c r="N177" s="293"/>
      <c r="O177" s="293"/>
      <c r="P177" s="293"/>
      <c r="Q177" s="293"/>
      <c r="R177" s="293"/>
      <c r="S177" s="293"/>
      <c r="T177" s="293"/>
      <c r="U177" s="293"/>
      <c r="V177" s="293"/>
      <c r="W177" s="293"/>
      <c r="X177" s="293"/>
      <c r="Y177" s="293"/>
      <c r="Z177" s="414"/>
      <c r="AA177" s="427"/>
      <c r="AB177" s="427"/>
      <c r="AC177" s="427"/>
      <c r="AD177" s="427"/>
      <c r="AE177" s="427"/>
      <c r="AF177" s="427"/>
      <c r="AG177" s="427"/>
      <c r="AH177" s="427"/>
      <c r="AI177" s="427"/>
      <c r="AJ177" s="427"/>
      <c r="AK177" s="427"/>
      <c r="AL177" s="427"/>
      <c r="AM177" s="427"/>
      <c r="AN177" s="308"/>
    </row>
    <row r="178" spans="1:40" ht="45" hidden="1" outlineLevel="1">
      <c r="A178" s="523">
        <v>44</v>
      </c>
      <c r="C178" s="521" t="s">
        <v>137</v>
      </c>
      <c r="D178" s="293" t="s">
        <v>25</v>
      </c>
      <c r="E178" s="297">
        <v>0</v>
      </c>
      <c r="F178" s="297">
        <v>0</v>
      </c>
      <c r="G178" s="297">
        <v>0</v>
      </c>
      <c r="H178" s="297">
        <v>0</v>
      </c>
      <c r="I178" s="297">
        <v>0</v>
      </c>
      <c r="J178" s="297">
        <v>0</v>
      </c>
      <c r="K178" s="297">
        <v>0</v>
      </c>
      <c r="L178" s="297">
        <v>0</v>
      </c>
      <c r="M178" s="297">
        <v>0</v>
      </c>
      <c r="N178" s="297">
        <v>0</v>
      </c>
      <c r="O178" s="297">
        <v>0</v>
      </c>
      <c r="P178" s="297">
        <v>0</v>
      </c>
      <c r="Q178" s="297">
        <v>0</v>
      </c>
      <c r="R178" s="297">
        <v>0</v>
      </c>
      <c r="S178" s="297">
        <v>0</v>
      </c>
      <c r="T178" s="297">
        <v>0</v>
      </c>
      <c r="U178" s="297">
        <v>0</v>
      </c>
      <c r="V178" s="297">
        <v>0</v>
      </c>
      <c r="W178" s="297">
        <v>0</v>
      </c>
      <c r="X178" s="297">
        <v>0</v>
      </c>
      <c r="Y178" s="297">
        <v>0</v>
      </c>
      <c r="Z178" s="412">
        <v>0</v>
      </c>
      <c r="AA178" s="412">
        <v>0</v>
      </c>
      <c r="AB178" s="412">
        <v>0</v>
      </c>
      <c r="AC178" s="412">
        <v>0</v>
      </c>
      <c r="AD178" s="412">
        <v>0</v>
      </c>
      <c r="AE178" s="412">
        <v>0</v>
      </c>
      <c r="AF178" s="412"/>
      <c r="AG178" s="417"/>
      <c r="AH178" s="417"/>
      <c r="AI178" s="417"/>
      <c r="AJ178" s="417"/>
      <c r="AK178" s="417"/>
      <c r="AL178" s="417"/>
      <c r="AM178" s="417"/>
      <c r="AN178" s="298">
        <f>SUM(Z178:AM178)</f>
        <v>0</v>
      </c>
    </row>
    <row r="179" spans="1:40" ht="15" hidden="1" outlineLevel="1">
      <c r="C179" s="296" t="s">
        <v>268</v>
      </c>
      <c r="D179" s="293" t="s">
        <v>164</v>
      </c>
      <c r="E179" s="297"/>
      <c r="F179" s="297"/>
      <c r="G179" s="297"/>
      <c r="H179" s="297"/>
      <c r="I179" s="297"/>
      <c r="J179" s="297"/>
      <c r="K179" s="297"/>
      <c r="L179" s="297"/>
      <c r="M179" s="297"/>
      <c r="N179" s="297"/>
      <c r="O179" s="297">
        <f>O178</f>
        <v>0</v>
      </c>
      <c r="P179" s="297"/>
      <c r="Q179" s="297"/>
      <c r="R179" s="297"/>
      <c r="S179" s="297"/>
      <c r="T179" s="297"/>
      <c r="U179" s="297"/>
      <c r="V179" s="297"/>
      <c r="W179" s="297"/>
      <c r="X179" s="297"/>
      <c r="Y179" s="297"/>
      <c r="Z179" s="413">
        <f>Z178</f>
        <v>0</v>
      </c>
      <c r="AA179" s="413">
        <f t="shared" ref="AA179" si="477">AA178</f>
        <v>0</v>
      </c>
      <c r="AB179" s="413">
        <f t="shared" ref="AB179" si="478">AB178</f>
        <v>0</v>
      </c>
      <c r="AC179" s="413">
        <f t="shared" ref="AC179" si="479">AC178</f>
        <v>0</v>
      </c>
      <c r="AD179" s="413">
        <f t="shared" ref="AD179" si="480">AD178</f>
        <v>0</v>
      </c>
      <c r="AE179" s="413">
        <f t="shared" ref="AE179" si="481">AE178</f>
        <v>0</v>
      </c>
      <c r="AF179" s="413">
        <f t="shared" ref="AF179" si="482">AF178</f>
        <v>0</v>
      </c>
      <c r="AG179" s="413">
        <f t="shared" ref="AG179" si="483">AG178</f>
        <v>0</v>
      </c>
      <c r="AH179" s="413">
        <f t="shared" ref="AH179" si="484">AH178</f>
        <v>0</v>
      </c>
      <c r="AI179" s="413">
        <f t="shared" ref="AI179" si="485">AI178</f>
        <v>0</v>
      </c>
      <c r="AJ179" s="413">
        <f t="shared" ref="AJ179" si="486">AJ178</f>
        <v>0</v>
      </c>
      <c r="AK179" s="413">
        <f t="shared" ref="AK179" si="487">AK178</f>
        <v>0</v>
      </c>
      <c r="AL179" s="413">
        <f t="shared" ref="AL179" si="488">AL178</f>
        <v>0</v>
      </c>
      <c r="AM179" s="413">
        <f t="shared" ref="AM179" si="489">AM178</f>
        <v>0</v>
      </c>
      <c r="AN179" s="308"/>
    </row>
    <row r="180" spans="1:40" ht="15" hidden="1" outlineLevel="1">
      <c r="C180" s="521"/>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293"/>
      <c r="Z180" s="414"/>
      <c r="AA180" s="427"/>
      <c r="AB180" s="427"/>
      <c r="AC180" s="427"/>
      <c r="AD180" s="427"/>
      <c r="AE180" s="427"/>
      <c r="AF180" s="427"/>
      <c r="AG180" s="427"/>
      <c r="AH180" s="427"/>
      <c r="AI180" s="427"/>
      <c r="AJ180" s="427"/>
      <c r="AK180" s="427"/>
      <c r="AL180" s="427"/>
      <c r="AM180" s="427"/>
      <c r="AN180" s="308"/>
    </row>
    <row r="181" spans="1:40" ht="30" hidden="1" outlineLevel="1">
      <c r="A181" s="523">
        <v>45</v>
      </c>
      <c r="C181" s="521" t="s">
        <v>138</v>
      </c>
      <c r="D181" s="293" t="s">
        <v>25</v>
      </c>
      <c r="E181" s="297">
        <v>0</v>
      </c>
      <c r="F181" s="297">
        <v>0</v>
      </c>
      <c r="G181" s="297">
        <v>0</v>
      </c>
      <c r="H181" s="297">
        <v>0</v>
      </c>
      <c r="I181" s="297">
        <v>0</v>
      </c>
      <c r="J181" s="297">
        <v>0</v>
      </c>
      <c r="K181" s="297">
        <v>0</v>
      </c>
      <c r="L181" s="297">
        <v>0</v>
      </c>
      <c r="M181" s="297">
        <v>0</v>
      </c>
      <c r="N181" s="297">
        <v>0</v>
      </c>
      <c r="O181" s="297">
        <v>0</v>
      </c>
      <c r="P181" s="297">
        <v>0</v>
      </c>
      <c r="Q181" s="297">
        <v>0</v>
      </c>
      <c r="R181" s="297">
        <v>0</v>
      </c>
      <c r="S181" s="297">
        <v>0</v>
      </c>
      <c r="T181" s="297">
        <v>0</v>
      </c>
      <c r="U181" s="297">
        <v>0</v>
      </c>
      <c r="V181" s="297">
        <v>0</v>
      </c>
      <c r="W181" s="297">
        <v>0</v>
      </c>
      <c r="X181" s="297">
        <v>0</v>
      </c>
      <c r="Y181" s="297">
        <v>0</v>
      </c>
      <c r="Z181" s="412">
        <v>0</v>
      </c>
      <c r="AA181" s="412">
        <v>0</v>
      </c>
      <c r="AB181" s="412">
        <v>0</v>
      </c>
      <c r="AC181" s="412">
        <v>0</v>
      </c>
      <c r="AD181" s="412">
        <v>0</v>
      </c>
      <c r="AE181" s="412">
        <v>0</v>
      </c>
      <c r="AF181" s="412"/>
      <c r="AG181" s="417"/>
      <c r="AH181" s="417"/>
      <c r="AI181" s="417"/>
      <c r="AJ181" s="417"/>
      <c r="AK181" s="417"/>
      <c r="AL181" s="417"/>
      <c r="AM181" s="417"/>
      <c r="AN181" s="298">
        <f>SUM(Z181:AM181)</f>
        <v>0</v>
      </c>
    </row>
    <row r="182" spans="1:40" ht="15" hidden="1" outlineLevel="1">
      <c r="C182" s="296" t="s">
        <v>268</v>
      </c>
      <c r="D182" s="293" t="s">
        <v>164</v>
      </c>
      <c r="E182" s="297"/>
      <c r="F182" s="297"/>
      <c r="G182" s="297"/>
      <c r="H182" s="297"/>
      <c r="I182" s="297"/>
      <c r="J182" s="297"/>
      <c r="K182" s="297"/>
      <c r="L182" s="297"/>
      <c r="M182" s="297"/>
      <c r="N182" s="297"/>
      <c r="O182" s="297">
        <f>O181</f>
        <v>0</v>
      </c>
      <c r="P182" s="297"/>
      <c r="Q182" s="297"/>
      <c r="R182" s="297"/>
      <c r="S182" s="297"/>
      <c r="T182" s="297"/>
      <c r="U182" s="297"/>
      <c r="V182" s="297"/>
      <c r="W182" s="297"/>
      <c r="X182" s="297"/>
      <c r="Y182" s="297"/>
      <c r="Z182" s="413">
        <f>Z181</f>
        <v>0</v>
      </c>
      <c r="AA182" s="413">
        <f t="shared" ref="AA182" si="490">AA181</f>
        <v>0</v>
      </c>
      <c r="AB182" s="413">
        <f t="shared" ref="AB182" si="491">AB181</f>
        <v>0</v>
      </c>
      <c r="AC182" s="413">
        <f t="shared" ref="AC182" si="492">AC181</f>
        <v>0</v>
      </c>
      <c r="AD182" s="413">
        <f t="shared" ref="AD182" si="493">AD181</f>
        <v>0</v>
      </c>
      <c r="AE182" s="413">
        <f t="shared" ref="AE182" si="494">AE181</f>
        <v>0</v>
      </c>
      <c r="AF182" s="413">
        <f t="shared" ref="AF182" si="495">AF181</f>
        <v>0</v>
      </c>
      <c r="AG182" s="413">
        <f t="shared" ref="AG182" si="496">AG181</f>
        <v>0</v>
      </c>
      <c r="AH182" s="413">
        <f t="shared" ref="AH182" si="497">AH181</f>
        <v>0</v>
      </c>
      <c r="AI182" s="413">
        <f t="shared" ref="AI182" si="498">AI181</f>
        <v>0</v>
      </c>
      <c r="AJ182" s="413">
        <f t="shared" ref="AJ182" si="499">AJ181</f>
        <v>0</v>
      </c>
      <c r="AK182" s="413">
        <f t="shared" ref="AK182" si="500">AK181</f>
        <v>0</v>
      </c>
      <c r="AL182" s="413">
        <f t="shared" ref="AL182" si="501">AL181</f>
        <v>0</v>
      </c>
      <c r="AM182" s="413">
        <f t="shared" ref="AM182" si="502">AM181</f>
        <v>0</v>
      </c>
      <c r="AN182" s="308"/>
    </row>
    <row r="183" spans="1:40" ht="15" hidden="1" outlineLevel="1">
      <c r="C183" s="521"/>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293"/>
      <c r="Z183" s="414"/>
      <c r="AA183" s="427"/>
      <c r="AB183" s="427"/>
      <c r="AC183" s="427"/>
      <c r="AD183" s="427"/>
      <c r="AE183" s="427"/>
      <c r="AF183" s="427"/>
      <c r="AG183" s="427"/>
      <c r="AH183" s="427"/>
      <c r="AI183" s="427"/>
      <c r="AJ183" s="427"/>
      <c r="AK183" s="427"/>
      <c r="AL183" s="427"/>
      <c r="AM183" s="427"/>
      <c r="AN183" s="308"/>
    </row>
    <row r="184" spans="1:40" ht="30" hidden="1" outlineLevel="1">
      <c r="A184" s="523">
        <v>46</v>
      </c>
      <c r="C184" s="521" t="s">
        <v>139</v>
      </c>
      <c r="D184" s="293" t="s">
        <v>25</v>
      </c>
      <c r="E184" s="297">
        <v>0</v>
      </c>
      <c r="F184" s="297">
        <v>0</v>
      </c>
      <c r="G184" s="297">
        <v>0</v>
      </c>
      <c r="H184" s="297">
        <v>0</v>
      </c>
      <c r="I184" s="297">
        <v>0</v>
      </c>
      <c r="J184" s="297">
        <v>0</v>
      </c>
      <c r="K184" s="297">
        <v>0</v>
      </c>
      <c r="L184" s="297">
        <v>0</v>
      </c>
      <c r="M184" s="297">
        <v>0</v>
      </c>
      <c r="N184" s="297">
        <v>0</v>
      </c>
      <c r="O184" s="297">
        <v>0</v>
      </c>
      <c r="P184" s="297">
        <v>0</v>
      </c>
      <c r="Q184" s="297">
        <v>0</v>
      </c>
      <c r="R184" s="297">
        <v>0</v>
      </c>
      <c r="S184" s="297">
        <v>0</v>
      </c>
      <c r="T184" s="297">
        <v>0</v>
      </c>
      <c r="U184" s="297">
        <v>0</v>
      </c>
      <c r="V184" s="297">
        <v>0</v>
      </c>
      <c r="W184" s="297">
        <v>0</v>
      </c>
      <c r="X184" s="297">
        <v>0</v>
      </c>
      <c r="Y184" s="297">
        <v>0</v>
      </c>
      <c r="Z184" s="412">
        <v>0</v>
      </c>
      <c r="AA184" s="412">
        <v>0</v>
      </c>
      <c r="AB184" s="412">
        <v>0</v>
      </c>
      <c r="AC184" s="412">
        <v>0</v>
      </c>
      <c r="AD184" s="412">
        <v>0</v>
      </c>
      <c r="AE184" s="412">
        <v>0</v>
      </c>
      <c r="AF184" s="412"/>
      <c r="AG184" s="417"/>
      <c r="AH184" s="417"/>
      <c r="AI184" s="417"/>
      <c r="AJ184" s="417"/>
      <c r="AK184" s="417"/>
      <c r="AL184" s="417"/>
      <c r="AM184" s="417"/>
      <c r="AN184" s="298">
        <f>SUM(Z184:AM184)</f>
        <v>0</v>
      </c>
    </row>
    <row r="185" spans="1:40" ht="15" hidden="1" outlineLevel="1">
      <c r="C185" s="296" t="s">
        <v>268</v>
      </c>
      <c r="D185" s="293" t="s">
        <v>164</v>
      </c>
      <c r="E185" s="297"/>
      <c r="F185" s="297"/>
      <c r="G185" s="297"/>
      <c r="H185" s="297"/>
      <c r="I185" s="297"/>
      <c r="J185" s="297"/>
      <c r="K185" s="297"/>
      <c r="L185" s="297"/>
      <c r="M185" s="297"/>
      <c r="N185" s="297"/>
      <c r="O185" s="297">
        <f>O184</f>
        <v>0</v>
      </c>
      <c r="P185" s="297"/>
      <c r="Q185" s="297"/>
      <c r="R185" s="297"/>
      <c r="S185" s="297"/>
      <c r="T185" s="297"/>
      <c r="U185" s="297"/>
      <c r="V185" s="297"/>
      <c r="W185" s="297"/>
      <c r="X185" s="297"/>
      <c r="Y185" s="297"/>
      <c r="Z185" s="413">
        <f>Z184</f>
        <v>0</v>
      </c>
      <c r="AA185" s="413">
        <f t="shared" ref="AA185" si="503">AA184</f>
        <v>0</v>
      </c>
      <c r="AB185" s="413">
        <f t="shared" ref="AB185" si="504">AB184</f>
        <v>0</v>
      </c>
      <c r="AC185" s="413">
        <f t="shared" ref="AC185" si="505">AC184</f>
        <v>0</v>
      </c>
      <c r="AD185" s="413">
        <f t="shared" ref="AD185" si="506">AD184</f>
        <v>0</v>
      </c>
      <c r="AE185" s="413">
        <f t="shared" ref="AE185" si="507">AE184</f>
        <v>0</v>
      </c>
      <c r="AF185" s="413">
        <f t="shared" ref="AF185" si="508">AF184</f>
        <v>0</v>
      </c>
      <c r="AG185" s="413">
        <f t="shared" ref="AG185" si="509">AG184</f>
        <v>0</v>
      </c>
      <c r="AH185" s="413">
        <f t="shared" ref="AH185" si="510">AH184</f>
        <v>0</v>
      </c>
      <c r="AI185" s="413">
        <f t="shared" ref="AI185" si="511">AI184</f>
        <v>0</v>
      </c>
      <c r="AJ185" s="413">
        <f t="shared" ref="AJ185" si="512">AJ184</f>
        <v>0</v>
      </c>
      <c r="AK185" s="413">
        <f t="shared" ref="AK185" si="513">AK184</f>
        <v>0</v>
      </c>
      <c r="AL185" s="413">
        <f t="shared" ref="AL185" si="514">AL184</f>
        <v>0</v>
      </c>
      <c r="AM185" s="413">
        <f t="shared" ref="AM185" si="515">AM184</f>
        <v>0</v>
      </c>
      <c r="AN185" s="308"/>
    </row>
    <row r="186" spans="1:40" ht="15" hidden="1" outlineLevel="1">
      <c r="C186" s="521"/>
      <c r="D186" s="293"/>
      <c r="E186" s="293"/>
      <c r="F186" s="293"/>
      <c r="G186" s="293"/>
      <c r="H186" s="293"/>
      <c r="I186" s="293"/>
      <c r="J186" s="293"/>
      <c r="K186" s="293"/>
      <c r="L186" s="293"/>
      <c r="M186" s="293"/>
      <c r="N186" s="293"/>
      <c r="O186" s="293"/>
      <c r="P186" s="293"/>
      <c r="Q186" s="293"/>
      <c r="R186" s="293"/>
      <c r="S186" s="293"/>
      <c r="T186" s="293"/>
      <c r="U186" s="293"/>
      <c r="V186" s="293"/>
      <c r="W186" s="293"/>
      <c r="X186" s="293"/>
      <c r="Y186" s="293"/>
      <c r="Z186" s="414"/>
      <c r="AA186" s="427"/>
      <c r="AB186" s="427"/>
      <c r="AC186" s="427"/>
      <c r="AD186" s="427"/>
      <c r="AE186" s="427"/>
      <c r="AF186" s="427"/>
      <c r="AG186" s="427"/>
      <c r="AH186" s="427"/>
      <c r="AI186" s="427"/>
      <c r="AJ186" s="427"/>
      <c r="AK186" s="427"/>
      <c r="AL186" s="427"/>
      <c r="AM186" s="427"/>
      <c r="AN186" s="308"/>
    </row>
    <row r="187" spans="1:40" ht="30" hidden="1" outlineLevel="1">
      <c r="A187" s="523">
        <v>47</v>
      </c>
      <c r="C187" s="521" t="s">
        <v>140</v>
      </c>
      <c r="D187" s="293" t="s">
        <v>25</v>
      </c>
      <c r="E187" s="297">
        <v>0</v>
      </c>
      <c r="F187" s="297">
        <v>0</v>
      </c>
      <c r="G187" s="297">
        <v>0</v>
      </c>
      <c r="H187" s="297">
        <v>0</v>
      </c>
      <c r="I187" s="297">
        <v>0</v>
      </c>
      <c r="J187" s="297">
        <v>0</v>
      </c>
      <c r="K187" s="297">
        <v>0</v>
      </c>
      <c r="L187" s="297">
        <v>0</v>
      </c>
      <c r="M187" s="297">
        <v>0</v>
      </c>
      <c r="N187" s="297">
        <v>0</v>
      </c>
      <c r="O187" s="297">
        <v>0</v>
      </c>
      <c r="P187" s="297">
        <v>0</v>
      </c>
      <c r="Q187" s="297">
        <v>0</v>
      </c>
      <c r="R187" s="297">
        <v>0</v>
      </c>
      <c r="S187" s="297">
        <v>0</v>
      </c>
      <c r="T187" s="297">
        <v>0</v>
      </c>
      <c r="U187" s="297">
        <v>0</v>
      </c>
      <c r="V187" s="297">
        <v>0</v>
      </c>
      <c r="W187" s="297">
        <v>0</v>
      </c>
      <c r="X187" s="297">
        <v>0</v>
      </c>
      <c r="Y187" s="297">
        <v>0</v>
      </c>
      <c r="Z187" s="412">
        <v>0</v>
      </c>
      <c r="AA187" s="412">
        <v>0</v>
      </c>
      <c r="AB187" s="412">
        <v>0</v>
      </c>
      <c r="AC187" s="412">
        <v>0</v>
      </c>
      <c r="AD187" s="412">
        <v>0</v>
      </c>
      <c r="AE187" s="412">
        <v>0</v>
      </c>
      <c r="AF187" s="412"/>
      <c r="AG187" s="417"/>
      <c r="AH187" s="417"/>
      <c r="AI187" s="417"/>
      <c r="AJ187" s="417"/>
      <c r="AK187" s="417"/>
      <c r="AL187" s="417"/>
      <c r="AM187" s="417"/>
      <c r="AN187" s="298">
        <f>SUM(Z187:AM187)</f>
        <v>0</v>
      </c>
    </row>
    <row r="188" spans="1:40" ht="15" hidden="1" outlineLevel="1">
      <c r="C188" s="296" t="s">
        <v>268</v>
      </c>
      <c r="D188" s="293" t="s">
        <v>164</v>
      </c>
      <c r="E188" s="297"/>
      <c r="F188" s="297"/>
      <c r="G188" s="297"/>
      <c r="H188" s="297"/>
      <c r="I188" s="297"/>
      <c r="J188" s="297"/>
      <c r="K188" s="297"/>
      <c r="L188" s="297"/>
      <c r="M188" s="297"/>
      <c r="N188" s="297"/>
      <c r="O188" s="297">
        <f>O187</f>
        <v>0</v>
      </c>
      <c r="P188" s="297"/>
      <c r="Q188" s="297"/>
      <c r="R188" s="297"/>
      <c r="S188" s="297"/>
      <c r="T188" s="297"/>
      <c r="U188" s="297"/>
      <c r="V188" s="297"/>
      <c r="W188" s="297"/>
      <c r="X188" s="297"/>
      <c r="Y188" s="297"/>
      <c r="Z188" s="413">
        <f>Z187</f>
        <v>0</v>
      </c>
      <c r="AA188" s="413">
        <f t="shared" ref="AA188" si="516">AA187</f>
        <v>0</v>
      </c>
      <c r="AB188" s="413">
        <f t="shared" ref="AB188" si="517">AB187</f>
        <v>0</v>
      </c>
      <c r="AC188" s="413">
        <f t="shared" ref="AC188" si="518">AC187</f>
        <v>0</v>
      </c>
      <c r="AD188" s="413">
        <f t="shared" ref="AD188" si="519">AD187</f>
        <v>0</v>
      </c>
      <c r="AE188" s="413">
        <f t="shared" ref="AE188" si="520">AE187</f>
        <v>0</v>
      </c>
      <c r="AF188" s="413">
        <f t="shared" ref="AF188" si="521">AF187</f>
        <v>0</v>
      </c>
      <c r="AG188" s="413">
        <f t="shared" ref="AG188" si="522">AG187</f>
        <v>0</v>
      </c>
      <c r="AH188" s="413">
        <f t="shared" ref="AH188" si="523">AH187</f>
        <v>0</v>
      </c>
      <c r="AI188" s="413">
        <f t="shared" ref="AI188" si="524">AI187</f>
        <v>0</v>
      </c>
      <c r="AJ188" s="413">
        <f t="shared" ref="AJ188" si="525">AJ187</f>
        <v>0</v>
      </c>
      <c r="AK188" s="413">
        <f t="shared" ref="AK188" si="526">AK187</f>
        <v>0</v>
      </c>
      <c r="AL188" s="413">
        <f t="shared" ref="AL188" si="527">AL187</f>
        <v>0</v>
      </c>
      <c r="AM188" s="413">
        <f t="shared" ref="AM188" si="528">AM187</f>
        <v>0</v>
      </c>
      <c r="AN188" s="308"/>
    </row>
    <row r="189" spans="1:40" ht="15" hidden="1" outlineLevel="1">
      <c r="C189" s="521"/>
      <c r="D189" s="293"/>
      <c r="E189" s="293"/>
      <c r="F189" s="293"/>
      <c r="G189" s="293"/>
      <c r="H189" s="293"/>
      <c r="I189" s="293"/>
      <c r="J189" s="293"/>
      <c r="K189" s="293"/>
      <c r="L189" s="293"/>
      <c r="M189" s="293"/>
      <c r="N189" s="293"/>
      <c r="O189" s="293"/>
      <c r="P189" s="293"/>
      <c r="Q189" s="293"/>
      <c r="R189" s="293"/>
      <c r="S189" s="293"/>
      <c r="T189" s="293"/>
      <c r="U189" s="293"/>
      <c r="V189" s="293"/>
      <c r="W189" s="293"/>
      <c r="X189" s="293"/>
      <c r="Y189" s="293"/>
      <c r="Z189" s="414"/>
      <c r="AA189" s="427"/>
      <c r="AB189" s="427"/>
      <c r="AC189" s="427"/>
      <c r="AD189" s="427"/>
      <c r="AE189" s="427"/>
      <c r="AF189" s="427"/>
      <c r="AG189" s="427"/>
      <c r="AH189" s="427"/>
      <c r="AI189" s="427"/>
      <c r="AJ189" s="427"/>
      <c r="AK189" s="427"/>
      <c r="AL189" s="427"/>
      <c r="AM189" s="427"/>
      <c r="AN189" s="308"/>
    </row>
    <row r="190" spans="1:40" ht="30" hidden="1" outlineLevel="1">
      <c r="A190" s="523">
        <v>48</v>
      </c>
      <c r="C190" s="521" t="s">
        <v>141</v>
      </c>
      <c r="D190" s="293" t="s">
        <v>25</v>
      </c>
      <c r="E190" s="297">
        <v>0</v>
      </c>
      <c r="F190" s="297">
        <v>0</v>
      </c>
      <c r="G190" s="297">
        <v>0</v>
      </c>
      <c r="H190" s="297">
        <v>0</v>
      </c>
      <c r="I190" s="297">
        <v>0</v>
      </c>
      <c r="J190" s="297">
        <v>0</v>
      </c>
      <c r="K190" s="297">
        <v>0</v>
      </c>
      <c r="L190" s="297">
        <v>0</v>
      </c>
      <c r="M190" s="297">
        <v>0</v>
      </c>
      <c r="N190" s="297">
        <v>0</v>
      </c>
      <c r="O190" s="297">
        <v>0</v>
      </c>
      <c r="P190" s="297">
        <v>0</v>
      </c>
      <c r="Q190" s="297">
        <v>0</v>
      </c>
      <c r="R190" s="297">
        <v>0</v>
      </c>
      <c r="S190" s="297">
        <v>0</v>
      </c>
      <c r="T190" s="297">
        <v>0</v>
      </c>
      <c r="U190" s="297">
        <v>0</v>
      </c>
      <c r="V190" s="297">
        <v>0</v>
      </c>
      <c r="W190" s="297">
        <v>0</v>
      </c>
      <c r="X190" s="297">
        <v>0</v>
      </c>
      <c r="Y190" s="297">
        <v>0</v>
      </c>
      <c r="Z190" s="412">
        <v>0</v>
      </c>
      <c r="AA190" s="412">
        <v>0</v>
      </c>
      <c r="AB190" s="412">
        <v>0</v>
      </c>
      <c r="AC190" s="412">
        <v>0</v>
      </c>
      <c r="AD190" s="412">
        <v>0</v>
      </c>
      <c r="AE190" s="412">
        <v>0</v>
      </c>
      <c r="AF190" s="412"/>
      <c r="AG190" s="417"/>
      <c r="AH190" s="417"/>
      <c r="AI190" s="417"/>
      <c r="AJ190" s="417"/>
      <c r="AK190" s="417"/>
      <c r="AL190" s="417"/>
      <c r="AM190" s="417"/>
      <c r="AN190" s="298">
        <f>SUM(Z190:AM190)</f>
        <v>0</v>
      </c>
    </row>
    <row r="191" spans="1:40" ht="15" hidden="1" outlineLevel="1">
      <c r="C191" s="296" t="s">
        <v>268</v>
      </c>
      <c r="D191" s="293" t="s">
        <v>164</v>
      </c>
      <c r="E191" s="297"/>
      <c r="F191" s="297"/>
      <c r="G191" s="297"/>
      <c r="H191" s="297"/>
      <c r="I191" s="297"/>
      <c r="J191" s="297"/>
      <c r="K191" s="297"/>
      <c r="L191" s="297"/>
      <c r="M191" s="297"/>
      <c r="N191" s="297"/>
      <c r="O191" s="297">
        <f>O190</f>
        <v>0</v>
      </c>
      <c r="P191" s="297"/>
      <c r="Q191" s="297"/>
      <c r="R191" s="297"/>
      <c r="S191" s="297"/>
      <c r="T191" s="297"/>
      <c r="U191" s="297"/>
      <c r="V191" s="297"/>
      <c r="W191" s="297"/>
      <c r="X191" s="297"/>
      <c r="Y191" s="297"/>
      <c r="Z191" s="413">
        <f>Z190</f>
        <v>0</v>
      </c>
      <c r="AA191" s="413">
        <f t="shared" ref="AA191" si="529">AA190</f>
        <v>0</v>
      </c>
      <c r="AB191" s="413">
        <f t="shared" ref="AB191" si="530">AB190</f>
        <v>0</v>
      </c>
      <c r="AC191" s="413">
        <f t="shared" ref="AC191" si="531">AC190</f>
        <v>0</v>
      </c>
      <c r="AD191" s="413">
        <f t="shared" ref="AD191" si="532">AD190</f>
        <v>0</v>
      </c>
      <c r="AE191" s="413">
        <f t="shared" ref="AE191" si="533">AE190</f>
        <v>0</v>
      </c>
      <c r="AF191" s="413">
        <f t="shared" ref="AF191" si="534">AF190</f>
        <v>0</v>
      </c>
      <c r="AG191" s="413">
        <f t="shared" ref="AG191" si="535">AG190</f>
        <v>0</v>
      </c>
      <c r="AH191" s="413">
        <f t="shared" ref="AH191" si="536">AH190</f>
        <v>0</v>
      </c>
      <c r="AI191" s="413">
        <f t="shared" ref="AI191" si="537">AI190</f>
        <v>0</v>
      </c>
      <c r="AJ191" s="413">
        <f t="shared" ref="AJ191" si="538">AJ190</f>
        <v>0</v>
      </c>
      <c r="AK191" s="413">
        <f t="shared" ref="AK191" si="539">AK190</f>
        <v>0</v>
      </c>
      <c r="AL191" s="413">
        <f t="shared" ref="AL191" si="540">AL190</f>
        <v>0</v>
      </c>
      <c r="AM191" s="413">
        <f t="shared" ref="AM191" si="541">AM190</f>
        <v>0</v>
      </c>
      <c r="AN191" s="308"/>
    </row>
    <row r="192" spans="1:40" ht="15" hidden="1" outlineLevel="1">
      <c r="C192" s="521"/>
      <c r="D192" s="293"/>
      <c r="E192" s="293"/>
      <c r="F192" s="293"/>
      <c r="G192" s="293"/>
      <c r="H192" s="293"/>
      <c r="I192" s="293"/>
      <c r="J192" s="293"/>
      <c r="K192" s="293"/>
      <c r="L192" s="293"/>
      <c r="M192" s="293"/>
      <c r="N192" s="293"/>
      <c r="O192" s="293"/>
      <c r="P192" s="293"/>
      <c r="Q192" s="293"/>
      <c r="R192" s="293"/>
      <c r="S192" s="293"/>
      <c r="T192" s="293"/>
      <c r="U192" s="293"/>
      <c r="V192" s="293"/>
      <c r="W192" s="293"/>
      <c r="X192" s="293"/>
      <c r="Y192" s="293"/>
      <c r="Z192" s="414"/>
      <c r="AA192" s="427"/>
      <c r="AB192" s="427"/>
      <c r="AC192" s="427"/>
      <c r="AD192" s="427"/>
      <c r="AE192" s="427"/>
      <c r="AF192" s="427"/>
      <c r="AG192" s="427"/>
      <c r="AH192" s="427"/>
      <c r="AI192" s="427"/>
      <c r="AJ192" s="427"/>
      <c r="AK192" s="427"/>
      <c r="AL192" s="427"/>
      <c r="AM192" s="427"/>
      <c r="AN192" s="308"/>
    </row>
    <row r="193" spans="1:40" ht="30" hidden="1" outlineLevel="1">
      <c r="A193" s="523">
        <v>49</v>
      </c>
      <c r="C193" s="521" t="s">
        <v>142</v>
      </c>
      <c r="D193" s="293" t="s">
        <v>25</v>
      </c>
      <c r="E193" s="297">
        <v>0</v>
      </c>
      <c r="F193" s="297">
        <v>0</v>
      </c>
      <c r="G193" s="297">
        <v>0</v>
      </c>
      <c r="H193" s="297">
        <v>0</v>
      </c>
      <c r="I193" s="297">
        <v>0</v>
      </c>
      <c r="J193" s="297">
        <v>0</v>
      </c>
      <c r="K193" s="297">
        <v>0</v>
      </c>
      <c r="L193" s="297">
        <v>0</v>
      </c>
      <c r="M193" s="297">
        <v>0</v>
      </c>
      <c r="N193" s="297">
        <v>0</v>
      </c>
      <c r="O193" s="297">
        <v>0</v>
      </c>
      <c r="P193" s="297">
        <v>0</v>
      </c>
      <c r="Q193" s="297">
        <v>0</v>
      </c>
      <c r="R193" s="297">
        <v>0</v>
      </c>
      <c r="S193" s="297">
        <v>0</v>
      </c>
      <c r="T193" s="297">
        <v>0</v>
      </c>
      <c r="U193" s="297">
        <v>0</v>
      </c>
      <c r="V193" s="297">
        <v>0</v>
      </c>
      <c r="W193" s="297">
        <v>0</v>
      </c>
      <c r="X193" s="297">
        <v>0</v>
      </c>
      <c r="Y193" s="297">
        <v>0</v>
      </c>
      <c r="Z193" s="412">
        <v>0</v>
      </c>
      <c r="AA193" s="412">
        <v>0</v>
      </c>
      <c r="AB193" s="412">
        <v>0</v>
      </c>
      <c r="AC193" s="412">
        <v>0</v>
      </c>
      <c r="AD193" s="412">
        <v>0</v>
      </c>
      <c r="AE193" s="412">
        <v>0</v>
      </c>
      <c r="AF193" s="412"/>
      <c r="AG193" s="417"/>
      <c r="AH193" s="417"/>
      <c r="AI193" s="417"/>
      <c r="AJ193" s="417"/>
      <c r="AK193" s="417"/>
      <c r="AL193" s="417"/>
      <c r="AM193" s="417"/>
      <c r="AN193" s="298">
        <f>SUM(Z193:AM193)</f>
        <v>0</v>
      </c>
    </row>
    <row r="194" spans="1:40" ht="15" hidden="1" outlineLevel="1">
      <c r="C194" s="296" t="s">
        <v>268</v>
      </c>
      <c r="D194" s="293" t="s">
        <v>164</v>
      </c>
      <c r="E194" s="297"/>
      <c r="F194" s="297"/>
      <c r="G194" s="297"/>
      <c r="H194" s="297"/>
      <c r="I194" s="297"/>
      <c r="J194" s="297"/>
      <c r="K194" s="297"/>
      <c r="L194" s="297"/>
      <c r="M194" s="297"/>
      <c r="N194" s="297"/>
      <c r="O194" s="297">
        <f>O193</f>
        <v>0</v>
      </c>
      <c r="P194" s="297"/>
      <c r="Q194" s="297"/>
      <c r="R194" s="297"/>
      <c r="S194" s="297"/>
      <c r="T194" s="297"/>
      <c r="U194" s="297"/>
      <c r="V194" s="297"/>
      <c r="W194" s="297"/>
      <c r="X194" s="297"/>
      <c r="Y194" s="297"/>
      <c r="Z194" s="413">
        <f>Z193</f>
        <v>0</v>
      </c>
      <c r="AA194" s="413">
        <f t="shared" ref="AA194" si="542">AA193</f>
        <v>0</v>
      </c>
      <c r="AB194" s="413">
        <f t="shared" ref="AB194" si="543">AB193</f>
        <v>0</v>
      </c>
      <c r="AC194" s="413">
        <f t="shared" ref="AC194" si="544">AC193</f>
        <v>0</v>
      </c>
      <c r="AD194" s="413">
        <f t="shared" ref="AD194" si="545">AD193</f>
        <v>0</v>
      </c>
      <c r="AE194" s="413">
        <f t="shared" ref="AE194" si="546">AE193</f>
        <v>0</v>
      </c>
      <c r="AF194" s="413">
        <f t="shared" ref="AF194" si="547">AF193</f>
        <v>0</v>
      </c>
      <c r="AG194" s="413">
        <f t="shared" ref="AG194" si="548">AG193</f>
        <v>0</v>
      </c>
      <c r="AH194" s="413">
        <f t="shared" ref="AH194" si="549">AH193</f>
        <v>0</v>
      </c>
      <c r="AI194" s="413">
        <f t="shared" ref="AI194" si="550">AI193</f>
        <v>0</v>
      </c>
      <c r="AJ194" s="413">
        <f t="shared" ref="AJ194" si="551">AJ193</f>
        <v>0</v>
      </c>
      <c r="AK194" s="413">
        <f t="shared" ref="AK194" si="552">AK193</f>
        <v>0</v>
      </c>
      <c r="AL194" s="413">
        <f t="shared" ref="AL194" si="553">AL193</f>
        <v>0</v>
      </c>
      <c r="AM194" s="413">
        <f t="shared" ref="AM194" si="554">AM193</f>
        <v>0</v>
      </c>
      <c r="AN194" s="308"/>
    </row>
    <row r="195" spans="1:40" ht="15" hidden="1" outlineLevel="1">
      <c r="C195" s="296"/>
      <c r="D195" s="307"/>
      <c r="E195" s="293"/>
      <c r="F195" s="293"/>
      <c r="G195" s="293"/>
      <c r="H195" s="293"/>
      <c r="I195" s="293"/>
      <c r="J195" s="293"/>
      <c r="K195" s="293"/>
      <c r="L195" s="293"/>
      <c r="M195" s="293"/>
      <c r="N195" s="293"/>
      <c r="O195" s="293"/>
      <c r="P195" s="293"/>
      <c r="Q195" s="293"/>
      <c r="R195" s="293"/>
      <c r="S195" s="293"/>
      <c r="T195" s="293"/>
      <c r="U195" s="293"/>
      <c r="V195" s="293"/>
      <c r="W195" s="293"/>
      <c r="X195" s="293"/>
      <c r="Y195" s="293"/>
      <c r="Z195" s="303"/>
      <c r="AA195" s="303"/>
      <c r="AB195" s="303"/>
      <c r="AC195" s="303"/>
      <c r="AD195" s="303"/>
      <c r="AE195" s="303"/>
      <c r="AF195" s="303"/>
      <c r="AG195" s="303"/>
      <c r="AH195" s="303"/>
      <c r="AI195" s="303"/>
      <c r="AJ195" s="303"/>
      <c r="AK195" s="303"/>
      <c r="AL195" s="303"/>
      <c r="AM195" s="303"/>
      <c r="AN195" s="308"/>
    </row>
    <row r="196" spans="1:40" ht="15.6" collapsed="1">
      <c r="C196" s="329" t="s">
        <v>272</v>
      </c>
      <c r="D196" s="331"/>
      <c r="E196" s="331">
        <f>SUM(E39:E194)</f>
        <v>30830927</v>
      </c>
      <c r="F196" s="331">
        <f t="shared" ref="F196:N196" si="555">SUM(F39:F194)</f>
        <v>36159348.871771671</v>
      </c>
      <c r="G196" s="331">
        <f t="shared" si="555"/>
        <v>35943186</v>
      </c>
      <c r="H196" s="331">
        <f t="shared" si="555"/>
        <v>35917248</v>
      </c>
      <c r="I196" s="331">
        <f t="shared" si="555"/>
        <v>35898706</v>
      </c>
      <c r="J196" s="331">
        <f t="shared" si="555"/>
        <v>35880369</v>
      </c>
      <c r="K196" s="331">
        <f t="shared" si="555"/>
        <v>34817194</v>
      </c>
      <c r="L196" s="331">
        <f t="shared" si="555"/>
        <v>34814879</v>
      </c>
      <c r="M196" s="331">
        <f t="shared" si="555"/>
        <v>34157865</v>
      </c>
      <c r="N196" s="331">
        <f t="shared" si="555"/>
        <v>30581950</v>
      </c>
      <c r="O196" s="331"/>
      <c r="P196" s="331">
        <f>SUM(P39:P194)</f>
        <v>4346</v>
      </c>
      <c r="Q196" s="331">
        <f t="shared" ref="Q196:Y196" si="556">SUM(Q39:Q194)</f>
        <v>6142.0251760672427</v>
      </c>
      <c r="R196" s="331">
        <f t="shared" si="556"/>
        <v>6095</v>
      </c>
      <c r="S196" s="331">
        <f t="shared" si="556"/>
        <v>6089</v>
      </c>
      <c r="T196" s="331">
        <f t="shared" si="556"/>
        <v>6088</v>
      </c>
      <c r="U196" s="331">
        <f t="shared" si="556"/>
        <v>6086</v>
      </c>
      <c r="V196" s="331">
        <f t="shared" si="556"/>
        <v>5919</v>
      </c>
      <c r="W196" s="331">
        <f t="shared" si="556"/>
        <v>5918</v>
      </c>
      <c r="X196" s="331">
        <f t="shared" si="556"/>
        <v>5766</v>
      </c>
      <c r="Y196" s="331">
        <f t="shared" si="556"/>
        <v>5208</v>
      </c>
      <c r="Z196" s="331">
        <f>IF(Z36="kWh",SUMPRODUCT(E39:E194,Z39:Z194))</f>
        <v>6326094</v>
      </c>
      <c r="AA196" s="331">
        <f>IF(AA36="kWh",SUMPRODUCT(E39:E194,AA39:AA194))</f>
        <v>7267885.6298458241</v>
      </c>
      <c r="AB196" s="331">
        <f>IF(AB36="kw",SUMPRODUCT(O39:O194,P39:P194,AB39:AB194),SUMPRODUCT(E39:E194,AB39:AB194))</f>
        <v>20244.145840422956</v>
      </c>
      <c r="AC196" s="331">
        <f>IF(AC36="kw",SUMPRODUCT(O39:O194,P39:P194,AC39:AC194),SUMPRODUCT(E39:E194,AC39:AC194))</f>
        <v>8233.1557684890031</v>
      </c>
      <c r="AD196" s="331">
        <f>IF(AD36="kw",SUMPRODUCT(O39:O194,P39:P194,AD39:AD194),SUMPRODUCT(E39:E194,AD39:AD194))</f>
        <v>351.16739081613008</v>
      </c>
      <c r="AE196" s="331">
        <f>IF(AE36="kw",SUMPRODUCT(O39:O194,P39:P194,AE39:AE194),SUMPRODUCT(E39:E194,AE39:AE194))</f>
        <v>0</v>
      </c>
      <c r="AF196" s="331">
        <f>IF(AF36="kw",SUMPRODUCT(O39:O194,P39:P194,AF39:AF194),SUMPRODUCT(E39:E194,AF39:AF194))</f>
        <v>0</v>
      </c>
      <c r="AG196" s="331">
        <f>IF(AG36="kw",SUMPRODUCT(O39:O194,P39:P194,AG39:AG194),SUMPRODUCT(E39:E194,AG39:AG194))</f>
        <v>0</v>
      </c>
      <c r="AH196" s="331">
        <f>IF(AH36="kw",SUMPRODUCT(O39:O194,P39:P194,AH39:AH194),SUMPRODUCT(E39:E194,AH39:AH194))</f>
        <v>0</v>
      </c>
      <c r="AI196" s="331">
        <f>IF(AI36="kw",SUMPRODUCT(O39:O194,P39:P194,AI39:AI194),SUMPRODUCT(E39:E194,AI39:AI194))</f>
        <v>0</v>
      </c>
      <c r="AJ196" s="331">
        <f>IF(AJ36="kw",SUMPRODUCT(O39:O194,P39:P194,AJ39:AJ194),SUMPRODUCT(E39:E194,AJ39:AJ194))</f>
        <v>0</v>
      </c>
      <c r="AK196" s="331">
        <f>IF(AK36="kw",SUMPRODUCT(O39:O194,P39:P194,AK39:AK194),SUMPRODUCT(E39:E194,AK39:AK194))</f>
        <v>0</v>
      </c>
      <c r="AL196" s="331">
        <f>IF(AL36="kw",SUMPRODUCT(O39:O194,P39:P194,AL39:AL194),SUMPRODUCT(E39:E194,AL39:AL194))</f>
        <v>0</v>
      </c>
      <c r="AM196" s="331">
        <f>IF(AM36="kw",SUMPRODUCT(O39:O194,P39:P194,AM39:AM194),SUMPRODUCT(E39:E194,AM39:AM194))</f>
        <v>0</v>
      </c>
      <c r="AN196" s="332"/>
    </row>
    <row r="197" spans="1:40" ht="15.6">
      <c r="C197" s="393" t="s">
        <v>273</v>
      </c>
      <c r="D197" s="394"/>
      <c r="E197" s="394">
        <v>33457940</v>
      </c>
      <c r="F197" s="394">
        <v>-278226.12822832912</v>
      </c>
      <c r="G197" s="394">
        <v>0</v>
      </c>
      <c r="H197" s="394">
        <v>0</v>
      </c>
      <c r="I197" s="394">
        <v>0</v>
      </c>
      <c r="J197" s="394">
        <v>0</v>
      </c>
      <c r="K197" s="394">
        <v>0</v>
      </c>
      <c r="L197" s="394">
        <v>0</v>
      </c>
      <c r="M197" s="394">
        <v>0</v>
      </c>
      <c r="N197" s="394">
        <v>0</v>
      </c>
      <c r="O197" s="394"/>
      <c r="P197" s="394">
        <v>5754</v>
      </c>
      <c r="Q197" s="394">
        <v>77.974823932757317</v>
      </c>
      <c r="R197" s="394">
        <v>0</v>
      </c>
      <c r="S197" s="394">
        <v>0</v>
      </c>
      <c r="T197" s="394">
        <v>0</v>
      </c>
      <c r="U197" s="394">
        <v>0</v>
      </c>
      <c r="V197" s="394">
        <v>0</v>
      </c>
      <c r="W197" s="394">
        <v>0</v>
      </c>
      <c r="X197" s="394">
        <v>0</v>
      </c>
      <c r="Y197" s="394">
        <v>0</v>
      </c>
      <c r="Z197" s="394">
        <f>HLOOKUP(Z35,'2. LRAMVA Threshold'!$B$42:$Q$53,7,FALSE)</f>
        <v>12486004.890170673</v>
      </c>
      <c r="AA197" s="394">
        <f>HLOOKUP(AA35,'2. LRAMVA Threshold'!$B$42:$Q$53,7,FALSE)</f>
        <v>1448724.3074137308</v>
      </c>
      <c r="AB197" s="394">
        <f>HLOOKUP(AB35,'2. LRAMVA Threshold'!$B$42:$Q$53,7,FALSE)</f>
        <v>64525.781647566444</v>
      </c>
      <c r="AC197" s="394">
        <f>HLOOKUP(AC35,'2. LRAMVA Threshold'!$B$42:$Q$53,7,FALSE)</f>
        <v>35242.11041397263</v>
      </c>
      <c r="AD197" s="394">
        <f>HLOOKUP(AD35,'2. LRAMVA Threshold'!$B$42:$Q$53,7,FALSE)</f>
        <v>0</v>
      </c>
      <c r="AE197" s="394">
        <f>HLOOKUP(AE35,'2. LRAMVA Threshold'!$B$42:$Q$53,7,FALSE)</f>
        <v>0</v>
      </c>
      <c r="AF197" s="394">
        <f>HLOOKUP(AF35,'2. LRAMVA Threshold'!$B$42:$Q$53,7,FALSE)</f>
        <v>0</v>
      </c>
      <c r="AG197" s="394">
        <f>HLOOKUP(AG35,'2. LRAMVA Threshold'!$B$42:$Q$53,7,FALSE)</f>
        <v>0</v>
      </c>
      <c r="AH197" s="394">
        <f>HLOOKUP(AH35,'2. LRAMVA Threshold'!$B$42:$Q$53,7,FALSE)</f>
        <v>0</v>
      </c>
      <c r="AI197" s="394">
        <f>HLOOKUP(AI35,'2. LRAMVA Threshold'!$B$42:$Q$53,7,FALSE)</f>
        <v>0</v>
      </c>
      <c r="AJ197" s="394">
        <f>HLOOKUP(AJ35,'2. LRAMVA Threshold'!$B$42:$Q$53,7,FALSE)</f>
        <v>0</v>
      </c>
      <c r="AK197" s="394">
        <f>HLOOKUP(AK35,'2. LRAMVA Threshold'!$B$42:$Q$53,7,FALSE)</f>
        <v>0</v>
      </c>
      <c r="AL197" s="394">
        <f>HLOOKUP(AL35,'2. LRAMVA Threshold'!$B$42:$Q$53,7,FALSE)</f>
        <v>0</v>
      </c>
      <c r="AM197" s="394">
        <f>HLOOKUP(AM35,'2. LRAMVA Threshold'!$B$42:$Q$53,7,FALSE)</f>
        <v>0</v>
      </c>
      <c r="AN197" s="395"/>
    </row>
    <row r="198" spans="1:40" ht="15">
      <c r="C198" s="522"/>
      <c r="D198" s="434"/>
      <c r="E198" s="435"/>
      <c r="F198" s="435"/>
      <c r="G198" s="435"/>
      <c r="H198" s="435"/>
      <c r="I198" s="435"/>
      <c r="J198" s="435"/>
      <c r="K198" s="435"/>
      <c r="L198" s="435"/>
      <c r="M198" s="435"/>
      <c r="N198" s="435"/>
      <c r="O198" s="435"/>
      <c r="P198" s="436"/>
      <c r="Q198" s="435"/>
      <c r="R198" s="435"/>
      <c r="S198" s="435"/>
      <c r="T198" s="437"/>
      <c r="U198" s="437"/>
      <c r="V198" s="437"/>
      <c r="W198" s="437"/>
      <c r="X198" s="435"/>
      <c r="Y198" s="435"/>
      <c r="Z198" s="438"/>
      <c r="AA198" s="438"/>
      <c r="AB198" s="438"/>
      <c r="AC198" s="438"/>
      <c r="AD198" s="438"/>
      <c r="AE198" s="438"/>
      <c r="AF198" s="438"/>
      <c r="AG198" s="401"/>
      <c r="AH198" s="401"/>
      <c r="AI198" s="401"/>
      <c r="AJ198" s="401"/>
      <c r="AK198" s="401"/>
      <c r="AL198" s="401"/>
      <c r="AM198" s="401"/>
      <c r="AN198" s="402"/>
    </row>
    <row r="199" spans="1:40" ht="15">
      <c r="C199" s="326" t="s">
        <v>169</v>
      </c>
      <c r="D199" s="340"/>
      <c r="E199" s="340"/>
      <c r="F199" s="378"/>
      <c r="G199" s="378"/>
      <c r="H199" s="378"/>
      <c r="I199" s="378"/>
      <c r="J199" s="378"/>
      <c r="K199" s="378"/>
      <c r="L199" s="378"/>
      <c r="M199" s="378"/>
      <c r="N199" s="378"/>
      <c r="O199" s="378"/>
      <c r="P199" s="293"/>
      <c r="Q199" s="342"/>
      <c r="R199" s="342"/>
      <c r="S199" s="342"/>
      <c r="T199" s="341"/>
      <c r="U199" s="341"/>
      <c r="V199" s="341"/>
      <c r="W199" s="341"/>
      <c r="X199" s="342"/>
      <c r="Y199" s="342"/>
      <c r="Z199" s="343">
        <f>HLOOKUP(Z$35,'3.  Distribution Rates'!$C$122:$P$133,7,FALSE)</f>
        <v>0</v>
      </c>
      <c r="AA199" s="343">
        <f>HLOOKUP(AA$35,'3.  Distribution Rates'!$C$122:$P$133,7,FALSE)</f>
        <v>0</v>
      </c>
      <c r="AB199" s="343">
        <f>HLOOKUP(AB$35,'3.  Distribution Rates'!$C$122:$P$133,7,FALSE)</f>
        <v>0</v>
      </c>
      <c r="AC199" s="343">
        <f>HLOOKUP(AC$35,'3.  Distribution Rates'!$C$122:$P$133,7,FALSE)</f>
        <v>0</v>
      </c>
      <c r="AD199" s="343">
        <f>HLOOKUP(AD$35,'3.  Distribution Rates'!$C$122:$P$133,7,FALSE)</f>
        <v>0</v>
      </c>
      <c r="AE199" s="343">
        <f>HLOOKUP(AE$35,'3.  Distribution Rates'!$C$122:$P$133,7,FALSE)</f>
        <v>0</v>
      </c>
      <c r="AF199" s="343">
        <f>HLOOKUP(AF$35,'3.  Distribution Rates'!$C$122:$P$133,7,FALSE)</f>
        <v>0</v>
      </c>
      <c r="AG199" s="343">
        <f>HLOOKUP(AG$35,'3.  Distribution Rates'!$C$122:$P$133,7,FALSE)</f>
        <v>0</v>
      </c>
      <c r="AH199" s="343">
        <f>HLOOKUP(AH$35,'3.  Distribution Rates'!$C$122:$P$133,7,FALSE)</f>
        <v>0</v>
      </c>
      <c r="AI199" s="343">
        <f>HLOOKUP(AI$35,'3.  Distribution Rates'!$C$122:$P$133,7,FALSE)</f>
        <v>0</v>
      </c>
      <c r="AJ199" s="343">
        <f>HLOOKUP(AJ$35,'3.  Distribution Rates'!$C$122:$P$133,7,FALSE)</f>
        <v>0</v>
      </c>
      <c r="AK199" s="343">
        <f>HLOOKUP(AK$35,'3.  Distribution Rates'!$C$122:$P$133,7,FALSE)</f>
        <v>0</v>
      </c>
      <c r="AL199" s="343">
        <f>HLOOKUP(AL$35,'3.  Distribution Rates'!$C$122:$P$133,7,FALSE)</f>
        <v>0</v>
      </c>
      <c r="AM199" s="343">
        <f>HLOOKUP(AM$35,'3.  Distribution Rates'!$C$122:$P$133,7,FALSE)</f>
        <v>0</v>
      </c>
      <c r="AN199" s="350"/>
    </row>
    <row r="200" spans="1:40" ht="15">
      <c r="C200" s="326" t="s">
        <v>150</v>
      </c>
      <c r="D200" s="347"/>
      <c r="E200" s="311"/>
      <c r="F200" s="281"/>
      <c r="G200" s="281"/>
      <c r="H200" s="281"/>
      <c r="I200" s="281"/>
      <c r="J200" s="281"/>
      <c r="K200" s="281"/>
      <c r="L200" s="281"/>
      <c r="M200" s="281"/>
      <c r="N200" s="281"/>
      <c r="O200" s="281"/>
      <c r="P200" s="293"/>
      <c r="Q200" s="281"/>
      <c r="R200" s="281"/>
      <c r="S200" s="281"/>
      <c r="T200" s="311"/>
      <c r="U200" s="311"/>
      <c r="V200" s="311"/>
      <c r="W200" s="311"/>
      <c r="X200" s="281"/>
      <c r="Y200" s="281"/>
      <c r="Z200" s="380">
        <f>'4.  2011-2014 LRAM'!Y138*Z199</f>
        <v>0</v>
      </c>
      <c r="AA200" s="380">
        <f>'4.  2011-2014 LRAM'!Z138*AA199</f>
        <v>0</v>
      </c>
      <c r="AB200" s="380">
        <f>'4.  2011-2014 LRAM'!AA138*AB199</f>
        <v>0</v>
      </c>
      <c r="AC200" s="380">
        <f>'4.  2011-2014 LRAM'!AB138*AC199</f>
        <v>0</v>
      </c>
      <c r="AD200" s="380">
        <f>'4.  2011-2014 LRAM'!AC138*AD199</f>
        <v>0</v>
      </c>
      <c r="AE200" s="380">
        <f>'4.  2011-2014 LRAM'!AD138*AE199</f>
        <v>0</v>
      </c>
      <c r="AF200" s="380">
        <f>'4.  2011-2014 LRAM'!AE138*AF199</f>
        <v>0</v>
      </c>
      <c r="AG200" s="380">
        <f>'4.  2011-2014 LRAM'!AF138*AG199</f>
        <v>0</v>
      </c>
      <c r="AH200" s="380">
        <f>'4.  2011-2014 LRAM'!AG138*AH199</f>
        <v>0</v>
      </c>
      <c r="AI200" s="380">
        <f>'4.  2011-2014 LRAM'!AH138*AI199</f>
        <v>0</v>
      </c>
      <c r="AJ200" s="380">
        <f>'4.  2011-2014 LRAM'!AI138*AJ199</f>
        <v>0</v>
      </c>
      <c r="AK200" s="380">
        <f>'4.  2011-2014 LRAM'!AJ138*AK199</f>
        <v>0</v>
      </c>
      <c r="AL200" s="380">
        <f>'4.  2011-2014 LRAM'!AK138*AL199</f>
        <v>0</v>
      </c>
      <c r="AM200" s="380">
        <f>'4.  2011-2014 LRAM'!AL138*AM199</f>
        <v>0</v>
      </c>
      <c r="AN200" s="629">
        <f>SUM(Z200:AM200)</f>
        <v>0</v>
      </c>
    </row>
    <row r="201" spans="1:40" ht="15">
      <c r="C201" s="326" t="s">
        <v>151</v>
      </c>
      <c r="D201" s="347"/>
      <c r="E201" s="311"/>
      <c r="F201" s="281"/>
      <c r="G201" s="281"/>
      <c r="H201" s="281"/>
      <c r="I201" s="281"/>
      <c r="J201" s="281"/>
      <c r="K201" s="281"/>
      <c r="L201" s="281"/>
      <c r="M201" s="281"/>
      <c r="N201" s="281"/>
      <c r="O201" s="281"/>
      <c r="P201" s="293"/>
      <c r="Q201" s="281"/>
      <c r="R201" s="281"/>
      <c r="S201" s="281"/>
      <c r="T201" s="311"/>
      <c r="U201" s="311"/>
      <c r="V201" s="311"/>
      <c r="W201" s="311"/>
      <c r="X201" s="281"/>
      <c r="Y201" s="281"/>
      <c r="Z201" s="380">
        <f>'4.  2011-2014 LRAM'!Y267*Z199</f>
        <v>0</v>
      </c>
      <c r="AA201" s="380">
        <f>'4.  2011-2014 LRAM'!Z267*AA199</f>
        <v>0</v>
      </c>
      <c r="AB201" s="380">
        <f>'4.  2011-2014 LRAM'!AA267*AB199</f>
        <v>0</v>
      </c>
      <c r="AC201" s="380">
        <f>'4.  2011-2014 LRAM'!AB267*AC199</f>
        <v>0</v>
      </c>
      <c r="AD201" s="380">
        <f>'4.  2011-2014 LRAM'!AC267*AD199</f>
        <v>0</v>
      </c>
      <c r="AE201" s="380">
        <f>'4.  2011-2014 LRAM'!AD267*AE199</f>
        <v>0</v>
      </c>
      <c r="AF201" s="380">
        <f>'4.  2011-2014 LRAM'!AE267*AF199</f>
        <v>0</v>
      </c>
      <c r="AG201" s="380">
        <f>'4.  2011-2014 LRAM'!AF267*AG199</f>
        <v>0</v>
      </c>
      <c r="AH201" s="380">
        <f>'4.  2011-2014 LRAM'!AG267*AH199</f>
        <v>0</v>
      </c>
      <c r="AI201" s="380">
        <f>'4.  2011-2014 LRAM'!AH267*AI199</f>
        <v>0</v>
      </c>
      <c r="AJ201" s="380">
        <f>'4.  2011-2014 LRAM'!AI267*AJ199</f>
        <v>0</v>
      </c>
      <c r="AK201" s="380">
        <f>'4.  2011-2014 LRAM'!AJ267*AK199</f>
        <v>0</v>
      </c>
      <c r="AL201" s="380">
        <f>'4.  2011-2014 LRAM'!AK267*AL199</f>
        <v>0</v>
      </c>
      <c r="AM201" s="380">
        <f>'4.  2011-2014 LRAM'!AL267*AM199</f>
        <v>0</v>
      </c>
      <c r="AN201" s="629">
        <f>SUM(Z201:AM201)</f>
        <v>0</v>
      </c>
    </row>
    <row r="202" spans="1:40" ht="15">
      <c r="C202" s="326" t="s">
        <v>152</v>
      </c>
      <c r="D202" s="347"/>
      <c r="E202" s="311"/>
      <c r="F202" s="281"/>
      <c r="G202" s="281"/>
      <c r="H202" s="281"/>
      <c r="I202" s="281"/>
      <c r="J202" s="281"/>
      <c r="K202" s="281"/>
      <c r="L202" s="281"/>
      <c r="M202" s="281"/>
      <c r="N202" s="281"/>
      <c r="O202" s="281"/>
      <c r="P202" s="293"/>
      <c r="Q202" s="281"/>
      <c r="R202" s="281"/>
      <c r="S202" s="281"/>
      <c r="T202" s="311"/>
      <c r="U202" s="311"/>
      <c r="V202" s="311"/>
      <c r="W202" s="311"/>
      <c r="X202" s="281"/>
      <c r="Y202" s="281"/>
      <c r="Z202" s="380">
        <f>'4.  2011-2014 LRAM'!Y396*Z199</f>
        <v>0</v>
      </c>
      <c r="AA202" s="380">
        <f>'4.  2011-2014 LRAM'!Z396*AA199</f>
        <v>0</v>
      </c>
      <c r="AB202" s="380">
        <f>'4.  2011-2014 LRAM'!AA396*AB199</f>
        <v>0</v>
      </c>
      <c r="AC202" s="380">
        <f>'4.  2011-2014 LRAM'!AB396*AC199</f>
        <v>0</v>
      </c>
      <c r="AD202" s="380">
        <f>'4.  2011-2014 LRAM'!AC396*AD199</f>
        <v>0</v>
      </c>
      <c r="AE202" s="380">
        <f>'4.  2011-2014 LRAM'!AD396*AE199</f>
        <v>0</v>
      </c>
      <c r="AF202" s="380">
        <f>'4.  2011-2014 LRAM'!AE396*AF199</f>
        <v>0</v>
      </c>
      <c r="AG202" s="380">
        <f>'4.  2011-2014 LRAM'!AF396*AG199</f>
        <v>0</v>
      </c>
      <c r="AH202" s="380">
        <f>'4.  2011-2014 LRAM'!AG396*AH199</f>
        <v>0</v>
      </c>
      <c r="AI202" s="380">
        <f>'4.  2011-2014 LRAM'!AH396*AI199</f>
        <v>0</v>
      </c>
      <c r="AJ202" s="380">
        <f>'4.  2011-2014 LRAM'!AI396*AJ199</f>
        <v>0</v>
      </c>
      <c r="AK202" s="380">
        <f>'4.  2011-2014 LRAM'!AJ396*AK199</f>
        <v>0</v>
      </c>
      <c r="AL202" s="380">
        <f>'4.  2011-2014 LRAM'!AK396*AL199</f>
        <v>0</v>
      </c>
      <c r="AM202" s="380">
        <f>'4.  2011-2014 LRAM'!AL396*AM199</f>
        <v>0</v>
      </c>
      <c r="AN202" s="629">
        <f>SUM(Z202:AM202)</f>
        <v>0</v>
      </c>
    </row>
    <row r="203" spans="1:40" ht="15">
      <c r="C203" s="326" t="s">
        <v>153</v>
      </c>
      <c r="D203" s="347"/>
      <c r="E203" s="311"/>
      <c r="F203" s="281"/>
      <c r="G203" s="281"/>
      <c r="H203" s="281"/>
      <c r="I203" s="281"/>
      <c r="J203" s="281"/>
      <c r="K203" s="281"/>
      <c r="L203" s="281"/>
      <c r="M203" s="281"/>
      <c r="N203" s="281"/>
      <c r="O203" s="281"/>
      <c r="P203" s="293"/>
      <c r="Q203" s="281"/>
      <c r="R203" s="281"/>
      <c r="S203" s="281"/>
      <c r="T203" s="311"/>
      <c r="U203" s="311"/>
      <c r="V203" s="311"/>
      <c r="W203" s="311"/>
      <c r="X203" s="281"/>
      <c r="Y203" s="281"/>
      <c r="Z203" s="380">
        <f>'4.  2011-2014 LRAM'!Y526*Z199</f>
        <v>0</v>
      </c>
      <c r="AA203" s="380">
        <f>'4.  2011-2014 LRAM'!Z526*AA199</f>
        <v>0</v>
      </c>
      <c r="AB203" s="380">
        <f>'4.  2011-2014 LRAM'!AA526*AB199</f>
        <v>0</v>
      </c>
      <c r="AC203" s="380">
        <f>'4.  2011-2014 LRAM'!AB526*AC199</f>
        <v>0</v>
      </c>
      <c r="AD203" s="380">
        <f>'4.  2011-2014 LRAM'!AC526*AD199</f>
        <v>0</v>
      </c>
      <c r="AE203" s="380">
        <f>'4.  2011-2014 LRAM'!AD526*AE199</f>
        <v>0</v>
      </c>
      <c r="AF203" s="380">
        <f>'4.  2011-2014 LRAM'!AE526*AF199</f>
        <v>0</v>
      </c>
      <c r="AG203" s="380">
        <f>'4.  2011-2014 LRAM'!AF526*AG199</f>
        <v>0</v>
      </c>
      <c r="AH203" s="380">
        <f>'4.  2011-2014 LRAM'!AG526*AH199</f>
        <v>0</v>
      </c>
      <c r="AI203" s="380">
        <f>'4.  2011-2014 LRAM'!AH526*AI199</f>
        <v>0</v>
      </c>
      <c r="AJ203" s="380">
        <f>'4.  2011-2014 LRAM'!AI526*AJ199</f>
        <v>0</v>
      </c>
      <c r="AK203" s="380">
        <f>'4.  2011-2014 LRAM'!AJ526*AK199</f>
        <v>0</v>
      </c>
      <c r="AL203" s="380">
        <f>'4.  2011-2014 LRAM'!AK526*AL199</f>
        <v>0</v>
      </c>
      <c r="AM203" s="380">
        <f>'4.  2011-2014 LRAM'!AL526*AM199</f>
        <v>0</v>
      </c>
      <c r="AN203" s="629">
        <f>SUM(Z203:AM203)</f>
        <v>0</v>
      </c>
    </row>
    <row r="204" spans="1:40" ht="15">
      <c r="C204" s="326" t="s">
        <v>154</v>
      </c>
      <c r="D204" s="347"/>
      <c r="E204" s="311"/>
      <c r="F204" s="281"/>
      <c r="G204" s="281"/>
      <c r="H204" s="281"/>
      <c r="I204" s="281"/>
      <c r="J204" s="281"/>
      <c r="K204" s="281"/>
      <c r="L204" s="281"/>
      <c r="M204" s="281"/>
      <c r="N204" s="281"/>
      <c r="O204" s="281"/>
      <c r="P204" s="293"/>
      <c r="Q204" s="281"/>
      <c r="R204" s="281"/>
      <c r="S204" s="281"/>
      <c r="T204" s="311"/>
      <c r="U204" s="311"/>
      <c r="V204" s="311"/>
      <c r="W204" s="311"/>
      <c r="X204" s="281"/>
      <c r="Y204" s="281"/>
      <c r="Z204" s="380">
        <f>Z196*Z199</f>
        <v>0</v>
      </c>
      <c r="AA204" s="380">
        <f t="shared" ref="AA204:AM204" si="557">AA196*AA199</f>
        <v>0</v>
      </c>
      <c r="AB204" s="380">
        <f t="shared" si="557"/>
        <v>0</v>
      </c>
      <c r="AC204" s="380">
        <f t="shared" si="557"/>
        <v>0</v>
      </c>
      <c r="AD204" s="380">
        <f t="shared" si="557"/>
        <v>0</v>
      </c>
      <c r="AE204" s="380">
        <f t="shared" si="557"/>
        <v>0</v>
      </c>
      <c r="AF204" s="380">
        <f t="shared" si="557"/>
        <v>0</v>
      </c>
      <c r="AG204" s="380">
        <f t="shared" si="557"/>
        <v>0</v>
      </c>
      <c r="AH204" s="380">
        <f t="shared" si="557"/>
        <v>0</v>
      </c>
      <c r="AI204" s="380">
        <f t="shared" si="557"/>
        <v>0</v>
      </c>
      <c r="AJ204" s="380">
        <f t="shared" si="557"/>
        <v>0</v>
      </c>
      <c r="AK204" s="380">
        <f t="shared" si="557"/>
        <v>0</v>
      </c>
      <c r="AL204" s="380">
        <f t="shared" si="557"/>
        <v>0</v>
      </c>
      <c r="AM204" s="380">
        <f t="shared" si="557"/>
        <v>0</v>
      </c>
      <c r="AN204" s="629">
        <f>SUM(Z204:AM204)</f>
        <v>0</v>
      </c>
    </row>
    <row r="205" spans="1:40" ht="15.6">
      <c r="C205" s="351" t="s">
        <v>269</v>
      </c>
      <c r="D205" s="347"/>
      <c r="E205" s="338"/>
      <c r="F205" s="336"/>
      <c r="G205" s="336"/>
      <c r="H205" s="336"/>
      <c r="I205" s="336"/>
      <c r="J205" s="336"/>
      <c r="K205" s="336"/>
      <c r="L205" s="336"/>
      <c r="M205" s="336"/>
      <c r="N205" s="336"/>
      <c r="O205" s="336"/>
      <c r="P205" s="302"/>
      <c r="Q205" s="336"/>
      <c r="R205" s="336"/>
      <c r="S205" s="336"/>
      <c r="T205" s="338"/>
      <c r="U205" s="338"/>
      <c r="V205" s="338"/>
      <c r="W205" s="338"/>
      <c r="X205" s="336"/>
      <c r="Y205" s="336"/>
      <c r="Z205" s="348">
        <f>SUM(Z200:Z204)</f>
        <v>0</v>
      </c>
      <c r="AA205" s="348">
        <f>SUM(AA200:AA204)</f>
        <v>0</v>
      </c>
      <c r="AB205" s="348">
        <f t="shared" ref="AB205:AF205" si="558">SUM(AB200:AB204)</f>
        <v>0</v>
      </c>
      <c r="AC205" s="348">
        <f t="shared" si="558"/>
        <v>0</v>
      </c>
      <c r="AD205" s="348">
        <f t="shared" si="558"/>
        <v>0</v>
      </c>
      <c r="AE205" s="348">
        <f t="shared" si="558"/>
        <v>0</v>
      </c>
      <c r="AF205" s="348">
        <f t="shared" si="558"/>
        <v>0</v>
      </c>
      <c r="AG205" s="348">
        <f>SUM(AG200:AG204)</f>
        <v>0</v>
      </c>
      <c r="AH205" s="348">
        <f>SUM(AH200:AH204)</f>
        <v>0</v>
      </c>
      <c r="AI205" s="348">
        <f t="shared" ref="AI205:AM205" si="559">SUM(AI200:AI204)</f>
        <v>0</v>
      </c>
      <c r="AJ205" s="348">
        <f t="shared" si="559"/>
        <v>0</v>
      </c>
      <c r="AK205" s="348">
        <f t="shared" si="559"/>
        <v>0</v>
      </c>
      <c r="AL205" s="348">
        <f t="shared" si="559"/>
        <v>0</v>
      </c>
      <c r="AM205" s="348">
        <f t="shared" si="559"/>
        <v>0</v>
      </c>
      <c r="AN205" s="409">
        <f>SUM(AN200:AN204)</f>
        <v>0</v>
      </c>
    </row>
    <row r="206" spans="1:40" ht="15.6">
      <c r="C206" s="351" t="s">
        <v>270</v>
      </c>
      <c r="D206" s="347"/>
      <c r="E206" s="352"/>
      <c r="F206" s="336"/>
      <c r="G206" s="336"/>
      <c r="H206" s="336"/>
      <c r="I206" s="336"/>
      <c r="J206" s="336"/>
      <c r="K206" s="336"/>
      <c r="L206" s="336"/>
      <c r="M206" s="336"/>
      <c r="N206" s="336"/>
      <c r="O206" s="336"/>
      <c r="P206" s="302"/>
      <c r="Q206" s="336"/>
      <c r="R206" s="336"/>
      <c r="S206" s="336"/>
      <c r="T206" s="338"/>
      <c r="U206" s="338"/>
      <c r="V206" s="338"/>
      <c r="W206" s="338"/>
      <c r="X206" s="336"/>
      <c r="Y206" s="336"/>
      <c r="Z206" s="349">
        <f>Z197*Z199</f>
        <v>0</v>
      </c>
      <c r="AA206" s="349">
        <f t="shared" ref="AA206:AF206" si="560">AA197*AA199</f>
        <v>0</v>
      </c>
      <c r="AB206" s="349">
        <f t="shared" si="560"/>
        <v>0</v>
      </c>
      <c r="AC206" s="349">
        <f t="shared" si="560"/>
        <v>0</v>
      </c>
      <c r="AD206" s="349">
        <f t="shared" si="560"/>
        <v>0</v>
      </c>
      <c r="AE206" s="349">
        <f t="shared" si="560"/>
        <v>0</v>
      </c>
      <c r="AF206" s="349">
        <f t="shared" si="560"/>
        <v>0</v>
      </c>
      <c r="AG206" s="349">
        <f>AG197*AG199</f>
        <v>0</v>
      </c>
      <c r="AH206" s="349">
        <f t="shared" ref="AH206:AM206" si="561">AH197*AH199</f>
        <v>0</v>
      </c>
      <c r="AI206" s="349">
        <f t="shared" si="561"/>
        <v>0</v>
      </c>
      <c r="AJ206" s="349">
        <f t="shared" si="561"/>
        <v>0</v>
      </c>
      <c r="AK206" s="349">
        <f t="shared" si="561"/>
        <v>0</v>
      </c>
      <c r="AL206" s="349">
        <f t="shared" si="561"/>
        <v>0</v>
      </c>
      <c r="AM206" s="349">
        <f t="shared" si="561"/>
        <v>0</v>
      </c>
      <c r="AN206" s="409">
        <f>SUM(Z206:AM206)</f>
        <v>0</v>
      </c>
    </row>
    <row r="207" spans="1:40" ht="15.6">
      <c r="C207" s="351" t="s">
        <v>271</v>
      </c>
      <c r="D207" s="347"/>
      <c r="E207" s="352"/>
      <c r="F207" s="336"/>
      <c r="G207" s="336"/>
      <c r="H207" s="336"/>
      <c r="I207" s="336"/>
      <c r="J207" s="336"/>
      <c r="K207" s="336"/>
      <c r="L207" s="336"/>
      <c r="M207" s="336"/>
      <c r="N207" s="336"/>
      <c r="O207" s="336"/>
      <c r="P207" s="302"/>
      <c r="Q207" s="336"/>
      <c r="R207" s="336"/>
      <c r="S207" s="336"/>
      <c r="T207" s="352"/>
      <c r="U207" s="352"/>
      <c r="V207" s="352"/>
      <c r="W207" s="352"/>
      <c r="X207" s="336"/>
      <c r="Y207" s="336"/>
      <c r="Z207" s="353"/>
      <c r="AA207" s="353"/>
      <c r="AB207" s="353"/>
      <c r="AC207" s="353"/>
      <c r="AD207" s="353"/>
      <c r="AE207" s="353"/>
      <c r="AF207" s="353"/>
      <c r="AG207" s="353"/>
      <c r="AH207" s="353"/>
      <c r="AI207" s="353"/>
      <c r="AJ207" s="353"/>
      <c r="AK207" s="353"/>
      <c r="AL207" s="353"/>
      <c r="AM207" s="353"/>
      <c r="AN207" s="409">
        <f>AN205-AN206</f>
        <v>0</v>
      </c>
    </row>
    <row r="208" spans="1:40" ht="15">
      <c r="C208" s="326"/>
      <c r="D208" s="352"/>
      <c r="E208" s="352"/>
      <c r="F208" s="336"/>
      <c r="G208" s="336"/>
      <c r="H208" s="336"/>
      <c r="I208" s="336"/>
      <c r="J208" s="336"/>
      <c r="K208" s="336"/>
      <c r="L208" s="336"/>
      <c r="M208" s="336"/>
      <c r="N208" s="336"/>
      <c r="O208" s="336"/>
      <c r="P208" s="302"/>
      <c r="Q208" s="336"/>
      <c r="R208" s="336"/>
      <c r="S208" s="336"/>
      <c r="T208" s="352"/>
      <c r="U208" s="347"/>
      <c r="V208" s="352"/>
      <c r="W208" s="352"/>
      <c r="X208" s="336"/>
      <c r="Y208" s="336"/>
      <c r="Z208" s="354"/>
      <c r="AA208" s="354"/>
      <c r="AB208" s="354"/>
      <c r="AC208" s="354"/>
      <c r="AD208" s="354"/>
      <c r="AE208" s="354"/>
      <c r="AF208" s="354"/>
      <c r="AG208" s="354"/>
      <c r="AH208" s="354"/>
      <c r="AI208" s="354"/>
      <c r="AJ208" s="354"/>
      <c r="AK208" s="354"/>
      <c r="AL208" s="354"/>
      <c r="AM208" s="354"/>
      <c r="AN208" s="350"/>
    </row>
    <row r="209" spans="1:40" ht="15">
      <c r="C209" s="296" t="s">
        <v>145</v>
      </c>
      <c r="D209" s="306"/>
      <c r="E209" s="281"/>
      <c r="F209" s="281"/>
      <c r="G209" s="281"/>
      <c r="H209" s="281"/>
      <c r="I209" s="281"/>
      <c r="J209" s="281"/>
      <c r="K209" s="281"/>
      <c r="L209" s="281"/>
      <c r="M209" s="281"/>
      <c r="N209" s="281"/>
      <c r="O209" s="281"/>
      <c r="P209" s="359"/>
      <c r="Q209" s="281"/>
      <c r="R209" s="281"/>
      <c r="S209" s="281"/>
      <c r="T209" s="306"/>
      <c r="U209" s="311"/>
      <c r="V209" s="311"/>
      <c r="W209" s="281"/>
      <c r="X209" s="281"/>
      <c r="Y209" s="311"/>
      <c r="Z209" s="293">
        <v>10272135</v>
      </c>
      <c r="AA209" s="293">
        <v>5734263.1848284993</v>
      </c>
      <c r="AB209" s="293">
        <v>23482.461317520996</v>
      </c>
      <c r="AC209" s="293">
        <v>9247.7120909504101</v>
      </c>
      <c r="AD209" s="293">
        <v>368.86775398955012</v>
      </c>
      <c r="AE209" s="293">
        <f>IF(AE36="kw",SUMPRODUCT(O39:O194,Q39:Q194,AE39:AE194),SUMPRODUCT(F39:F194,AE39:AE194))</f>
        <v>0</v>
      </c>
      <c r="AF209" s="293">
        <f>IF(AF36="kw",SUMPRODUCT(O39:O194,Q39:Q194,AF39:AF194),SUMPRODUCT(F39:F194,AF39:AF194))</f>
        <v>0</v>
      </c>
      <c r="AG209" s="293">
        <f>IF(AG36="kw",SUMPRODUCT(O39:O194,Q39:Q194,AG39:AG194),SUMPRODUCT(F39:F194,AG39:AG194))</f>
        <v>0</v>
      </c>
      <c r="AH209" s="293">
        <f>IF(AH36="kw",SUMPRODUCT(O39:O194,Q39:Q194,AH39:AH194),SUMPRODUCT(F39:F194,AH39:AH194))</f>
        <v>0</v>
      </c>
      <c r="AI209" s="293">
        <f>IF(AI36="kw",SUMPRODUCT(O39:O194,Q39:Q194,AI39:AI194),SUMPRODUCT(F39:F194,AI39:AI194))</f>
        <v>0</v>
      </c>
      <c r="AJ209" s="293">
        <f>IF(AJ36="kw",SUMPRODUCT(O39:O194,Q39:Q194,AJ39:AJ194),SUMPRODUCT(F39:F194,AJ39:AJ194))</f>
        <v>0</v>
      </c>
      <c r="AK209" s="293">
        <f>IF(AK36="kw",SUMPRODUCT(O39:O194,Q39:Q194,AK39:AK194),SUMPRODUCT(F39:F194,AK39:AK194))</f>
        <v>0</v>
      </c>
      <c r="AL209" s="293">
        <f>IF(AL36="kw",SUMPRODUCT(O39:O194,Q39:Q194,AL39:AL194),SUMPRODUCT(F39:F194,AL39:AL194))</f>
        <v>0</v>
      </c>
      <c r="AM209" s="293">
        <f>IF(AM36="kw",SUMPRODUCT(O39:O194,Q39:Q194,AM39:AM194),SUMPRODUCT(F39:F194,AM39:AM194))</f>
        <v>0</v>
      </c>
      <c r="AN209" s="350"/>
    </row>
    <row r="210" spans="1:40" ht="15">
      <c r="C210" s="296" t="s">
        <v>146</v>
      </c>
      <c r="D210" s="306"/>
      <c r="E210" s="281"/>
      <c r="F210" s="281"/>
      <c r="G210" s="281"/>
      <c r="H210" s="281"/>
      <c r="I210" s="281"/>
      <c r="J210" s="281"/>
      <c r="K210" s="281"/>
      <c r="L210" s="281"/>
      <c r="M210" s="281"/>
      <c r="N210" s="281"/>
      <c r="O210" s="281"/>
      <c r="P210" s="359"/>
      <c r="Q210" s="281"/>
      <c r="R210" s="281"/>
      <c r="S210" s="281"/>
      <c r="T210" s="306"/>
      <c r="U210" s="311"/>
      <c r="V210" s="311"/>
      <c r="W210" s="281"/>
      <c r="X210" s="281"/>
      <c r="Y210" s="311"/>
      <c r="Z210" s="293">
        <v>10265389</v>
      </c>
      <c r="AA210" s="293">
        <v>5286292.4365125299</v>
      </c>
      <c r="AB210" s="293">
        <v>23383.470628429768</v>
      </c>
      <c r="AC210" s="293">
        <v>9206.2631782650187</v>
      </c>
      <c r="AD210" s="293">
        <v>368.07282749972586</v>
      </c>
      <c r="AE210" s="293">
        <f>IF(AE36="kw",SUMPRODUCT(O39:O194,R39:R194,AE39:AE194),SUMPRODUCT(G39:G194,AE39:AE194))</f>
        <v>0</v>
      </c>
      <c r="AF210" s="293">
        <f>IF(AF36="kw",SUMPRODUCT(O39:O194,R39:R194,AF39:AF194),SUMPRODUCT(G39:G194,AF39:AF194))</f>
        <v>0</v>
      </c>
      <c r="AG210" s="293">
        <f>IF(AG36="kw",SUMPRODUCT(O39:O194,R39:R194,AG39:AG194),SUMPRODUCT(G39:G194,AG39:AG194))</f>
        <v>0</v>
      </c>
      <c r="AH210" s="293">
        <f>IF(AH36="kw",SUMPRODUCT(O39:O194,R39:R194,AH39:AH194),SUMPRODUCT(G39:G194,AH39:AH194))</f>
        <v>0</v>
      </c>
      <c r="AI210" s="293">
        <f>IF(AI36="kw",SUMPRODUCT(O39:O194,R39:R194,AI39:AI194),SUMPRODUCT(G39:G194,AI39:AI194))</f>
        <v>0</v>
      </c>
      <c r="AJ210" s="293">
        <f>IF(AJ36="kw",SUMPRODUCT(O39:O194,R39:R194,AJ39:AJ194),SUMPRODUCT(G39:G194,AJ39:AJ194))</f>
        <v>0</v>
      </c>
      <c r="AK210" s="293">
        <f>IF(AK36="kw",SUMPRODUCT(O39:O194,R39:R194,AK39:AK194),SUMPRODUCT(G39:G194,AK39:AK194))</f>
        <v>0</v>
      </c>
      <c r="AL210" s="293">
        <f>IF(AL36="kw",SUMPRODUCT(O39:O194,R39:R194,AL39:AL194),SUMPRODUCT(G39:G194,AL39:AL194))</f>
        <v>0</v>
      </c>
      <c r="AM210" s="293">
        <f>IF(AM36="kw",SUMPRODUCT(O39:O194,R39:R194,AM39:AM194),SUMPRODUCT(G39:G194,AM39:AM194))</f>
        <v>0</v>
      </c>
      <c r="AN210" s="339"/>
    </row>
    <row r="211" spans="1:40" ht="15">
      <c r="C211" s="296" t="s">
        <v>147</v>
      </c>
      <c r="D211" s="306"/>
      <c r="E211" s="281"/>
      <c r="F211" s="281"/>
      <c r="G211" s="281"/>
      <c r="H211" s="281"/>
      <c r="I211" s="281"/>
      <c r="J211" s="281"/>
      <c r="K211" s="281"/>
      <c r="L211" s="281"/>
      <c r="M211" s="281"/>
      <c r="N211" s="281"/>
      <c r="O211" s="281"/>
      <c r="P211" s="359"/>
      <c r="Q211" s="281"/>
      <c r="R211" s="281"/>
      <c r="S211" s="281"/>
      <c r="T211" s="306"/>
      <c r="U211" s="311"/>
      <c r="V211" s="311"/>
      <c r="W211" s="281"/>
      <c r="X211" s="281"/>
      <c r="Y211" s="311"/>
      <c r="Z211" s="293">
        <f>SUMPRODUCT(H39:H194,Z39:Z194)</f>
        <v>7560703</v>
      </c>
      <c r="AA211" s="293">
        <f>SUMPRODUCT(H39:H194,AA39:AA194)</f>
        <v>5270986.3695536824</v>
      </c>
      <c r="AB211" s="293">
        <f>IF(AB36="kw",SUMPRODUCT(O39:O194,S39:S194,AB39:AB194),SUMPRODUCT(H39:H194,AB39:AB194))</f>
        <v>23376.871249157019</v>
      </c>
      <c r="AC211" s="293">
        <f>IF(AC36="kw",SUMPRODUCT(O39:O194,S39:S194,AC39:AC194),SUMPRODUCT(H39:H194,AC39:AC194))</f>
        <v>9203.4999174193254</v>
      </c>
      <c r="AD211" s="293">
        <f>IF(AD36="kw",SUMPRODUCT(O39:O194,S39:S194,AD39:AD194),SUMPRODUCT(H39:H194,AD39:AD194))</f>
        <v>368.01983240040425</v>
      </c>
      <c r="AE211" s="293">
        <f>IF(AE36="kw",SUMPRODUCT(O39:O194,S39:S194,AE39:AE194),SUMPRODUCT(H39:H194,AE39:AE194))</f>
        <v>0</v>
      </c>
      <c r="AF211" s="293">
        <f>IF(AF36="kw",SUMPRODUCT(O39:O194,S39:S194,AF39:AF194),SUMPRODUCT(H39:H194,AF39:AF194))</f>
        <v>0</v>
      </c>
      <c r="AG211" s="293">
        <f>IF(AG36="kw",SUMPRODUCT(O39:O194,S39:S194,AG39:AG194),SUMPRODUCT(H39:H194,AG39:AG194))</f>
        <v>0</v>
      </c>
      <c r="AH211" s="293">
        <f>IF(AH36="kw",SUMPRODUCT(O39:O194,S39:S194,AH39:AH194),SUMPRODUCT(H39:H194,AH39:AH194))</f>
        <v>0</v>
      </c>
      <c r="AI211" s="293">
        <f>IF(AI36="kw",SUMPRODUCT(O39:O194,S39:S194,AI39:AI194),SUMPRODUCT(H39:H194,AI39:AI194))</f>
        <v>0</v>
      </c>
      <c r="AJ211" s="293">
        <f>IF(AJ36="kw",SUMPRODUCT(O39:O194,S39:S194,AJ39:AJ194),SUMPRODUCT(H39:H194,AJ39:AJ194))</f>
        <v>0</v>
      </c>
      <c r="AK211" s="293">
        <f>IF(AK36="kw",SUMPRODUCT(O39:O194,S39:S194,AK39:AK194),SUMPRODUCT(H39:H194,AK39:AK194))</f>
        <v>0</v>
      </c>
      <c r="AL211" s="293">
        <f>IF(AL36="kw",SUMPRODUCT(O39:O194,S39:S194,AL39:AL194),SUMPRODUCT(H39:H194,AL39:AL194))</f>
        <v>0</v>
      </c>
      <c r="AM211" s="293">
        <f>IF(AM36="kw",SUMPRODUCT(O39:O194,S39:S194,AM39:AM194),SUMPRODUCT(H39:H194,AM39:AM194))</f>
        <v>0</v>
      </c>
      <c r="AN211" s="339"/>
    </row>
    <row r="212" spans="1:40" ht="15">
      <c r="C212" s="296" t="s">
        <v>148</v>
      </c>
      <c r="D212" s="306"/>
      <c r="E212" s="281"/>
      <c r="F212" s="281"/>
      <c r="G212" s="281"/>
      <c r="H212" s="281"/>
      <c r="I212" s="281"/>
      <c r="J212" s="281"/>
      <c r="K212" s="281"/>
      <c r="L212" s="281"/>
      <c r="M212" s="281"/>
      <c r="N212" s="281"/>
      <c r="O212" s="281"/>
      <c r="P212" s="359"/>
      <c r="Q212" s="281"/>
      <c r="R212" s="281"/>
      <c r="S212" s="281"/>
      <c r="T212" s="306"/>
      <c r="U212" s="311"/>
      <c r="V212" s="311"/>
      <c r="W212" s="281"/>
      <c r="X212" s="281"/>
      <c r="Y212" s="311"/>
      <c r="Z212" s="293">
        <f>SUMPRODUCT(I39:I194,Z39:Z194)</f>
        <v>7542160</v>
      </c>
      <c r="AA212" s="293">
        <f>SUMPRODUCT(I39:I194,AA39:AA194)</f>
        <v>5270986.3695536824</v>
      </c>
      <c r="AB212" s="293">
        <f>IF(AB36="kw",SUMPRODUCT(O39:O194,T39:T194,AB39:AB194),SUMPRODUCT(I39:I194,AB39:AB194))</f>
        <v>23394.326449157019</v>
      </c>
      <c r="AC212" s="293">
        <f>IF(AC36="kw",SUMPRODUCT(O39:O194,T39:T194,AC39:AC194),SUMPRODUCT(I39:I194,AC39:AC194))</f>
        <v>9210.044717419325</v>
      </c>
      <c r="AD212" s="293">
        <f>IF(AD36="kw",SUMPRODUCT(O39:O194,T39:T194,AD39:AD194),SUMPRODUCT(I39:I194,AD39:AD194))</f>
        <v>368.01983240040425</v>
      </c>
      <c r="AE212" s="293">
        <f>IF(AE36="kw",SUMPRODUCT(O39:O194,T39:T194,AE39:AE194),SUMPRODUCT(I39:I194,AE39:AE194))</f>
        <v>0</v>
      </c>
      <c r="AF212" s="293">
        <f>IF(AF36="kw",SUMPRODUCT(O39:O194,T39:T194,AF39:AF194),SUMPRODUCT(I39:I194,AF39:AF194))</f>
        <v>0</v>
      </c>
      <c r="AG212" s="293">
        <f>IF(AG36="kw",SUMPRODUCT(O39:O194,T39:T194,AG39:AG194),SUMPRODUCT(I39:I194,AG39:AG194))</f>
        <v>0</v>
      </c>
      <c r="AH212" s="293">
        <f>IF(AH36="kw",SUMPRODUCT(O39:O194,T39:T194,AH39:AH194),SUMPRODUCT(I39:I194,AH39:AH194))</f>
        <v>0</v>
      </c>
      <c r="AI212" s="293">
        <f>IF(AI36="kw",SUMPRODUCT(O39:O194,T39:T194,AI39:AI194),SUMPRODUCT(I39:I194,AI39:AI194))</f>
        <v>0</v>
      </c>
      <c r="AJ212" s="293">
        <f>IF(AJ36="kw",SUMPRODUCT(O39:O194,T39:T194,AJ39:AJ194),SUMPRODUCT(I39:I194,AJ39:AJ194))</f>
        <v>0</v>
      </c>
      <c r="AK212" s="293">
        <f>IF(AK36="kw",SUMPRODUCT(O39:O194,T39:T194,AK39:AK194),SUMPRODUCT(I39:I194,AK39:AK194))</f>
        <v>0</v>
      </c>
      <c r="AL212" s="293">
        <f>IF(AL36="kw",SUMPRODUCT(O39:O194,T39:T194,AL39:AL194),SUMPRODUCT(I39:I194,AL39:AL194))</f>
        <v>0</v>
      </c>
      <c r="AM212" s="293">
        <f>IF(AM36="kw",SUMPRODUCT(O39:O194,T39:T194,AM39:AM194),SUMPRODUCT(I39:I194,AM39:AM194))</f>
        <v>0</v>
      </c>
      <c r="AN212" s="339"/>
    </row>
    <row r="213" spans="1:40" ht="15">
      <c r="C213" s="439" t="s">
        <v>149</v>
      </c>
      <c r="D213" s="366"/>
      <c r="E213" s="386"/>
      <c r="F213" s="386"/>
      <c r="G213" s="386"/>
      <c r="H213" s="386"/>
      <c r="I213" s="386"/>
      <c r="J213" s="386"/>
      <c r="K213" s="386"/>
      <c r="L213" s="386"/>
      <c r="M213" s="386"/>
      <c r="N213" s="386"/>
      <c r="O213" s="386"/>
      <c r="P213" s="385"/>
      <c r="Q213" s="386"/>
      <c r="R213" s="386"/>
      <c r="S213" s="386"/>
      <c r="T213" s="366"/>
      <c r="U213" s="387"/>
      <c r="V213" s="387"/>
      <c r="W213" s="386"/>
      <c r="X213" s="386"/>
      <c r="Y213" s="387"/>
      <c r="Z213" s="328">
        <f>SUMPRODUCT(J39:J194,Z39:Z194)</f>
        <v>7525474</v>
      </c>
      <c r="AA213" s="328">
        <f>SUMPRODUCT(J39:J194,AA39:AA194)</f>
        <v>5270733.4247837849</v>
      </c>
      <c r="AB213" s="328">
        <f>IF(AB36="kw",SUMPRODUCT(O39:O194,U39:U194,AB39:AB194),SUMPRODUCT(J39:J194,AB39:AB194))</f>
        <v>23394.326449157019</v>
      </c>
      <c r="AC213" s="328">
        <f>IF(AC36="kw",SUMPRODUCT(O39:O194,U39:U194,AC39:AC194),SUMPRODUCT(J39:J194,AC39:AC194))</f>
        <v>9210.044717419325</v>
      </c>
      <c r="AD213" s="328">
        <f>IF(AD36="kw",SUMPRODUCT(O39:O194,U39:U194,AD39:AD194),SUMPRODUCT(J39:J194,AD39:AD194))</f>
        <v>368.01983240040425</v>
      </c>
      <c r="AE213" s="328">
        <f>IF(AE36="kw",SUMPRODUCT(O39:O194,U39:U194,AE39:AE194),SUMPRODUCT(J39:J194,AE39:AE194))</f>
        <v>0</v>
      </c>
      <c r="AF213" s="328">
        <f>IF(AF36="kw",SUMPRODUCT(O39:O194,U39:U194,AF39:AF194),SUMPRODUCT(J39:J194,AF39:AF194))</f>
        <v>0</v>
      </c>
      <c r="AG213" s="328">
        <f>IF(AG36="kw",SUMPRODUCT(O39:O194,U39:U194,AG39:AG194),SUMPRODUCT(J39:J194,AG39:AG194))</f>
        <v>0</v>
      </c>
      <c r="AH213" s="328">
        <f>IF(AH36="kw",SUMPRODUCT(O39:O194,U39:U194,AH39:AH194),SUMPRODUCT(J39:J194,AH39:AH194))</f>
        <v>0</v>
      </c>
      <c r="AI213" s="328">
        <f>IF(AI36="kw",SUMPRODUCT(O39:O194,U39:U194,AI39:AI194),SUMPRODUCT(J39:J194,AI39:AI194))</f>
        <v>0</v>
      </c>
      <c r="AJ213" s="328">
        <f>IF(AJ36="kw",SUMPRODUCT(O39:O194,U39:U194,AJ39:AJ194),SUMPRODUCT(J39:J194,AJ39:AJ194))</f>
        <v>0</v>
      </c>
      <c r="AK213" s="328">
        <f>IF(AK36="kw",SUMPRODUCT(O39:O194,U39:U194,AK39:AK194),SUMPRODUCT(J39:J194,AK39:AK194))</f>
        <v>0</v>
      </c>
      <c r="AL213" s="328">
        <f>IF(AL36="kw",SUMPRODUCT(O39:O194,U39:U194,AL39:AL194),SUMPRODUCT(J39:J194,AL39:AL194))</f>
        <v>0</v>
      </c>
      <c r="AM213" s="328">
        <f>IF(AM36="kw",SUMPRODUCT(O39:O194,U39:U194,AM39:AM194),SUMPRODUCT(J39:J194,AM39:AM194))</f>
        <v>0</v>
      </c>
      <c r="AN213" s="388"/>
    </row>
    <row r="214" spans="1:40" ht="20.25" customHeight="1">
      <c r="C214" s="370" t="s">
        <v>598</v>
      </c>
      <c r="D214" s="389"/>
      <c r="E214" s="390"/>
      <c r="F214" s="390"/>
      <c r="G214" s="390"/>
      <c r="H214" s="390"/>
      <c r="I214" s="390"/>
      <c r="J214" s="390"/>
      <c r="K214" s="390"/>
      <c r="L214" s="390"/>
      <c r="M214" s="390"/>
      <c r="N214" s="390"/>
      <c r="O214" s="390"/>
      <c r="P214" s="390"/>
      <c r="Q214" s="390"/>
      <c r="R214" s="390"/>
      <c r="S214" s="390"/>
      <c r="T214" s="373"/>
      <c r="U214" s="374"/>
      <c r="V214" s="390"/>
      <c r="W214" s="390"/>
      <c r="X214" s="390"/>
      <c r="Y214" s="390"/>
      <c r="Z214" s="411"/>
      <c r="AA214" s="411"/>
      <c r="AB214" s="411"/>
      <c r="AC214" s="411"/>
      <c r="AD214" s="411"/>
      <c r="AE214" s="411"/>
      <c r="AF214" s="411"/>
      <c r="AG214" s="411"/>
      <c r="AH214" s="411"/>
      <c r="AI214" s="411"/>
      <c r="AJ214" s="411"/>
      <c r="AK214" s="411"/>
      <c r="AL214" s="411"/>
      <c r="AM214" s="411"/>
      <c r="AN214" s="391"/>
    </row>
    <row r="215" spans="1:40" ht="15.6">
      <c r="C215" s="440"/>
    </row>
    <row r="216" spans="1:40" ht="15.6">
      <c r="C216" s="440"/>
    </row>
    <row r="217" spans="1:40" ht="15.6">
      <c r="C217" s="282" t="s">
        <v>274</v>
      </c>
      <c r="D217" s="283"/>
      <c r="E217" s="590" t="s">
        <v>527</v>
      </c>
      <c r="F217" s="255"/>
      <c r="G217" s="590"/>
      <c r="H217" s="255"/>
      <c r="I217" s="255"/>
      <c r="J217" s="255"/>
      <c r="K217" s="255"/>
      <c r="L217" s="255"/>
      <c r="M217" s="255"/>
      <c r="N217" s="255"/>
      <c r="O217" s="255"/>
      <c r="P217" s="283"/>
      <c r="Q217" s="255"/>
      <c r="R217" s="255"/>
      <c r="S217" s="255"/>
      <c r="T217" s="255"/>
      <c r="U217" s="255"/>
      <c r="V217" s="255"/>
      <c r="W217" s="255"/>
      <c r="X217" s="255"/>
      <c r="Y217" s="255"/>
      <c r="Z217" s="272"/>
      <c r="AA217" s="269"/>
      <c r="AB217" s="269"/>
      <c r="AC217" s="269"/>
      <c r="AD217" s="269"/>
      <c r="AE217" s="269"/>
      <c r="AF217" s="269"/>
      <c r="AG217" s="269"/>
      <c r="AH217" s="269"/>
      <c r="AI217" s="269"/>
      <c r="AJ217" s="269"/>
      <c r="AK217" s="269"/>
      <c r="AL217" s="269"/>
      <c r="AM217" s="269"/>
      <c r="AN217" s="284"/>
    </row>
    <row r="218" spans="1:40" ht="34.5" customHeight="1">
      <c r="C218" s="815" t="s">
        <v>212</v>
      </c>
      <c r="D218" s="817" t="s">
        <v>33</v>
      </c>
      <c r="E218" s="286" t="s">
        <v>423</v>
      </c>
      <c r="F218" s="819" t="s">
        <v>210</v>
      </c>
      <c r="G218" s="820"/>
      <c r="H218" s="820"/>
      <c r="I218" s="820"/>
      <c r="J218" s="820"/>
      <c r="K218" s="820"/>
      <c r="L218" s="820"/>
      <c r="M218" s="820"/>
      <c r="N218" s="821"/>
      <c r="O218" s="825" t="s">
        <v>214</v>
      </c>
      <c r="P218" s="286" t="s">
        <v>424</v>
      </c>
      <c r="Q218" s="819" t="s">
        <v>213</v>
      </c>
      <c r="R218" s="820"/>
      <c r="S218" s="820"/>
      <c r="T218" s="820"/>
      <c r="U218" s="820"/>
      <c r="V218" s="820"/>
      <c r="W218" s="820"/>
      <c r="X218" s="820"/>
      <c r="Y218" s="821"/>
      <c r="Z218" s="822" t="s">
        <v>244</v>
      </c>
      <c r="AA218" s="823"/>
      <c r="AB218" s="823"/>
      <c r="AC218" s="823"/>
      <c r="AD218" s="823"/>
      <c r="AE218" s="823"/>
      <c r="AF218" s="823"/>
      <c r="AG218" s="823"/>
      <c r="AH218" s="823"/>
      <c r="AI218" s="823"/>
      <c r="AJ218" s="823"/>
      <c r="AK218" s="823"/>
      <c r="AL218" s="823"/>
      <c r="AM218" s="823"/>
      <c r="AN218" s="824"/>
    </row>
    <row r="219" spans="1:40" ht="60.75" customHeight="1">
      <c r="C219" s="816"/>
      <c r="D219" s="818"/>
      <c r="E219" s="287">
        <v>2016</v>
      </c>
      <c r="F219" s="287">
        <v>2017</v>
      </c>
      <c r="G219" s="287">
        <v>2018</v>
      </c>
      <c r="H219" s="287">
        <v>2019</v>
      </c>
      <c r="I219" s="287">
        <v>2020</v>
      </c>
      <c r="J219" s="287">
        <v>2021</v>
      </c>
      <c r="K219" s="287">
        <v>2022</v>
      </c>
      <c r="L219" s="287">
        <v>2023</v>
      </c>
      <c r="M219" s="287">
        <v>2024</v>
      </c>
      <c r="N219" s="287">
        <v>2025</v>
      </c>
      <c r="O219" s="826"/>
      <c r="P219" s="287">
        <v>2016</v>
      </c>
      <c r="Q219" s="287">
        <v>2017</v>
      </c>
      <c r="R219" s="287">
        <v>2018</v>
      </c>
      <c r="S219" s="287">
        <v>2019</v>
      </c>
      <c r="T219" s="287">
        <v>2020</v>
      </c>
      <c r="U219" s="287">
        <v>2021</v>
      </c>
      <c r="V219" s="287">
        <v>2022</v>
      </c>
      <c r="W219" s="287">
        <v>2023</v>
      </c>
      <c r="X219" s="287">
        <v>2024</v>
      </c>
      <c r="Y219" s="287">
        <v>2025</v>
      </c>
      <c r="Z219" s="287" t="str">
        <f>'1.  LRAMVA Summary'!D50</f>
        <v>Residential</v>
      </c>
      <c r="AA219" s="287" t="str">
        <f>'1.  LRAMVA Summary'!E50</f>
        <v>GS&lt;50 kW</v>
      </c>
      <c r="AB219" s="287" t="str">
        <f>'1.  LRAMVA Summary'!F50</f>
        <v>GS 50 to 699 kW</v>
      </c>
      <c r="AC219" s="287" t="str">
        <f>'1.  LRAMVA Summary'!G50</f>
        <v>GS 700 to 4,999 kW</v>
      </c>
      <c r="AD219" s="287" t="str">
        <f>'1.  LRAMVA Summary'!H50</f>
        <v>Large Use</v>
      </c>
      <c r="AE219" s="287" t="str">
        <f>'1.  LRAMVA Summary'!I50</f>
        <v>Street Lighting</v>
      </c>
      <c r="AF219" s="287" t="str">
        <f>'1.  LRAMVA Summary'!J50</f>
        <v/>
      </c>
      <c r="AG219" s="287" t="str">
        <f>'1.  LRAMVA Summary'!K50</f>
        <v/>
      </c>
      <c r="AH219" s="287" t="str">
        <f>'1.  LRAMVA Summary'!L50</f>
        <v/>
      </c>
      <c r="AI219" s="287" t="str">
        <f>'1.  LRAMVA Summary'!M50</f>
        <v/>
      </c>
      <c r="AJ219" s="287" t="str">
        <f>'1.  LRAMVA Summary'!N50</f>
        <v/>
      </c>
      <c r="AK219" s="287" t="str">
        <f>'1.  LRAMVA Summary'!O50</f>
        <v/>
      </c>
      <c r="AL219" s="287" t="str">
        <f>'1.  LRAMVA Summary'!P50</f>
        <v/>
      </c>
      <c r="AM219" s="287" t="str">
        <f>'1.  LRAMVA Summary'!Q50</f>
        <v/>
      </c>
      <c r="AN219" s="289" t="str">
        <f>'1.  LRAMVA Summary'!R50</f>
        <v>Total</v>
      </c>
    </row>
    <row r="220" spans="1:40" ht="15.75" customHeight="1">
      <c r="C220" s="519" t="s">
        <v>505</v>
      </c>
      <c r="D220" s="291"/>
      <c r="E220" s="291"/>
      <c r="F220" s="291"/>
      <c r="G220" s="291"/>
      <c r="H220" s="291"/>
      <c r="I220" s="291"/>
      <c r="J220" s="291"/>
      <c r="K220" s="291"/>
      <c r="L220" s="291"/>
      <c r="M220" s="291"/>
      <c r="N220" s="291"/>
      <c r="O220" s="292"/>
      <c r="P220" s="291"/>
      <c r="Q220" s="291"/>
      <c r="R220" s="291"/>
      <c r="S220" s="291"/>
      <c r="T220" s="291"/>
      <c r="U220" s="291"/>
      <c r="V220" s="291"/>
      <c r="W220" s="291"/>
      <c r="X220" s="291"/>
      <c r="Y220" s="291"/>
      <c r="Z220" s="293" t="str">
        <f>'1.  LRAMVA Summary'!D51</f>
        <v>kWh</v>
      </c>
      <c r="AA220" s="293" t="str">
        <f>'1.  LRAMVA Summary'!E51</f>
        <v>kWh</v>
      </c>
      <c r="AB220" s="293" t="str">
        <f>'1.  LRAMVA Summary'!F51</f>
        <v>kW</v>
      </c>
      <c r="AC220" s="293" t="str">
        <f>'1.  LRAMVA Summary'!G51</f>
        <v>kW</v>
      </c>
      <c r="AD220" s="293" t="str">
        <f>'1.  LRAMVA Summary'!H51</f>
        <v>kW</v>
      </c>
      <c r="AE220" s="293" t="str">
        <f>'1.  LRAMVA Summary'!I51</f>
        <v>kW</v>
      </c>
      <c r="AF220" s="293">
        <f>'1.  LRAMVA Summary'!J51</f>
        <v>0</v>
      </c>
      <c r="AG220" s="293">
        <f>'1.  LRAMVA Summary'!K51</f>
        <v>0</v>
      </c>
      <c r="AH220" s="293">
        <f>'1.  LRAMVA Summary'!L51</f>
        <v>0</v>
      </c>
      <c r="AI220" s="293">
        <f>'1.  LRAMVA Summary'!M51</f>
        <v>0</v>
      </c>
      <c r="AJ220" s="293">
        <f>'1.  LRAMVA Summary'!N51</f>
        <v>0</v>
      </c>
      <c r="AK220" s="293">
        <f>'1.  LRAMVA Summary'!O51</f>
        <v>0</v>
      </c>
      <c r="AL220" s="293">
        <f>'1.  LRAMVA Summary'!P51</f>
        <v>0</v>
      </c>
      <c r="AM220" s="293">
        <f>'1.  LRAMVA Summary'!Q51</f>
        <v>0</v>
      </c>
      <c r="AN220" s="294"/>
    </row>
    <row r="221" spans="1:40" ht="15.6" hidden="1" outlineLevel="1">
      <c r="C221" s="290" t="s">
        <v>498</v>
      </c>
      <c r="D221" s="291"/>
      <c r="E221" s="291"/>
      <c r="F221" s="291"/>
      <c r="G221" s="291"/>
      <c r="H221" s="291"/>
      <c r="I221" s="291"/>
      <c r="J221" s="291"/>
      <c r="K221" s="291"/>
      <c r="L221" s="291"/>
      <c r="M221" s="291"/>
      <c r="N221" s="291"/>
      <c r="O221" s="292"/>
      <c r="P221" s="291"/>
      <c r="Q221" s="291"/>
      <c r="R221" s="291"/>
      <c r="S221" s="291"/>
      <c r="T221" s="291"/>
      <c r="U221" s="291"/>
      <c r="V221" s="291"/>
      <c r="W221" s="291"/>
      <c r="X221" s="291"/>
      <c r="Y221" s="291"/>
      <c r="Z221" s="293"/>
      <c r="AA221" s="293"/>
      <c r="AB221" s="293"/>
      <c r="AC221" s="293"/>
      <c r="AD221" s="293"/>
      <c r="AE221" s="293"/>
      <c r="AF221" s="293"/>
      <c r="AG221" s="293"/>
      <c r="AH221" s="293"/>
      <c r="AI221" s="293"/>
      <c r="AJ221" s="293"/>
      <c r="AK221" s="293"/>
      <c r="AL221" s="293"/>
      <c r="AM221" s="293"/>
      <c r="AN221" s="294"/>
    </row>
    <row r="222" spans="1:40" ht="15" hidden="1" outlineLevel="1">
      <c r="A222" s="523">
        <v>1</v>
      </c>
      <c r="C222" s="521" t="s">
        <v>95</v>
      </c>
      <c r="D222" s="293" t="s">
        <v>25</v>
      </c>
      <c r="E222" s="297"/>
      <c r="F222" s="297"/>
      <c r="G222" s="297"/>
      <c r="H222" s="297"/>
      <c r="I222" s="297"/>
      <c r="J222" s="297"/>
      <c r="K222" s="297"/>
      <c r="L222" s="297"/>
      <c r="M222" s="297"/>
      <c r="N222" s="297"/>
      <c r="O222" s="293"/>
      <c r="P222" s="297"/>
      <c r="Q222" s="297"/>
      <c r="R222" s="297"/>
      <c r="S222" s="297"/>
      <c r="T222" s="297"/>
      <c r="U222" s="297"/>
      <c r="V222" s="297"/>
      <c r="W222" s="297"/>
      <c r="X222" s="297"/>
      <c r="Y222" s="297"/>
      <c r="Z222" s="412"/>
      <c r="AA222" s="412"/>
      <c r="AB222" s="412"/>
      <c r="AC222" s="412"/>
      <c r="AD222" s="412"/>
      <c r="AE222" s="412"/>
      <c r="AF222" s="412"/>
      <c r="AG222" s="412"/>
      <c r="AH222" s="412"/>
      <c r="AI222" s="412"/>
      <c r="AJ222" s="412"/>
      <c r="AK222" s="412"/>
      <c r="AL222" s="412"/>
      <c r="AM222" s="412"/>
      <c r="AN222" s="298">
        <f>SUM(Z222:AM222)</f>
        <v>0</v>
      </c>
    </row>
    <row r="223" spans="1:40" ht="15" hidden="1" outlineLevel="1">
      <c r="C223" s="296" t="s">
        <v>290</v>
      </c>
      <c r="D223" s="293" t="s">
        <v>164</v>
      </c>
      <c r="E223" s="297"/>
      <c r="F223" s="297"/>
      <c r="G223" s="297"/>
      <c r="H223" s="297"/>
      <c r="I223" s="297"/>
      <c r="J223" s="297"/>
      <c r="K223" s="297"/>
      <c r="L223" s="297"/>
      <c r="M223" s="297"/>
      <c r="N223" s="297"/>
      <c r="O223" s="470"/>
      <c r="P223" s="297"/>
      <c r="Q223" s="297"/>
      <c r="R223" s="297"/>
      <c r="S223" s="297"/>
      <c r="T223" s="297"/>
      <c r="U223" s="297"/>
      <c r="V223" s="297"/>
      <c r="W223" s="297"/>
      <c r="X223" s="297"/>
      <c r="Y223" s="297"/>
      <c r="Z223" s="413">
        <f>Z222</f>
        <v>0</v>
      </c>
      <c r="AA223" s="413">
        <f t="shared" ref="AA223" si="562">AA222</f>
        <v>0</v>
      </c>
      <c r="AB223" s="413">
        <f t="shared" ref="AB223" si="563">AB222</f>
        <v>0</v>
      </c>
      <c r="AC223" s="413">
        <f t="shared" ref="AC223" si="564">AC222</f>
        <v>0</v>
      </c>
      <c r="AD223" s="413">
        <f t="shared" ref="AD223" si="565">AD222</f>
        <v>0</v>
      </c>
      <c r="AE223" s="413">
        <f t="shared" ref="AE223" si="566">AE222</f>
        <v>0</v>
      </c>
      <c r="AF223" s="413">
        <f t="shared" ref="AF223" si="567">AF222</f>
        <v>0</v>
      </c>
      <c r="AG223" s="413">
        <f t="shared" ref="AG223" si="568">AG222</f>
        <v>0</v>
      </c>
      <c r="AH223" s="413">
        <f t="shared" ref="AH223" si="569">AH222</f>
        <v>0</v>
      </c>
      <c r="AI223" s="413">
        <f t="shared" ref="AI223" si="570">AI222</f>
        <v>0</v>
      </c>
      <c r="AJ223" s="413">
        <f t="shared" ref="AJ223" si="571">AJ222</f>
        <v>0</v>
      </c>
      <c r="AK223" s="413">
        <f t="shared" ref="AK223" si="572">AK222</f>
        <v>0</v>
      </c>
      <c r="AL223" s="413">
        <f t="shared" ref="AL223" si="573">AL222</f>
        <v>0</v>
      </c>
      <c r="AM223" s="413">
        <f t="shared" ref="AM223" si="574">AM222</f>
        <v>0</v>
      </c>
      <c r="AN223" s="299"/>
    </row>
    <row r="224" spans="1:40" ht="15.6" hidden="1" outlineLevel="1">
      <c r="C224" s="300"/>
      <c r="D224" s="301"/>
      <c r="E224" s="301"/>
      <c r="F224" s="301"/>
      <c r="G224" s="301"/>
      <c r="H224" s="301"/>
      <c r="I224" s="301"/>
      <c r="J224" s="301"/>
      <c r="K224" s="301"/>
      <c r="L224" s="301"/>
      <c r="M224" s="301"/>
      <c r="N224" s="301"/>
      <c r="O224" s="302"/>
      <c r="P224" s="301"/>
      <c r="Q224" s="301"/>
      <c r="R224" s="301"/>
      <c r="S224" s="301"/>
      <c r="T224" s="301"/>
      <c r="U224" s="301"/>
      <c r="V224" s="301"/>
      <c r="W224" s="301"/>
      <c r="X224" s="301"/>
      <c r="Y224" s="301"/>
      <c r="Z224" s="414"/>
      <c r="AA224" s="415"/>
      <c r="AB224" s="415"/>
      <c r="AC224" s="415"/>
      <c r="AD224" s="415"/>
      <c r="AE224" s="415"/>
      <c r="AF224" s="415"/>
      <c r="AG224" s="415"/>
      <c r="AH224" s="415"/>
      <c r="AI224" s="415"/>
      <c r="AJ224" s="415"/>
      <c r="AK224" s="415"/>
      <c r="AL224" s="415"/>
      <c r="AM224" s="415"/>
      <c r="AN224" s="304"/>
    </row>
    <row r="225" spans="1:40" ht="15" hidden="1" outlineLevel="1">
      <c r="A225" s="523">
        <v>2</v>
      </c>
      <c r="C225" s="521" t="s">
        <v>96</v>
      </c>
      <c r="D225" s="293" t="s">
        <v>25</v>
      </c>
      <c r="E225" s="297"/>
      <c r="F225" s="297"/>
      <c r="G225" s="297"/>
      <c r="H225" s="297"/>
      <c r="I225" s="297"/>
      <c r="J225" s="297"/>
      <c r="K225" s="297"/>
      <c r="L225" s="297"/>
      <c r="M225" s="297"/>
      <c r="N225" s="297"/>
      <c r="O225" s="293"/>
      <c r="P225" s="297"/>
      <c r="Q225" s="297"/>
      <c r="R225" s="297"/>
      <c r="S225" s="297"/>
      <c r="T225" s="297"/>
      <c r="U225" s="297"/>
      <c r="V225" s="297"/>
      <c r="W225" s="297"/>
      <c r="X225" s="297"/>
      <c r="Y225" s="297"/>
      <c r="Z225" s="412"/>
      <c r="AA225" s="412"/>
      <c r="AB225" s="412"/>
      <c r="AC225" s="412"/>
      <c r="AD225" s="412"/>
      <c r="AE225" s="412"/>
      <c r="AF225" s="412"/>
      <c r="AG225" s="412"/>
      <c r="AH225" s="412"/>
      <c r="AI225" s="412"/>
      <c r="AJ225" s="412"/>
      <c r="AK225" s="412"/>
      <c r="AL225" s="412"/>
      <c r="AM225" s="412"/>
      <c r="AN225" s="298">
        <f>SUM(Z225:AM225)</f>
        <v>0</v>
      </c>
    </row>
    <row r="226" spans="1:40" ht="15" hidden="1" outlineLevel="1">
      <c r="C226" s="296" t="s">
        <v>290</v>
      </c>
      <c r="D226" s="293" t="s">
        <v>164</v>
      </c>
      <c r="E226" s="297"/>
      <c r="F226" s="297"/>
      <c r="G226" s="297"/>
      <c r="H226" s="297"/>
      <c r="I226" s="297"/>
      <c r="J226" s="297"/>
      <c r="K226" s="297"/>
      <c r="L226" s="297"/>
      <c r="M226" s="297"/>
      <c r="N226" s="297"/>
      <c r="O226" s="470"/>
      <c r="P226" s="297"/>
      <c r="Q226" s="297"/>
      <c r="R226" s="297"/>
      <c r="S226" s="297"/>
      <c r="T226" s="297"/>
      <c r="U226" s="297"/>
      <c r="V226" s="297"/>
      <c r="W226" s="297"/>
      <c r="X226" s="297"/>
      <c r="Y226" s="297"/>
      <c r="Z226" s="413">
        <f>Z225</f>
        <v>0</v>
      </c>
      <c r="AA226" s="413">
        <f t="shared" ref="AA226" si="575">AA225</f>
        <v>0</v>
      </c>
      <c r="AB226" s="413">
        <f t="shared" ref="AB226" si="576">AB225</f>
        <v>0</v>
      </c>
      <c r="AC226" s="413">
        <f t="shared" ref="AC226" si="577">AC225</f>
        <v>0</v>
      </c>
      <c r="AD226" s="413">
        <f t="shared" ref="AD226" si="578">AD225</f>
        <v>0</v>
      </c>
      <c r="AE226" s="413">
        <f t="shared" ref="AE226" si="579">AE225</f>
        <v>0</v>
      </c>
      <c r="AF226" s="413">
        <f t="shared" ref="AF226" si="580">AF225</f>
        <v>0</v>
      </c>
      <c r="AG226" s="413">
        <f t="shared" ref="AG226" si="581">AG225</f>
        <v>0</v>
      </c>
      <c r="AH226" s="413">
        <f t="shared" ref="AH226" si="582">AH225</f>
        <v>0</v>
      </c>
      <c r="AI226" s="413">
        <f t="shared" ref="AI226" si="583">AI225</f>
        <v>0</v>
      </c>
      <c r="AJ226" s="413">
        <f t="shared" ref="AJ226" si="584">AJ225</f>
        <v>0</v>
      </c>
      <c r="AK226" s="413">
        <f t="shared" ref="AK226" si="585">AK225</f>
        <v>0</v>
      </c>
      <c r="AL226" s="413">
        <f t="shared" ref="AL226" si="586">AL225</f>
        <v>0</v>
      </c>
      <c r="AM226" s="413">
        <f t="shared" ref="AM226" si="587">AM225</f>
        <v>0</v>
      </c>
      <c r="AN226" s="299"/>
    </row>
    <row r="227" spans="1:40" ht="15.6" hidden="1" outlineLevel="1">
      <c r="C227" s="300"/>
      <c r="D227" s="301"/>
      <c r="E227" s="306"/>
      <c r="F227" s="306"/>
      <c r="G227" s="306"/>
      <c r="H227" s="306"/>
      <c r="I227" s="306"/>
      <c r="J227" s="306"/>
      <c r="K227" s="306"/>
      <c r="L227" s="306"/>
      <c r="M227" s="306"/>
      <c r="N227" s="306"/>
      <c r="O227" s="302"/>
      <c r="P227" s="306"/>
      <c r="Q227" s="306"/>
      <c r="R227" s="306"/>
      <c r="S227" s="306"/>
      <c r="T227" s="306"/>
      <c r="U227" s="306"/>
      <c r="V227" s="306"/>
      <c r="W227" s="306"/>
      <c r="X227" s="306"/>
      <c r="Y227" s="306"/>
      <c r="Z227" s="414"/>
      <c r="AA227" s="415"/>
      <c r="AB227" s="415"/>
      <c r="AC227" s="415"/>
      <c r="AD227" s="415"/>
      <c r="AE227" s="415"/>
      <c r="AF227" s="415"/>
      <c r="AG227" s="415"/>
      <c r="AH227" s="415"/>
      <c r="AI227" s="415"/>
      <c r="AJ227" s="415"/>
      <c r="AK227" s="415"/>
      <c r="AL227" s="415"/>
      <c r="AM227" s="415"/>
      <c r="AN227" s="304"/>
    </row>
    <row r="228" spans="1:40" ht="15" hidden="1" outlineLevel="1">
      <c r="A228" s="523">
        <v>3</v>
      </c>
      <c r="C228" s="521" t="s">
        <v>97</v>
      </c>
      <c r="D228" s="293" t="s">
        <v>25</v>
      </c>
      <c r="E228" s="297"/>
      <c r="F228" s="297"/>
      <c r="G228" s="297"/>
      <c r="H228" s="297"/>
      <c r="I228" s="297"/>
      <c r="J228" s="297"/>
      <c r="K228" s="297"/>
      <c r="L228" s="297"/>
      <c r="M228" s="297"/>
      <c r="N228" s="297"/>
      <c r="O228" s="293"/>
      <c r="P228" s="297"/>
      <c r="Q228" s="297"/>
      <c r="R228" s="297"/>
      <c r="S228" s="297"/>
      <c r="T228" s="297"/>
      <c r="U228" s="297"/>
      <c r="V228" s="297"/>
      <c r="W228" s="297"/>
      <c r="X228" s="297"/>
      <c r="Y228" s="297"/>
      <c r="Z228" s="412"/>
      <c r="AA228" s="412"/>
      <c r="AB228" s="412"/>
      <c r="AC228" s="412"/>
      <c r="AD228" s="412"/>
      <c r="AE228" s="412"/>
      <c r="AF228" s="412"/>
      <c r="AG228" s="412"/>
      <c r="AH228" s="412"/>
      <c r="AI228" s="412"/>
      <c r="AJ228" s="412"/>
      <c r="AK228" s="412"/>
      <c r="AL228" s="412"/>
      <c r="AM228" s="412"/>
      <c r="AN228" s="298">
        <f>SUM(Z228:AM228)</f>
        <v>0</v>
      </c>
    </row>
    <row r="229" spans="1:40" ht="15" hidden="1" outlineLevel="1">
      <c r="C229" s="296" t="s">
        <v>290</v>
      </c>
      <c r="D229" s="293" t="s">
        <v>164</v>
      </c>
      <c r="E229" s="297"/>
      <c r="F229" s="297"/>
      <c r="G229" s="297"/>
      <c r="H229" s="297"/>
      <c r="I229" s="297"/>
      <c r="J229" s="297"/>
      <c r="K229" s="297"/>
      <c r="L229" s="297"/>
      <c r="M229" s="297"/>
      <c r="N229" s="297"/>
      <c r="O229" s="470"/>
      <c r="P229" s="297"/>
      <c r="Q229" s="297"/>
      <c r="R229" s="297"/>
      <c r="S229" s="297"/>
      <c r="T229" s="297"/>
      <c r="U229" s="297"/>
      <c r="V229" s="297"/>
      <c r="W229" s="297"/>
      <c r="X229" s="297"/>
      <c r="Y229" s="297"/>
      <c r="Z229" s="413">
        <f>Z228</f>
        <v>0</v>
      </c>
      <c r="AA229" s="413">
        <f t="shared" ref="AA229" si="588">AA228</f>
        <v>0</v>
      </c>
      <c r="AB229" s="413">
        <f t="shared" ref="AB229" si="589">AB228</f>
        <v>0</v>
      </c>
      <c r="AC229" s="413">
        <f t="shared" ref="AC229" si="590">AC228</f>
        <v>0</v>
      </c>
      <c r="AD229" s="413">
        <f t="shared" ref="AD229" si="591">AD228</f>
        <v>0</v>
      </c>
      <c r="AE229" s="413">
        <f t="shared" ref="AE229" si="592">AE228</f>
        <v>0</v>
      </c>
      <c r="AF229" s="413">
        <f t="shared" ref="AF229" si="593">AF228</f>
        <v>0</v>
      </c>
      <c r="AG229" s="413">
        <f t="shared" ref="AG229" si="594">AG228</f>
        <v>0</v>
      </c>
      <c r="AH229" s="413">
        <f t="shared" ref="AH229" si="595">AH228</f>
        <v>0</v>
      </c>
      <c r="AI229" s="413">
        <f t="shared" ref="AI229" si="596">AI228</f>
        <v>0</v>
      </c>
      <c r="AJ229" s="413">
        <f t="shared" ref="AJ229" si="597">AJ228</f>
        <v>0</v>
      </c>
      <c r="AK229" s="413">
        <f t="shared" ref="AK229" si="598">AK228</f>
        <v>0</v>
      </c>
      <c r="AL229" s="413">
        <f t="shared" ref="AL229" si="599">AL228</f>
        <v>0</v>
      </c>
      <c r="AM229" s="413">
        <f t="shared" ref="AM229" si="600">AM228</f>
        <v>0</v>
      </c>
      <c r="AN229" s="299"/>
    </row>
    <row r="230" spans="1:40" ht="15" hidden="1" outlineLevel="1">
      <c r="C230" s="296"/>
      <c r="D230" s="307"/>
      <c r="E230" s="293"/>
      <c r="F230" s="293"/>
      <c r="G230" s="293"/>
      <c r="H230" s="293"/>
      <c r="I230" s="293"/>
      <c r="J230" s="293"/>
      <c r="K230" s="293"/>
      <c r="L230" s="293"/>
      <c r="M230" s="293"/>
      <c r="N230" s="293"/>
      <c r="O230" s="293"/>
      <c r="P230" s="293"/>
      <c r="Q230" s="293"/>
      <c r="R230" s="293"/>
      <c r="S230" s="293"/>
      <c r="T230" s="293"/>
      <c r="U230" s="293"/>
      <c r="V230" s="293"/>
      <c r="W230" s="293"/>
      <c r="X230" s="293"/>
      <c r="Y230" s="293"/>
      <c r="Z230" s="414"/>
      <c r="AA230" s="414"/>
      <c r="AB230" s="414"/>
      <c r="AC230" s="414"/>
      <c r="AD230" s="414"/>
      <c r="AE230" s="414"/>
      <c r="AF230" s="414"/>
      <c r="AG230" s="414"/>
      <c r="AH230" s="414"/>
      <c r="AI230" s="414"/>
      <c r="AJ230" s="414"/>
      <c r="AK230" s="414"/>
      <c r="AL230" s="414"/>
      <c r="AM230" s="414"/>
      <c r="AN230" s="308"/>
    </row>
    <row r="231" spans="1:40" ht="15" hidden="1" outlineLevel="1">
      <c r="A231" s="523">
        <v>4</v>
      </c>
      <c r="C231" s="521" t="s">
        <v>98</v>
      </c>
      <c r="D231" s="293" t="s">
        <v>25</v>
      </c>
      <c r="E231" s="297"/>
      <c r="F231" s="297"/>
      <c r="G231" s="297"/>
      <c r="H231" s="297"/>
      <c r="I231" s="297"/>
      <c r="J231" s="297"/>
      <c r="K231" s="297"/>
      <c r="L231" s="297"/>
      <c r="M231" s="297"/>
      <c r="N231" s="297"/>
      <c r="O231" s="293"/>
      <c r="P231" s="297"/>
      <c r="Q231" s="297"/>
      <c r="R231" s="297"/>
      <c r="S231" s="297"/>
      <c r="T231" s="297"/>
      <c r="U231" s="297"/>
      <c r="V231" s="297"/>
      <c r="W231" s="297"/>
      <c r="X231" s="297"/>
      <c r="Y231" s="297"/>
      <c r="Z231" s="412"/>
      <c r="AA231" s="412"/>
      <c r="AB231" s="412"/>
      <c r="AC231" s="412"/>
      <c r="AD231" s="412"/>
      <c r="AE231" s="412"/>
      <c r="AF231" s="412"/>
      <c r="AG231" s="412"/>
      <c r="AH231" s="412"/>
      <c r="AI231" s="412"/>
      <c r="AJ231" s="412"/>
      <c r="AK231" s="412"/>
      <c r="AL231" s="412"/>
      <c r="AM231" s="412"/>
      <c r="AN231" s="298">
        <f>SUM(Z231:AM231)</f>
        <v>0</v>
      </c>
    </row>
    <row r="232" spans="1:40" ht="15" hidden="1" outlineLevel="1">
      <c r="C232" s="296" t="s">
        <v>290</v>
      </c>
      <c r="D232" s="293" t="s">
        <v>164</v>
      </c>
      <c r="E232" s="297"/>
      <c r="F232" s="297"/>
      <c r="G232" s="297"/>
      <c r="H232" s="297"/>
      <c r="I232" s="297"/>
      <c r="J232" s="297"/>
      <c r="K232" s="297"/>
      <c r="L232" s="297"/>
      <c r="M232" s="297"/>
      <c r="N232" s="297"/>
      <c r="O232" s="470"/>
      <c r="P232" s="297"/>
      <c r="Q232" s="297"/>
      <c r="R232" s="297"/>
      <c r="S232" s="297"/>
      <c r="T232" s="297"/>
      <c r="U232" s="297"/>
      <c r="V232" s="297"/>
      <c r="W232" s="297"/>
      <c r="X232" s="297"/>
      <c r="Y232" s="297"/>
      <c r="Z232" s="413">
        <f>Z231</f>
        <v>0</v>
      </c>
      <c r="AA232" s="413">
        <f t="shared" ref="AA232" si="601">AA231</f>
        <v>0</v>
      </c>
      <c r="AB232" s="413">
        <f t="shared" ref="AB232" si="602">AB231</f>
        <v>0</v>
      </c>
      <c r="AC232" s="413">
        <f t="shared" ref="AC232" si="603">AC231</f>
        <v>0</v>
      </c>
      <c r="AD232" s="413">
        <f t="shared" ref="AD232" si="604">AD231</f>
        <v>0</v>
      </c>
      <c r="AE232" s="413">
        <f t="shared" ref="AE232" si="605">AE231</f>
        <v>0</v>
      </c>
      <c r="AF232" s="413">
        <f t="shared" ref="AF232" si="606">AF231</f>
        <v>0</v>
      </c>
      <c r="AG232" s="413">
        <f t="shared" ref="AG232" si="607">AG231</f>
        <v>0</v>
      </c>
      <c r="AH232" s="413">
        <f t="shared" ref="AH232" si="608">AH231</f>
        <v>0</v>
      </c>
      <c r="AI232" s="413">
        <f t="shared" ref="AI232" si="609">AI231</f>
        <v>0</v>
      </c>
      <c r="AJ232" s="413">
        <f t="shared" ref="AJ232" si="610">AJ231</f>
        <v>0</v>
      </c>
      <c r="AK232" s="413">
        <f t="shared" ref="AK232" si="611">AK231</f>
        <v>0</v>
      </c>
      <c r="AL232" s="413">
        <f t="shared" ref="AL232" si="612">AL231</f>
        <v>0</v>
      </c>
      <c r="AM232" s="413">
        <f t="shared" ref="AM232" si="613">AM231</f>
        <v>0</v>
      </c>
      <c r="AN232" s="299"/>
    </row>
    <row r="233" spans="1:40" ht="15" hidden="1" outlineLevel="1">
      <c r="C233" s="296"/>
      <c r="D233" s="307"/>
      <c r="E233" s="306"/>
      <c r="F233" s="306"/>
      <c r="G233" s="306"/>
      <c r="H233" s="306"/>
      <c r="I233" s="306"/>
      <c r="J233" s="306"/>
      <c r="K233" s="306"/>
      <c r="L233" s="306"/>
      <c r="M233" s="306"/>
      <c r="N233" s="306"/>
      <c r="O233" s="293"/>
      <c r="P233" s="306"/>
      <c r="Q233" s="306"/>
      <c r="R233" s="306"/>
      <c r="S233" s="306"/>
      <c r="T233" s="306"/>
      <c r="U233" s="306"/>
      <c r="V233" s="306"/>
      <c r="W233" s="306"/>
      <c r="X233" s="306"/>
      <c r="Y233" s="306"/>
      <c r="Z233" s="414"/>
      <c r="AA233" s="414"/>
      <c r="AB233" s="414"/>
      <c r="AC233" s="414"/>
      <c r="AD233" s="414"/>
      <c r="AE233" s="414"/>
      <c r="AF233" s="414"/>
      <c r="AG233" s="414"/>
      <c r="AH233" s="414"/>
      <c r="AI233" s="414"/>
      <c r="AJ233" s="414"/>
      <c r="AK233" s="414"/>
      <c r="AL233" s="414"/>
      <c r="AM233" s="414"/>
      <c r="AN233" s="308"/>
    </row>
    <row r="234" spans="1:40" ht="30" hidden="1" outlineLevel="1">
      <c r="A234" s="523">
        <v>5</v>
      </c>
      <c r="C234" s="521" t="s">
        <v>99</v>
      </c>
      <c r="D234" s="293" t="s">
        <v>25</v>
      </c>
      <c r="E234" s="297"/>
      <c r="F234" s="297"/>
      <c r="G234" s="297"/>
      <c r="H234" s="297"/>
      <c r="I234" s="297"/>
      <c r="J234" s="297"/>
      <c r="K234" s="297"/>
      <c r="L234" s="297"/>
      <c r="M234" s="297"/>
      <c r="N234" s="297"/>
      <c r="O234" s="293"/>
      <c r="P234" s="297"/>
      <c r="Q234" s="297"/>
      <c r="R234" s="297"/>
      <c r="S234" s="297"/>
      <c r="T234" s="297"/>
      <c r="U234" s="297"/>
      <c r="V234" s="297"/>
      <c r="W234" s="297"/>
      <c r="X234" s="297"/>
      <c r="Y234" s="297"/>
      <c r="Z234" s="412"/>
      <c r="AA234" s="412"/>
      <c r="AB234" s="412"/>
      <c r="AC234" s="412"/>
      <c r="AD234" s="412"/>
      <c r="AE234" s="412"/>
      <c r="AF234" s="412"/>
      <c r="AG234" s="412"/>
      <c r="AH234" s="412"/>
      <c r="AI234" s="412"/>
      <c r="AJ234" s="412"/>
      <c r="AK234" s="412"/>
      <c r="AL234" s="412"/>
      <c r="AM234" s="412"/>
      <c r="AN234" s="298">
        <f>SUM(Z234:AM234)</f>
        <v>0</v>
      </c>
    </row>
    <row r="235" spans="1:40" ht="15" hidden="1" outlineLevel="1">
      <c r="C235" s="296" t="s">
        <v>290</v>
      </c>
      <c r="D235" s="293" t="s">
        <v>164</v>
      </c>
      <c r="E235" s="297"/>
      <c r="F235" s="297"/>
      <c r="G235" s="297"/>
      <c r="H235" s="297"/>
      <c r="I235" s="297"/>
      <c r="J235" s="297"/>
      <c r="K235" s="297"/>
      <c r="L235" s="297"/>
      <c r="M235" s="297"/>
      <c r="N235" s="297"/>
      <c r="O235" s="470"/>
      <c r="P235" s="297"/>
      <c r="Q235" s="297"/>
      <c r="R235" s="297"/>
      <c r="S235" s="297"/>
      <c r="T235" s="297"/>
      <c r="U235" s="297"/>
      <c r="V235" s="297"/>
      <c r="W235" s="297"/>
      <c r="X235" s="297"/>
      <c r="Y235" s="297"/>
      <c r="Z235" s="413">
        <f>Z234</f>
        <v>0</v>
      </c>
      <c r="AA235" s="413">
        <f t="shared" ref="AA235" si="614">AA234</f>
        <v>0</v>
      </c>
      <c r="AB235" s="413">
        <f t="shared" ref="AB235" si="615">AB234</f>
        <v>0</v>
      </c>
      <c r="AC235" s="413">
        <f t="shared" ref="AC235" si="616">AC234</f>
        <v>0</v>
      </c>
      <c r="AD235" s="413">
        <f t="shared" ref="AD235" si="617">AD234</f>
        <v>0</v>
      </c>
      <c r="AE235" s="413">
        <f t="shared" ref="AE235" si="618">AE234</f>
        <v>0</v>
      </c>
      <c r="AF235" s="413">
        <f t="shared" ref="AF235" si="619">AF234</f>
        <v>0</v>
      </c>
      <c r="AG235" s="413">
        <f t="shared" ref="AG235" si="620">AG234</f>
        <v>0</v>
      </c>
      <c r="AH235" s="413">
        <f t="shared" ref="AH235" si="621">AH234</f>
        <v>0</v>
      </c>
      <c r="AI235" s="413">
        <f t="shared" ref="AI235" si="622">AI234</f>
        <v>0</v>
      </c>
      <c r="AJ235" s="413">
        <f t="shared" ref="AJ235" si="623">AJ234</f>
        <v>0</v>
      </c>
      <c r="AK235" s="413">
        <f t="shared" ref="AK235" si="624">AK234</f>
        <v>0</v>
      </c>
      <c r="AL235" s="413">
        <f t="shared" ref="AL235" si="625">AL234</f>
        <v>0</v>
      </c>
      <c r="AM235" s="413">
        <f t="shared" ref="AM235" si="626">AM234</f>
        <v>0</v>
      </c>
      <c r="AN235" s="299"/>
    </row>
    <row r="236" spans="1:40" ht="15" hidden="1" outlineLevel="1">
      <c r="C236" s="296"/>
      <c r="D236" s="293"/>
      <c r="E236" s="293"/>
      <c r="F236" s="293"/>
      <c r="G236" s="293"/>
      <c r="H236" s="293"/>
      <c r="I236" s="293"/>
      <c r="J236" s="293"/>
      <c r="K236" s="293"/>
      <c r="L236" s="293"/>
      <c r="M236" s="293"/>
      <c r="N236" s="293"/>
      <c r="O236" s="293"/>
      <c r="P236" s="293"/>
      <c r="Q236" s="293"/>
      <c r="R236" s="293"/>
      <c r="S236" s="293"/>
      <c r="T236" s="293"/>
      <c r="U236" s="293"/>
      <c r="V236" s="293"/>
      <c r="W236" s="293"/>
      <c r="X236" s="293"/>
      <c r="Y236" s="293"/>
      <c r="Z236" s="424"/>
      <c r="AA236" s="425"/>
      <c r="AB236" s="425"/>
      <c r="AC236" s="425"/>
      <c r="AD236" s="425"/>
      <c r="AE236" s="425"/>
      <c r="AF236" s="425"/>
      <c r="AG236" s="425"/>
      <c r="AH236" s="425"/>
      <c r="AI236" s="425"/>
      <c r="AJ236" s="425"/>
      <c r="AK236" s="425"/>
      <c r="AL236" s="425"/>
      <c r="AM236" s="425"/>
      <c r="AN236" s="299"/>
    </row>
    <row r="237" spans="1:40" ht="15.6" hidden="1" outlineLevel="1">
      <c r="C237" s="321" t="s">
        <v>499</v>
      </c>
      <c r="D237" s="291"/>
      <c r="E237" s="291"/>
      <c r="F237" s="291"/>
      <c r="G237" s="291"/>
      <c r="H237" s="291"/>
      <c r="I237" s="291"/>
      <c r="J237" s="291"/>
      <c r="K237" s="291"/>
      <c r="L237" s="291"/>
      <c r="M237" s="291"/>
      <c r="N237" s="291"/>
      <c r="O237" s="292"/>
      <c r="P237" s="291"/>
      <c r="Q237" s="291"/>
      <c r="R237" s="291"/>
      <c r="S237" s="291"/>
      <c r="T237" s="291"/>
      <c r="U237" s="291"/>
      <c r="V237" s="291"/>
      <c r="W237" s="291"/>
      <c r="X237" s="291"/>
      <c r="Y237" s="291"/>
      <c r="Z237" s="416"/>
      <c r="AA237" s="416"/>
      <c r="AB237" s="416"/>
      <c r="AC237" s="416"/>
      <c r="AD237" s="416"/>
      <c r="AE237" s="416"/>
      <c r="AF237" s="416"/>
      <c r="AG237" s="416"/>
      <c r="AH237" s="416"/>
      <c r="AI237" s="416"/>
      <c r="AJ237" s="416"/>
      <c r="AK237" s="416"/>
      <c r="AL237" s="416"/>
      <c r="AM237" s="416"/>
      <c r="AN237" s="294"/>
    </row>
    <row r="238" spans="1:40" ht="15" hidden="1" outlineLevel="1">
      <c r="A238" s="523">
        <v>6</v>
      </c>
      <c r="C238" s="521" t="s">
        <v>100</v>
      </c>
      <c r="D238" s="293" t="s">
        <v>25</v>
      </c>
      <c r="E238" s="297"/>
      <c r="F238" s="297"/>
      <c r="G238" s="297"/>
      <c r="H238" s="297"/>
      <c r="I238" s="297"/>
      <c r="J238" s="297"/>
      <c r="K238" s="297"/>
      <c r="L238" s="297"/>
      <c r="M238" s="297"/>
      <c r="N238" s="297"/>
      <c r="O238" s="297">
        <v>12</v>
      </c>
      <c r="P238" s="297"/>
      <c r="Q238" s="297"/>
      <c r="R238" s="297"/>
      <c r="S238" s="297"/>
      <c r="T238" s="297"/>
      <c r="U238" s="297"/>
      <c r="V238" s="297"/>
      <c r="W238" s="297"/>
      <c r="X238" s="297"/>
      <c r="Y238" s="297"/>
      <c r="Z238" s="417"/>
      <c r="AA238" s="412"/>
      <c r="AB238" s="412"/>
      <c r="AC238" s="412"/>
      <c r="AD238" s="412"/>
      <c r="AE238" s="412"/>
      <c r="AF238" s="412"/>
      <c r="AG238" s="417"/>
      <c r="AH238" s="417"/>
      <c r="AI238" s="417"/>
      <c r="AJ238" s="417"/>
      <c r="AK238" s="417"/>
      <c r="AL238" s="417"/>
      <c r="AM238" s="417"/>
      <c r="AN238" s="298">
        <f>SUM(Z238:AM238)</f>
        <v>0</v>
      </c>
    </row>
    <row r="239" spans="1:40" ht="15" hidden="1" outlineLevel="1">
      <c r="C239" s="296" t="s">
        <v>290</v>
      </c>
      <c r="D239" s="293" t="s">
        <v>164</v>
      </c>
      <c r="E239" s="297"/>
      <c r="F239" s="297"/>
      <c r="G239" s="297"/>
      <c r="H239" s="297"/>
      <c r="I239" s="297"/>
      <c r="J239" s="297"/>
      <c r="K239" s="297"/>
      <c r="L239" s="297"/>
      <c r="M239" s="297"/>
      <c r="N239" s="297"/>
      <c r="O239" s="297">
        <f>O238</f>
        <v>12</v>
      </c>
      <c r="P239" s="297"/>
      <c r="Q239" s="297"/>
      <c r="R239" s="297"/>
      <c r="S239" s="297"/>
      <c r="T239" s="297"/>
      <c r="U239" s="297"/>
      <c r="V239" s="297"/>
      <c r="W239" s="297"/>
      <c r="X239" s="297"/>
      <c r="Y239" s="297"/>
      <c r="Z239" s="413">
        <f>Z238</f>
        <v>0</v>
      </c>
      <c r="AA239" s="413">
        <f t="shared" ref="AA239" si="627">AA238</f>
        <v>0</v>
      </c>
      <c r="AB239" s="413">
        <f t="shared" ref="AB239" si="628">AB238</f>
        <v>0</v>
      </c>
      <c r="AC239" s="413">
        <f t="shared" ref="AC239" si="629">AC238</f>
        <v>0</v>
      </c>
      <c r="AD239" s="413">
        <f t="shared" ref="AD239" si="630">AD238</f>
        <v>0</v>
      </c>
      <c r="AE239" s="413">
        <f t="shared" ref="AE239" si="631">AE238</f>
        <v>0</v>
      </c>
      <c r="AF239" s="413">
        <f t="shared" ref="AF239" si="632">AF238</f>
        <v>0</v>
      </c>
      <c r="AG239" s="413">
        <f t="shared" ref="AG239" si="633">AG238</f>
        <v>0</v>
      </c>
      <c r="AH239" s="413">
        <f t="shared" ref="AH239" si="634">AH238</f>
        <v>0</v>
      </c>
      <c r="AI239" s="413">
        <f t="shared" ref="AI239" si="635">AI238</f>
        <v>0</v>
      </c>
      <c r="AJ239" s="413">
        <f t="shared" ref="AJ239" si="636">AJ238</f>
        <v>0</v>
      </c>
      <c r="AK239" s="413">
        <f t="shared" ref="AK239" si="637">AK238</f>
        <v>0</v>
      </c>
      <c r="AL239" s="413">
        <f t="shared" ref="AL239" si="638">AL238</f>
        <v>0</v>
      </c>
      <c r="AM239" s="413">
        <f t="shared" ref="AM239" si="639">AM238</f>
        <v>0</v>
      </c>
      <c r="AN239" s="313"/>
    </row>
    <row r="240" spans="1:40" ht="15" hidden="1" outlineLevel="1">
      <c r="C240" s="312"/>
      <c r="D240" s="314"/>
      <c r="E240" s="293"/>
      <c r="F240" s="293"/>
      <c r="G240" s="293"/>
      <c r="H240" s="293"/>
      <c r="I240" s="293"/>
      <c r="J240" s="293"/>
      <c r="K240" s="293"/>
      <c r="L240" s="293"/>
      <c r="M240" s="293"/>
      <c r="N240" s="293"/>
      <c r="O240" s="293"/>
      <c r="P240" s="293"/>
      <c r="Q240" s="293"/>
      <c r="R240" s="293"/>
      <c r="S240" s="293"/>
      <c r="T240" s="293"/>
      <c r="U240" s="293"/>
      <c r="V240" s="293"/>
      <c r="W240" s="293"/>
      <c r="X240" s="293"/>
      <c r="Y240" s="293"/>
      <c r="Z240" s="418"/>
      <c r="AA240" s="418"/>
      <c r="AB240" s="418"/>
      <c r="AC240" s="418"/>
      <c r="AD240" s="418"/>
      <c r="AE240" s="418"/>
      <c r="AF240" s="418"/>
      <c r="AG240" s="418"/>
      <c r="AH240" s="418"/>
      <c r="AI240" s="418"/>
      <c r="AJ240" s="418"/>
      <c r="AK240" s="418"/>
      <c r="AL240" s="418"/>
      <c r="AM240" s="418"/>
      <c r="AN240" s="315"/>
    </row>
    <row r="241" spans="1:40" ht="30" hidden="1" outlineLevel="1">
      <c r="A241" s="523">
        <v>7</v>
      </c>
      <c r="C241" s="521" t="s">
        <v>101</v>
      </c>
      <c r="D241" s="293" t="s">
        <v>25</v>
      </c>
      <c r="E241" s="297"/>
      <c r="F241" s="297"/>
      <c r="G241" s="297"/>
      <c r="H241" s="297"/>
      <c r="I241" s="297"/>
      <c r="J241" s="297"/>
      <c r="K241" s="297"/>
      <c r="L241" s="297"/>
      <c r="M241" s="297"/>
      <c r="N241" s="297"/>
      <c r="O241" s="297">
        <v>12</v>
      </c>
      <c r="P241" s="297"/>
      <c r="Q241" s="297"/>
      <c r="R241" s="297"/>
      <c r="S241" s="297"/>
      <c r="T241" s="297"/>
      <c r="U241" s="297"/>
      <c r="V241" s="297"/>
      <c r="W241" s="297"/>
      <c r="X241" s="297"/>
      <c r="Y241" s="297"/>
      <c r="Z241" s="417"/>
      <c r="AA241" s="412"/>
      <c r="AB241" s="412"/>
      <c r="AC241" s="412"/>
      <c r="AD241" s="412"/>
      <c r="AE241" s="412"/>
      <c r="AF241" s="412"/>
      <c r="AG241" s="417"/>
      <c r="AH241" s="417"/>
      <c r="AI241" s="417"/>
      <c r="AJ241" s="417"/>
      <c r="AK241" s="417"/>
      <c r="AL241" s="417"/>
      <c r="AM241" s="417"/>
      <c r="AN241" s="298">
        <f>SUM(Z241:AM241)</f>
        <v>0</v>
      </c>
    </row>
    <row r="242" spans="1:40" ht="15" hidden="1" outlineLevel="1">
      <c r="C242" s="296" t="s">
        <v>290</v>
      </c>
      <c r="D242" s="293" t="s">
        <v>164</v>
      </c>
      <c r="E242" s="297"/>
      <c r="F242" s="297"/>
      <c r="G242" s="297"/>
      <c r="H242" s="297"/>
      <c r="I242" s="297"/>
      <c r="J242" s="297"/>
      <c r="K242" s="297"/>
      <c r="L242" s="297"/>
      <c r="M242" s="297"/>
      <c r="N242" s="297"/>
      <c r="O242" s="297">
        <f>O241</f>
        <v>12</v>
      </c>
      <c r="P242" s="297"/>
      <c r="Q242" s="297"/>
      <c r="R242" s="297"/>
      <c r="S242" s="297"/>
      <c r="T242" s="297"/>
      <c r="U242" s="297"/>
      <c r="V242" s="297"/>
      <c r="W242" s="297"/>
      <c r="X242" s="297"/>
      <c r="Y242" s="297"/>
      <c r="Z242" s="413">
        <f>Z241</f>
        <v>0</v>
      </c>
      <c r="AA242" s="413">
        <f t="shared" ref="AA242" si="640">AA241</f>
        <v>0</v>
      </c>
      <c r="AB242" s="413">
        <f t="shared" ref="AB242" si="641">AB241</f>
        <v>0</v>
      </c>
      <c r="AC242" s="413">
        <f t="shared" ref="AC242" si="642">AC241</f>
        <v>0</v>
      </c>
      <c r="AD242" s="413">
        <f t="shared" ref="AD242" si="643">AD241</f>
        <v>0</v>
      </c>
      <c r="AE242" s="413">
        <f t="shared" ref="AE242" si="644">AE241</f>
        <v>0</v>
      </c>
      <c r="AF242" s="413">
        <f t="shared" ref="AF242" si="645">AF241</f>
        <v>0</v>
      </c>
      <c r="AG242" s="413">
        <f t="shared" ref="AG242" si="646">AG241</f>
        <v>0</v>
      </c>
      <c r="AH242" s="413">
        <f t="shared" ref="AH242" si="647">AH241</f>
        <v>0</v>
      </c>
      <c r="AI242" s="413">
        <f t="shared" ref="AI242" si="648">AI241</f>
        <v>0</v>
      </c>
      <c r="AJ242" s="413">
        <f t="shared" ref="AJ242" si="649">AJ241</f>
        <v>0</v>
      </c>
      <c r="AK242" s="413">
        <f t="shared" ref="AK242" si="650">AK241</f>
        <v>0</v>
      </c>
      <c r="AL242" s="413">
        <f t="shared" ref="AL242" si="651">AL241</f>
        <v>0</v>
      </c>
      <c r="AM242" s="413">
        <f t="shared" ref="AM242" si="652">AM241</f>
        <v>0</v>
      </c>
      <c r="AN242" s="313"/>
    </row>
    <row r="243" spans="1:40" ht="15" hidden="1" outlineLevel="1">
      <c r="C243" s="316"/>
      <c r="D243" s="314"/>
      <c r="E243" s="293"/>
      <c r="F243" s="293"/>
      <c r="G243" s="293"/>
      <c r="H243" s="293"/>
      <c r="I243" s="293"/>
      <c r="J243" s="293"/>
      <c r="K243" s="293"/>
      <c r="L243" s="293"/>
      <c r="M243" s="293"/>
      <c r="N243" s="293"/>
      <c r="O243" s="293"/>
      <c r="P243" s="293"/>
      <c r="Q243" s="293"/>
      <c r="R243" s="293"/>
      <c r="S243" s="293"/>
      <c r="T243" s="293"/>
      <c r="U243" s="293"/>
      <c r="V243" s="293"/>
      <c r="W243" s="293"/>
      <c r="X243" s="293"/>
      <c r="Y243" s="293"/>
      <c r="Z243" s="418"/>
      <c r="AA243" s="419"/>
      <c r="AB243" s="418"/>
      <c r="AC243" s="418"/>
      <c r="AD243" s="418"/>
      <c r="AE243" s="418"/>
      <c r="AF243" s="418"/>
      <c r="AG243" s="418"/>
      <c r="AH243" s="418"/>
      <c r="AI243" s="418"/>
      <c r="AJ243" s="418"/>
      <c r="AK243" s="418"/>
      <c r="AL243" s="418"/>
      <c r="AM243" s="418"/>
      <c r="AN243" s="315"/>
    </row>
    <row r="244" spans="1:40" ht="30" hidden="1" outlineLevel="1">
      <c r="A244" s="523">
        <v>8</v>
      </c>
      <c r="C244" s="521" t="s">
        <v>102</v>
      </c>
      <c r="D244" s="293" t="s">
        <v>25</v>
      </c>
      <c r="E244" s="297"/>
      <c r="F244" s="297"/>
      <c r="G244" s="297"/>
      <c r="H244" s="297"/>
      <c r="I244" s="297"/>
      <c r="J244" s="297"/>
      <c r="K244" s="297"/>
      <c r="L244" s="297"/>
      <c r="M244" s="297"/>
      <c r="N244" s="297"/>
      <c r="O244" s="297">
        <v>12</v>
      </c>
      <c r="P244" s="297"/>
      <c r="Q244" s="297"/>
      <c r="R244" s="297"/>
      <c r="S244" s="297"/>
      <c r="T244" s="297"/>
      <c r="U244" s="297"/>
      <c r="V244" s="297"/>
      <c r="W244" s="297"/>
      <c r="X244" s="297"/>
      <c r="Y244" s="297"/>
      <c r="Z244" s="417"/>
      <c r="AA244" s="412"/>
      <c r="AB244" s="412"/>
      <c r="AC244" s="412"/>
      <c r="AD244" s="412"/>
      <c r="AE244" s="412"/>
      <c r="AF244" s="412"/>
      <c r="AG244" s="417"/>
      <c r="AH244" s="417"/>
      <c r="AI244" s="417"/>
      <c r="AJ244" s="417"/>
      <c r="AK244" s="417"/>
      <c r="AL244" s="417"/>
      <c r="AM244" s="417"/>
      <c r="AN244" s="298">
        <f>SUM(Z244:AM244)</f>
        <v>0</v>
      </c>
    </row>
    <row r="245" spans="1:40" ht="15" hidden="1" outlineLevel="1">
      <c r="C245" s="296" t="s">
        <v>290</v>
      </c>
      <c r="D245" s="293" t="s">
        <v>164</v>
      </c>
      <c r="E245" s="297"/>
      <c r="F245" s="297"/>
      <c r="G245" s="297"/>
      <c r="H245" s="297"/>
      <c r="I245" s="297"/>
      <c r="J245" s="297"/>
      <c r="K245" s="297"/>
      <c r="L245" s="297"/>
      <c r="M245" s="297"/>
      <c r="N245" s="297"/>
      <c r="O245" s="297">
        <f>O244</f>
        <v>12</v>
      </c>
      <c r="P245" s="297"/>
      <c r="Q245" s="297"/>
      <c r="R245" s="297"/>
      <c r="S245" s="297"/>
      <c r="T245" s="297"/>
      <c r="U245" s="297"/>
      <c r="V245" s="297"/>
      <c r="W245" s="297"/>
      <c r="X245" s="297"/>
      <c r="Y245" s="297"/>
      <c r="Z245" s="413">
        <f>Z244</f>
        <v>0</v>
      </c>
      <c r="AA245" s="413">
        <f t="shared" ref="AA245" si="653">AA244</f>
        <v>0</v>
      </c>
      <c r="AB245" s="413">
        <f t="shared" ref="AB245" si="654">AB244</f>
        <v>0</v>
      </c>
      <c r="AC245" s="413">
        <f t="shared" ref="AC245" si="655">AC244</f>
        <v>0</v>
      </c>
      <c r="AD245" s="413">
        <f t="shared" ref="AD245" si="656">AD244</f>
        <v>0</v>
      </c>
      <c r="AE245" s="413">
        <f t="shared" ref="AE245" si="657">AE244</f>
        <v>0</v>
      </c>
      <c r="AF245" s="413">
        <f t="shared" ref="AF245" si="658">AF244</f>
        <v>0</v>
      </c>
      <c r="AG245" s="413">
        <f t="shared" ref="AG245" si="659">AG244</f>
        <v>0</v>
      </c>
      <c r="AH245" s="413">
        <f t="shared" ref="AH245" si="660">AH244</f>
        <v>0</v>
      </c>
      <c r="AI245" s="413">
        <f t="shared" ref="AI245" si="661">AI244</f>
        <v>0</v>
      </c>
      <c r="AJ245" s="413">
        <f t="shared" ref="AJ245" si="662">AJ244</f>
        <v>0</v>
      </c>
      <c r="AK245" s="413">
        <f t="shared" ref="AK245" si="663">AK244</f>
        <v>0</v>
      </c>
      <c r="AL245" s="413">
        <f t="shared" ref="AL245" si="664">AL244</f>
        <v>0</v>
      </c>
      <c r="AM245" s="413">
        <f t="shared" ref="AM245" si="665">AM244</f>
        <v>0</v>
      </c>
      <c r="AN245" s="313"/>
    </row>
    <row r="246" spans="1:40" ht="15" hidden="1" outlineLevel="1">
      <c r="C246" s="316"/>
      <c r="D246" s="314"/>
      <c r="E246" s="318"/>
      <c r="F246" s="318"/>
      <c r="G246" s="318"/>
      <c r="H246" s="318"/>
      <c r="I246" s="318"/>
      <c r="J246" s="318"/>
      <c r="K246" s="318"/>
      <c r="L246" s="318"/>
      <c r="M246" s="318"/>
      <c r="N246" s="318"/>
      <c r="O246" s="293"/>
      <c r="P246" s="318"/>
      <c r="Q246" s="318"/>
      <c r="R246" s="318"/>
      <c r="S246" s="318"/>
      <c r="T246" s="318"/>
      <c r="U246" s="318"/>
      <c r="V246" s="318"/>
      <c r="W246" s="318"/>
      <c r="X246" s="318"/>
      <c r="Y246" s="318"/>
      <c r="Z246" s="418"/>
      <c r="AA246" s="419"/>
      <c r="AB246" s="418"/>
      <c r="AC246" s="418"/>
      <c r="AD246" s="418"/>
      <c r="AE246" s="418"/>
      <c r="AF246" s="418"/>
      <c r="AG246" s="418"/>
      <c r="AH246" s="418"/>
      <c r="AI246" s="418"/>
      <c r="AJ246" s="418"/>
      <c r="AK246" s="418"/>
      <c r="AL246" s="418"/>
      <c r="AM246" s="418"/>
      <c r="AN246" s="315"/>
    </row>
    <row r="247" spans="1:40" ht="30" hidden="1" outlineLevel="1">
      <c r="A247" s="523">
        <v>9</v>
      </c>
      <c r="C247" s="521" t="s">
        <v>103</v>
      </c>
      <c r="D247" s="293" t="s">
        <v>25</v>
      </c>
      <c r="E247" s="297"/>
      <c r="F247" s="297"/>
      <c r="G247" s="297"/>
      <c r="H247" s="297"/>
      <c r="I247" s="297"/>
      <c r="J247" s="297"/>
      <c r="K247" s="297"/>
      <c r="L247" s="297"/>
      <c r="M247" s="297"/>
      <c r="N247" s="297"/>
      <c r="O247" s="297">
        <v>12</v>
      </c>
      <c r="P247" s="297"/>
      <c r="Q247" s="297"/>
      <c r="R247" s="297"/>
      <c r="S247" s="297"/>
      <c r="T247" s="297"/>
      <c r="U247" s="297"/>
      <c r="V247" s="297"/>
      <c r="W247" s="297"/>
      <c r="X247" s="297"/>
      <c r="Y247" s="297"/>
      <c r="Z247" s="417"/>
      <c r="AA247" s="412"/>
      <c r="AB247" s="412"/>
      <c r="AC247" s="412"/>
      <c r="AD247" s="412"/>
      <c r="AE247" s="412"/>
      <c r="AF247" s="412"/>
      <c r="AG247" s="417"/>
      <c r="AH247" s="417"/>
      <c r="AI247" s="417"/>
      <c r="AJ247" s="417"/>
      <c r="AK247" s="417"/>
      <c r="AL247" s="417"/>
      <c r="AM247" s="417"/>
      <c r="AN247" s="298">
        <f>SUM(Z247:AM247)</f>
        <v>0</v>
      </c>
    </row>
    <row r="248" spans="1:40" ht="15" hidden="1" outlineLevel="1">
      <c r="C248" s="296" t="s">
        <v>290</v>
      </c>
      <c r="D248" s="293" t="s">
        <v>164</v>
      </c>
      <c r="E248" s="297"/>
      <c r="F248" s="297"/>
      <c r="G248" s="297"/>
      <c r="H248" s="297"/>
      <c r="I248" s="297"/>
      <c r="J248" s="297"/>
      <c r="K248" s="297"/>
      <c r="L248" s="297"/>
      <c r="M248" s="297"/>
      <c r="N248" s="297"/>
      <c r="O248" s="297">
        <f>O247</f>
        <v>12</v>
      </c>
      <c r="P248" s="297"/>
      <c r="Q248" s="297"/>
      <c r="R248" s="297"/>
      <c r="S248" s="297"/>
      <c r="T248" s="297"/>
      <c r="U248" s="297"/>
      <c r="V248" s="297"/>
      <c r="W248" s="297"/>
      <c r="X248" s="297"/>
      <c r="Y248" s="297"/>
      <c r="Z248" s="413">
        <f>Z247</f>
        <v>0</v>
      </c>
      <c r="AA248" s="413">
        <f t="shared" ref="AA248" si="666">AA247</f>
        <v>0</v>
      </c>
      <c r="AB248" s="413">
        <f t="shared" ref="AB248" si="667">AB247</f>
        <v>0</v>
      </c>
      <c r="AC248" s="413">
        <f t="shared" ref="AC248" si="668">AC247</f>
        <v>0</v>
      </c>
      <c r="AD248" s="413">
        <f t="shared" ref="AD248" si="669">AD247</f>
        <v>0</v>
      </c>
      <c r="AE248" s="413">
        <f t="shared" ref="AE248" si="670">AE247</f>
        <v>0</v>
      </c>
      <c r="AF248" s="413">
        <f t="shared" ref="AF248" si="671">AF247</f>
        <v>0</v>
      </c>
      <c r="AG248" s="413">
        <f t="shared" ref="AG248" si="672">AG247</f>
        <v>0</v>
      </c>
      <c r="AH248" s="413">
        <f t="shared" ref="AH248" si="673">AH247</f>
        <v>0</v>
      </c>
      <c r="AI248" s="413">
        <f t="shared" ref="AI248" si="674">AI247</f>
        <v>0</v>
      </c>
      <c r="AJ248" s="413">
        <f t="shared" ref="AJ248" si="675">AJ247</f>
        <v>0</v>
      </c>
      <c r="AK248" s="413">
        <f t="shared" ref="AK248" si="676">AK247</f>
        <v>0</v>
      </c>
      <c r="AL248" s="413">
        <f t="shared" ref="AL248" si="677">AL247</f>
        <v>0</v>
      </c>
      <c r="AM248" s="413">
        <f t="shared" ref="AM248" si="678">AM247</f>
        <v>0</v>
      </c>
      <c r="AN248" s="313"/>
    </row>
    <row r="249" spans="1:40" ht="15" hidden="1" outlineLevel="1">
      <c r="C249" s="316"/>
      <c r="D249" s="314"/>
      <c r="E249" s="318"/>
      <c r="F249" s="318"/>
      <c r="G249" s="318"/>
      <c r="H249" s="318"/>
      <c r="I249" s="318"/>
      <c r="J249" s="318"/>
      <c r="K249" s="318"/>
      <c r="L249" s="318"/>
      <c r="M249" s="318"/>
      <c r="N249" s="318"/>
      <c r="O249" s="293"/>
      <c r="P249" s="318"/>
      <c r="Q249" s="318"/>
      <c r="R249" s="318"/>
      <c r="S249" s="318"/>
      <c r="T249" s="318"/>
      <c r="U249" s="318"/>
      <c r="V249" s="318"/>
      <c r="W249" s="318"/>
      <c r="X249" s="318"/>
      <c r="Y249" s="318"/>
      <c r="Z249" s="418"/>
      <c r="AA249" s="418"/>
      <c r="AB249" s="418"/>
      <c r="AC249" s="418"/>
      <c r="AD249" s="418"/>
      <c r="AE249" s="418"/>
      <c r="AF249" s="418"/>
      <c r="AG249" s="418"/>
      <c r="AH249" s="418"/>
      <c r="AI249" s="418"/>
      <c r="AJ249" s="418"/>
      <c r="AK249" s="418"/>
      <c r="AL249" s="418"/>
      <c r="AM249" s="418"/>
      <c r="AN249" s="315"/>
    </row>
    <row r="250" spans="1:40" ht="30" hidden="1" outlineLevel="1">
      <c r="A250" s="523">
        <v>10</v>
      </c>
      <c r="C250" s="521" t="s">
        <v>104</v>
      </c>
      <c r="D250" s="293" t="s">
        <v>25</v>
      </c>
      <c r="E250" s="297"/>
      <c r="F250" s="297"/>
      <c r="G250" s="297"/>
      <c r="H250" s="297"/>
      <c r="I250" s="297"/>
      <c r="J250" s="297"/>
      <c r="K250" s="297"/>
      <c r="L250" s="297"/>
      <c r="M250" s="297"/>
      <c r="N250" s="297"/>
      <c r="O250" s="297">
        <v>3</v>
      </c>
      <c r="P250" s="297"/>
      <c r="Q250" s="297"/>
      <c r="R250" s="297"/>
      <c r="S250" s="297"/>
      <c r="T250" s="297"/>
      <c r="U250" s="297"/>
      <c r="V250" s="297"/>
      <c r="W250" s="297"/>
      <c r="X250" s="297"/>
      <c r="Y250" s="297"/>
      <c r="Z250" s="417"/>
      <c r="AA250" s="412"/>
      <c r="AB250" s="412"/>
      <c r="AC250" s="412"/>
      <c r="AD250" s="412"/>
      <c r="AE250" s="412"/>
      <c r="AF250" s="412"/>
      <c r="AG250" s="417"/>
      <c r="AH250" s="417"/>
      <c r="AI250" s="417"/>
      <c r="AJ250" s="417"/>
      <c r="AK250" s="417"/>
      <c r="AL250" s="417"/>
      <c r="AM250" s="417"/>
      <c r="AN250" s="298">
        <f>SUM(Z250:AM250)</f>
        <v>0</v>
      </c>
    </row>
    <row r="251" spans="1:40" ht="15" hidden="1" outlineLevel="1">
      <c r="C251" s="296" t="s">
        <v>290</v>
      </c>
      <c r="D251" s="293" t="s">
        <v>164</v>
      </c>
      <c r="E251" s="297"/>
      <c r="F251" s="297"/>
      <c r="G251" s="297"/>
      <c r="H251" s="297"/>
      <c r="I251" s="297"/>
      <c r="J251" s="297"/>
      <c r="K251" s="297"/>
      <c r="L251" s="297"/>
      <c r="M251" s="297"/>
      <c r="N251" s="297"/>
      <c r="O251" s="297">
        <f>O250</f>
        <v>3</v>
      </c>
      <c r="P251" s="297"/>
      <c r="Q251" s="297"/>
      <c r="R251" s="297"/>
      <c r="S251" s="297"/>
      <c r="T251" s="297"/>
      <c r="U251" s="297"/>
      <c r="V251" s="297"/>
      <c r="W251" s="297"/>
      <c r="X251" s="297"/>
      <c r="Y251" s="297"/>
      <c r="Z251" s="413">
        <f>Z250</f>
        <v>0</v>
      </c>
      <c r="AA251" s="413">
        <f t="shared" ref="AA251" si="679">AA250</f>
        <v>0</v>
      </c>
      <c r="AB251" s="413">
        <f t="shared" ref="AB251" si="680">AB250</f>
        <v>0</v>
      </c>
      <c r="AC251" s="413">
        <f t="shared" ref="AC251" si="681">AC250</f>
        <v>0</v>
      </c>
      <c r="AD251" s="413">
        <f t="shared" ref="AD251" si="682">AD250</f>
        <v>0</v>
      </c>
      <c r="AE251" s="413">
        <f t="shared" ref="AE251" si="683">AE250</f>
        <v>0</v>
      </c>
      <c r="AF251" s="413">
        <f t="shared" ref="AF251" si="684">AF250</f>
        <v>0</v>
      </c>
      <c r="AG251" s="413">
        <f t="shared" ref="AG251" si="685">AG250</f>
        <v>0</v>
      </c>
      <c r="AH251" s="413">
        <f t="shared" ref="AH251" si="686">AH250</f>
        <v>0</v>
      </c>
      <c r="AI251" s="413">
        <f t="shared" ref="AI251" si="687">AI250</f>
        <v>0</v>
      </c>
      <c r="AJ251" s="413">
        <f t="shared" ref="AJ251" si="688">AJ250</f>
        <v>0</v>
      </c>
      <c r="AK251" s="413">
        <f t="shared" ref="AK251" si="689">AK250</f>
        <v>0</v>
      </c>
      <c r="AL251" s="413">
        <f t="shared" ref="AL251" si="690">AL250</f>
        <v>0</v>
      </c>
      <c r="AM251" s="413">
        <f t="shared" ref="AM251" si="691">AM250</f>
        <v>0</v>
      </c>
      <c r="AN251" s="313"/>
    </row>
    <row r="252" spans="1:40" ht="15" hidden="1" outlineLevel="1">
      <c r="C252" s="316"/>
      <c r="D252" s="314"/>
      <c r="E252" s="318"/>
      <c r="F252" s="318"/>
      <c r="G252" s="318"/>
      <c r="H252" s="318"/>
      <c r="I252" s="318"/>
      <c r="J252" s="318"/>
      <c r="K252" s="318"/>
      <c r="L252" s="318"/>
      <c r="M252" s="318"/>
      <c r="N252" s="318"/>
      <c r="O252" s="293"/>
      <c r="P252" s="318"/>
      <c r="Q252" s="318"/>
      <c r="R252" s="318"/>
      <c r="S252" s="318"/>
      <c r="T252" s="318"/>
      <c r="U252" s="318"/>
      <c r="V252" s="318"/>
      <c r="W252" s="318"/>
      <c r="X252" s="318"/>
      <c r="Y252" s="318"/>
      <c r="Z252" s="418"/>
      <c r="AA252" s="419"/>
      <c r="AB252" s="418"/>
      <c r="AC252" s="418"/>
      <c r="AD252" s="418"/>
      <c r="AE252" s="418"/>
      <c r="AF252" s="418"/>
      <c r="AG252" s="418"/>
      <c r="AH252" s="418"/>
      <c r="AI252" s="418"/>
      <c r="AJ252" s="418"/>
      <c r="AK252" s="418"/>
      <c r="AL252" s="418"/>
      <c r="AM252" s="418"/>
      <c r="AN252" s="315"/>
    </row>
    <row r="253" spans="1:40" ht="15.6" hidden="1" outlineLevel="1">
      <c r="C253" s="290" t="s">
        <v>10</v>
      </c>
      <c r="D253" s="291"/>
      <c r="E253" s="291"/>
      <c r="F253" s="291"/>
      <c r="G253" s="291"/>
      <c r="H253" s="291"/>
      <c r="I253" s="291"/>
      <c r="J253" s="291"/>
      <c r="K253" s="291"/>
      <c r="L253" s="291"/>
      <c r="M253" s="291"/>
      <c r="N253" s="291"/>
      <c r="O253" s="292"/>
      <c r="P253" s="291"/>
      <c r="Q253" s="291"/>
      <c r="R253" s="291"/>
      <c r="S253" s="291"/>
      <c r="T253" s="291"/>
      <c r="U253" s="291"/>
      <c r="V253" s="291"/>
      <c r="W253" s="291"/>
      <c r="X253" s="291"/>
      <c r="Y253" s="291"/>
      <c r="Z253" s="416"/>
      <c r="AA253" s="416"/>
      <c r="AB253" s="416"/>
      <c r="AC253" s="416"/>
      <c r="AD253" s="416"/>
      <c r="AE253" s="416"/>
      <c r="AF253" s="416"/>
      <c r="AG253" s="416"/>
      <c r="AH253" s="416"/>
      <c r="AI253" s="416"/>
      <c r="AJ253" s="416"/>
      <c r="AK253" s="416"/>
      <c r="AL253" s="416"/>
      <c r="AM253" s="416"/>
      <c r="AN253" s="294"/>
    </row>
    <row r="254" spans="1:40" ht="30" hidden="1" outlineLevel="1">
      <c r="A254" s="523">
        <v>11</v>
      </c>
      <c r="C254" s="521" t="s">
        <v>105</v>
      </c>
      <c r="D254" s="293" t="s">
        <v>25</v>
      </c>
      <c r="E254" s="297"/>
      <c r="F254" s="297"/>
      <c r="G254" s="297"/>
      <c r="H254" s="297"/>
      <c r="I254" s="297"/>
      <c r="J254" s="297"/>
      <c r="K254" s="297"/>
      <c r="L254" s="297"/>
      <c r="M254" s="297"/>
      <c r="N254" s="297"/>
      <c r="O254" s="297">
        <v>12</v>
      </c>
      <c r="P254" s="297"/>
      <c r="Q254" s="297"/>
      <c r="R254" s="297"/>
      <c r="S254" s="297"/>
      <c r="T254" s="297"/>
      <c r="U254" s="297"/>
      <c r="V254" s="297"/>
      <c r="W254" s="297"/>
      <c r="X254" s="297"/>
      <c r="Y254" s="297"/>
      <c r="Z254" s="428"/>
      <c r="AA254" s="412"/>
      <c r="AB254" s="412"/>
      <c r="AC254" s="412"/>
      <c r="AD254" s="412"/>
      <c r="AE254" s="412"/>
      <c r="AF254" s="412"/>
      <c r="AG254" s="417"/>
      <c r="AH254" s="417"/>
      <c r="AI254" s="417"/>
      <c r="AJ254" s="417"/>
      <c r="AK254" s="417"/>
      <c r="AL254" s="417"/>
      <c r="AM254" s="417"/>
      <c r="AN254" s="298">
        <f>SUM(Z254:AM254)</f>
        <v>0</v>
      </c>
    </row>
    <row r="255" spans="1:40" ht="15" hidden="1" outlineLevel="1">
      <c r="C255" s="296" t="s">
        <v>290</v>
      </c>
      <c r="D255" s="293" t="s">
        <v>164</v>
      </c>
      <c r="E255" s="297"/>
      <c r="F255" s="297"/>
      <c r="G255" s="297"/>
      <c r="H255" s="297"/>
      <c r="I255" s="297"/>
      <c r="J255" s="297"/>
      <c r="K255" s="297"/>
      <c r="L255" s="297"/>
      <c r="M255" s="297"/>
      <c r="N255" s="297"/>
      <c r="O255" s="297">
        <f>O254</f>
        <v>12</v>
      </c>
      <c r="P255" s="297"/>
      <c r="Q255" s="297"/>
      <c r="R255" s="297"/>
      <c r="S255" s="297"/>
      <c r="T255" s="297"/>
      <c r="U255" s="297"/>
      <c r="V255" s="297"/>
      <c r="W255" s="297"/>
      <c r="X255" s="297"/>
      <c r="Y255" s="297"/>
      <c r="Z255" s="413">
        <f>Z254</f>
        <v>0</v>
      </c>
      <c r="AA255" s="413">
        <f t="shared" ref="AA255" si="692">AA254</f>
        <v>0</v>
      </c>
      <c r="AB255" s="413">
        <f t="shared" ref="AB255" si="693">AB254</f>
        <v>0</v>
      </c>
      <c r="AC255" s="413">
        <f t="shared" ref="AC255" si="694">AC254</f>
        <v>0</v>
      </c>
      <c r="AD255" s="413">
        <f t="shared" ref="AD255" si="695">AD254</f>
        <v>0</v>
      </c>
      <c r="AE255" s="413">
        <f t="shared" ref="AE255" si="696">AE254</f>
        <v>0</v>
      </c>
      <c r="AF255" s="413">
        <f t="shared" ref="AF255" si="697">AF254</f>
        <v>0</v>
      </c>
      <c r="AG255" s="413">
        <f t="shared" ref="AG255" si="698">AG254</f>
        <v>0</v>
      </c>
      <c r="AH255" s="413">
        <f t="shared" ref="AH255" si="699">AH254</f>
        <v>0</v>
      </c>
      <c r="AI255" s="413">
        <f t="shared" ref="AI255" si="700">AI254</f>
        <v>0</v>
      </c>
      <c r="AJ255" s="413">
        <f t="shared" ref="AJ255" si="701">AJ254</f>
        <v>0</v>
      </c>
      <c r="AK255" s="413">
        <f t="shared" ref="AK255" si="702">AK254</f>
        <v>0</v>
      </c>
      <c r="AL255" s="413">
        <f t="shared" ref="AL255" si="703">AL254</f>
        <v>0</v>
      </c>
      <c r="AM255" s="413">
        <f t="shared" ref="AM255" si="704">AM254</f>
        <v>0</v>
      </c>
      <c r="AN255" s="299"/>
    </row>
    <row r="256" spans="1:40" ht="15" hidden="1" outlineLevel="1">
      <c r="C256" s="317"/>
      <c r="D256" s="307"/>
      <c r="E256" s="293"/>
      <c r="F256" s="293"/>
      <c r="G256" s="293"/>
      <c r="H256" s="293"/>
      <c r="I256" s="293"/>
      <c r="J256" s="293"/>
      <c r="K256" s="293"/>
      <c r="L256" s="293"/>
      <c r="M256" s="293"/>
      <c r="N256" s="293"/>
      <c r="O256" s="293"/>
      <c r="P256" s="293"/>
      <c r="Q256" s="293"/>
      <c r="R256" s="293"/>
      <c r="S256" s="293"/>
      <c r="T256" s="293"/>
      <c r="U256" s="293"/>
      <c r="V256" s="293"/>
      <c r="W256" s="293"/>
      <c r="X256" s="293"/>
      <c r="Y256" s="293"/>
      <c r="Z256" s="414"/>
      <c r="AA256" s="423"/>
      <c r="AB256" s="423"/>
      <c r="AC256" s="423"/>
      <c r="AD256" s="423"/>
      <c r="AE256" s="423"/>
      <c r="AF256" s="423"/>
      <c r="AG256" s="423"/>
      <c r="AH256" s="423"/>
      <c r="AI256" s="423"/>
      <c r="AJ256" s="423"/>
      <c r="AK256" s="423"/>
      <c r="AL256" s="423"/>
      <c r="AM256" s="423"/>
      <c r="AN256" s="308"/>
    </row>
    <row r="257" spans="1:41" ht="30" hidden="1" outlineLevel="1">
      <c r="A257" s="523">
        <v>12</v>
      </c>
      <c r="C257" s="521" t="s">
        <v>106</v>
      </c>
      <c r="D257" s="293" t="s">
        <v>25</v>
      </c>
      <c r="E257" s="297"/>
      <c r="F257" s="297"/>
      <c r="G257" s="297"/>
      <c r="H257" s="297"/>
      <c r="I257" s="297"/>
      <c r="J257" s="297"/>
      <c r="K257" s="297"/>
      <c r="L257" s="297"/>
      <c r="M257" s="297"/>
      <c r="N257" s="297"/>
      <c r="O257" s="297">
        <v>12</v>
      </c>
      <c r="P257" s="297"/>
      <c r="Q257" s="297"/>
      <c r="R257" s="297"/>
      <c r="S257" s="297"/>
      <c r="T257" s="297"/>
      <c r="U257" s="297"/>
      <c r="V257" s="297"/>
      <c r="W257" s="297"/>
      <c r="X257" s="297"/>
      <c r="Y257" s="297"/>
      <c r="Z257" s="412"/>
      <c r="AA257" s="412"/>
      <c r="AB257" s="412"/>
      <c r="AC257" s="412"/>
      <c r="AD257" s="412"/>
      <c r="AE257" s="412"/>
      <c r="AF257" s="412"/>
      <c r="AG257" s="417"/>
      <c r="AH257" s="417"/>
      <c r="AI257" s="417"/>
      <c r="AJ257" s="417"/>
      <c r="AK257" s="417"/>
      <c r="AL257" s="417"/>
      <c r="AM257" s="417"/>
      <c r="AN257" s="298">
        <f>SUM(Z257:AM257)</f>
        <v>0</v>
      </c>
    </row>
    <row r="258" spans="1:41" ht="15" hidden="1" outlineLevel="1">
      <c r="C258" s="296" t="s">
        <v>290</v>
      </c>
      <c r="D258" s="293" t="s">
        <v>164</v>
      </c>
      <c r="E258" s="297"/>
      <c r="F258" s="297"/>
      <c r="G258" s="297"/>
      <c r="H258" s="297"/>
      <c r="I258" s="297"/>
      <c r="J258" s="297"/>
      <c r="K258" s="297"/>
      <c r="L258" s="297"/>
      <c r="M258" s="297"/>
      <c r="N258" s="297"/>
      <c r="O258" s="297">
        <f>O257</f>
        <v>12</v>
      </c>
      <c r="P258" s="297"/>
      <c r="Q258" s="297"/>
      <c r="R258" s="297"/>
      <c r="S258" s="297"/>
      <c r="T258" s="297"/>
      <c r="U258" s="297"/>
      <c r="V258" s="297"/>
      <c r="W258" s="297"/>
      <c r="X258" s="297"/>
      <c r="Y258" s="297"/>
      <c r="Z258" s="413">
        <f>Z257</f>
        <v>0</v>
      </c>
      <c r="AA258" s="413">
        <f t="shared" ref="AA258" si="705">AA257</f>
        <v>0</v>
      </c>
      <c r="AB258" s="413">
        <f t="shared" ref="AB258" si="706">AB257</f>
        <v>0</v>
      </c>
      <c r="AC258" s="413">
        <f t="shared" ref="AC258" si="707">AC257</f>
        <v>0</v>
      </c>
      <c r="AD258" s="413">
        <f t="shared" ref="AD258" si="708">AD257</f>
        <v>0</v>
      </c>
      <c r="AE258" s="413">
        <f t="shared" ref="AE258" si="709">AE257</f>
        <v>0</v>
      </c>
      <c r="AF258" s="413">
        <f t="shared" ref="AF258" si="710">AF257</f>
        <v>0</v>
      </c>
      <c r="AG258" s="413">
        <f t="shared" ref="AG258" si="711">AG257</f>
        <v>0</v>
      </c>
      <c r="AH258" s="413">
        <f t="shared" ref="AH258" si="712">AH257</f>
        <v>0</v>
      </c>
      <c r="AI258" s="413">
        <f t="shared" ref="AI258" si="713">AI257</f>
        <v>0</v>
      </c>
      <c r="AJ258" s="413">
        <f t="shared" ref="AJ258" si="714">AJ257</f>
        <v>0</v>
      </c>
      <c r="AK258" s="413">
        <f t="shared" ref="AK258" si="715">AK257</f>
        <v>0</v>
      </c>
      <c r="AL258" s="413">
        <f t="shared" ref="AL258" si="716">AL257</f>
        <v>0</v>
      </c>
      <c r="AM258" s="413">
        <f t="shared" ref="AM258" si="717">AM257</f>
        <v>0</v>
      </c>
      <c r="AN258" s="299"/>
    </row>
    <row r="259" spans="1:41" ht="15" hidden="1" outlineLevel="1">
      <c r="C259" s="317"/>
      <c r="D259" s="307"/>
      <c r="E259" s="293"/>
      <c r="F259" s="293"/>
      <c r="G259" s="293"/>
      <c r="H259" s="293"/>
      <c r="I259" s="293"/>
      <c r="J259" s="293"/>
      <c r="K259" s="293"/>
      <c r="L259" s="293"/>
      <c r="M259" s="293"/>
      <c r="N259" s="293"/>
      <c r="O259" s="293"/>
      <c r="P259" s="293"/>
      <c r="Q259" s="293"/>
      <c r="R259" s="293"/>
      <c r="S259" s="293"/>
      <c r="T259" s="293"/>
      <c r="U259" s="293"/>
      <c r="V259" s="293"/>
      <c r="W259" s="293"/>
      <c r="X259" s="293"/>
      <c r="Y259" s="293"/>
      <c r="Z259" s="424"/>
      <c r="AA259" s="424"/>
      <c r="AB259" s="414"/>
      <c r="AC259" s="414"/>
      <c r="AD259" s="414"/>
      <c r="AE259" s="414"/>
      <c r="AF259" s="414"/>
      <c r="AG259" s="414"/>
      <c r="AH259" s="414"/>
      <c r="AI259" s="414"/>
      <c r="AJ259" s="414"/>
      <c r="AK259" s="414"/>
      <c r="AL259" s="414"/>
      <c r="AM259" s="414"/>
      <c r="AN259" s="308"/>
    </row>
    <row r="260" spans="1:41" ht="30" hidden="1" outlineLevel="1">
      <c r="A260" s="523">
        <v>13</v>
      </c>
      <c r="C260" s="521" t="s">
        <v>107</v>
      </c>
      <c r="D260" s="293" t="s">
        <v>25</v>
      </c>
      <c r="E260" s="297"/>
      <c r="F260" s="297"/>
      <c r="G260" s="297"/>
      <c r="H260" s="297"/>
      <c r="I260" s="297"/>
      <c r="J260" s="297"/>
      <c r="K260" s="297"/>
      <c r="L260" s="297"/>
      <c r="M260" s="297"/>
      <c r="N260" s="297"/>
      <c r="O260" s="297">
        <v>12</v>
      </c>
      <c r="P260" s="297"/>
      <c r="Q260" s="297"/>
      <c r="R260" s="297"/>
      <c r="S260" s="297"/>
      <c r="T260" s="297"/>
      <c r="U260" s="297"/>
      <c r="V260" s="297"/>
      <c r="W260" s="297"/>
      <c r="X260" s="297"/>
      <c r="Y260" s="297"/>
      <c r="Z260" s="412"/>
      <c r="AA260" s="412"/>
      <c r="AB260" s="412"/>
      <c r="AC260" s="412"/>
      <c r="AD260" s="412"/>
      <c r="AE260" s="412"/>
      <c r="AF260" s="412"/>
      <c r="AG260" s="417"/>
      <c r="AH260" s="417"/>
      <c r="AI260" s="417"/>
      <c r="AJ260" s="417"/>
      <c r="AK260" s="417"/>
      <c r="AL260" s="417"/>
      <c r="AM260" s="417"/>
      <c r="AN260" s="298">
        <f>SUM(Z260:AM260)</f>
        <v>0</v>
      </c>
    </row>
    <row r="261" spans="1:41" ht="15" hidden="1" outlineLevel="1">
      <c r="C261" s="296" t="s">
        <v>290</v>
      </c>
      <c r="D261" s="293" t="s">
        <v>164</v>
      </c>
      <c r="E261" s="297"/>
      <c r="F261" s="297"/>
      <c r="G261" s="297"/>
      <c r="H261" s="297"/>
      <c r="I261" s="297"/>
      <c r="J261" s="297"/>
      <c r="K261" s="297"/>
      <c r="L261" s="297"/>
      <c r="M261" s="297"/>
      <c r="N261" s="297"/>
      <c r="O261" s="297">
        <f>O260</f>
        <v>12</v>
      </c>
      <c r="P261" s="297"/>
      <c r="Q261" s="297"/>
      <c r="R261" s="297"/>
      <c r="S261" s="297"/>
      <c r="T261" s="297"/>
      <c r="U261" s="297"/>
      <c r="V261" s="297"/>
      <c r="W261" s="297"/>
      <c r="X261" s="297"/>
      <c r="Y261" s="297"/>
      <c r="Z261" s="413">
        <f>Z260</f>
        <v>0</v>
      </c>
      <c r="AA261" s="413">
        <f t="shared" ref="AA261" si="718">AA260</f>
        <v>0</v>
      </c>
      <c r="AB261" s="413">
        <f t="shared" ref="AB261" si="719">AB260</f>
        <v>0</v>
      </c>
      <c r="AC261" s="413">
        <f t="shared" ref="AC261" si="720">AC260</f>
        <v>0</v>
      </c>
      <c r="AD261" s="413">
        <f t="shared" ref="AD261" si="721">AD260</f>
        <v>0</v>
      </c>
      <c r="AE261" s="413">
        <f t="shared" ref="AE261" si="722">AE260</f>
        <v>0</v>
      </c>
      <c r="AF261" s="413">
        <f t="shared" ref="AF261" si="723">AF260</f>
        <v>0</v>
      </c>
      <c r="AG261" s="413">
        <f t="shared" ref="AG261" si="724">AG260</f>
        <v>0</v>
      </c>
      <c r="AH261" s="413">
        <f t="shared" ref="AH261" si="725">AH260</f>
        <v>0</v>
      </c>
      <c r="AI261" s="413">
        <f t="shared" ref="AI261" si="726">AI260</f>
        <v>0</v>
      </c>
      <c r="AJ261" s="413">
        <f t="shared" ref="AJ261" si="727">AJ260</f>
        <v>0</v>
      </c>
      <c r="AK261" s="413">
        <f t="shared" ref="AK261" si="728">AK260</f>
        <v>0</v>
      </c>
      <c r="AL261" s="413">
        <f t="shared" ref="AL261" si="729">AL260</f>
        <v>0</v>
      </c>
      <c r="AM261" s="413">
        <f t="shared" ref="AM261" si="730">AM260</f>
        <v>0</v>
      </c>
      <c r="AN261" s="308"/>
    </row>
    <row r="262" spans="1:41" ht="15" hidden="1" outlineLevel="1">
      <c r="C262" s="317"/>
      <c r="D262" s="307"/>
      <c r="E262" s="293"/>
      <c r="F262" s="293"/>
      <c r="G262" s="293"/>
      <c r="H262" s="293"/>
      <c r="I262" s="293"/>
      <c r="J262" s="293"/>
      <c r="K262" s="293"/>
      <c r="L262" s="293"/>
      <c r="M262" s="293"/>
      <c r="N262" s="293"/>
      <c r="O262" s="293"/>
      <c r="P262" s="293"/>
      <c r="Q262" s="293"/>
      <c r="R262" s="293"/>
      <c r="S262" s="293"/>
      <c r="T262" s="293"/>
      <c r="U262" s="293"/>
      <c r="V262" s="293"/>
      <c r="W262" s="293"/>
      <c r="X262" s="293"/>
      <c r="Y262" s="293"/>
      <c r="Z262" s="414"/>
      <c r="AA262" s="414"/>
      <c r="AB262" s="414"/>
      <c r="AC262" s="414"/>
      <c r="AD262" s="414"/>
      <c r="AE262" s="414"/>
      <c r="AF262" s="414"/>
      <c r="AG262" s="414"/>
      <c r="AH262" s="414"/>
      <c r="AI262" s="414"/>
      <c r="AJ262" s="414"/>
      <c r="AK262" s="414"/>
      <c r="AL262" s="414"/>
      <c r="AM262" s="414"/>
      <c r="AN262" s="308"/>
    </row>
    <row r="263" spans="1:41" ht="15.6" hidden="1" outlineLevel="1">
      <c r="C263" s="290" t="s">
        <v>108</v>
      </c>
      <c r="D263" s="291"/>
      <c r="E263" s="292"/>
      <c r="F263" s="292"/>
      <c r="G263" s="292"/>
      <c r="H263" s="292"/>
      <c r="I263" s="292"/>
      <c r="J263" s="292"/>
      <c r="K263" s="292"/>
      <c r="L263" s="292"/>
      <c r="M263" s="292"/>
      <c r="N263" s="292"/>
      <c r="O263" s="292"/>
      <c r="P263" s="292"/>
      <c r="Q263" s="291"/>
      <c r="R263" s="291"/>
      <c r="S263" s="291"/>
      <c r="T263" s="291"/>
      <c r="U263" s="291"/>
      <c r="V263" s="291"/>
      <c r="W263" s="291"/>
      <c r="X263" s="291"/>
      <c r="Y263" s="291"/>
      <c r="Z263" s="416"/>
      <c r="AA263" s="416"/>
      <c r="AB263" s="416"/>
      <c r="AC263" s="416"/>
      <c r="AD263" s="416"/>
      <c r="AE263" s="416"/>
      <c r="AF263" s="416"/>
      <c r="AG263" s="416"/>
      <c r="AH263" s="416"/>
      <c r="AI263" s="416"/>
      <c r="AJ263" s="416"/>
      <c r="AK263" s="416"/>
      <c r="AL263" s="416"/>
      <c r="AM263" s="416"/>
      <c r="AN263" s="294"/>
    </row>
    <row r="264" spans="1:41" ht="15" hidden="1" outlineLevel="1">
      <c r="A264" s="523">
        <v>14</v>
      </c>
      <c r="C264" s="317" t="s">
        <v>109</v>
      </c>
      <c r="D264" s="293" t="s">
        <v>25</v>
      </c>
      <c r="E264" s="297"/>
      <c r="F264" s="297"/>
      <c r="G264" s="297"/>
      <c r="H264" s="297"/>
      <c r="I264" s="297"/>
      <c r="J264" s="297"/>
      <c r="K264" s="297"/>
      <c r="L264" s="297"/>
      <c r="M264" s="297"/>
      <c r="N264" s="297"/>
      <c r="O264" s="297">
        <v>12</v>
      </c>
      <c r="P264" s="297"/>
      <c r="Q264" s="297"/>
      <c r="R264" s="297"/>
      <c r="S264" s="297"/>
      <c r="T264" s="297"/>
      <c r="U264" s="297"/>
      <c r="V264" s="297"/>
      <c r="W264" s="297"/>
      <c r="X264" s="297"/>
      <c r="Y264" s="297"/>
      <c r="Z264" s="412"/>
      <c r="AA264" s="412"/>
      <c r="AB264" s="412"/>
      <c r="AC264" s="412"/>
      <c r="AD264" s="412"/>
      <c r="AE264" s="412"/>
      <c r="AF264" s="412"/>
      <c r="AG264" s="412"/>
      <c r="AH264" s="412"/>
      <c r="AI264" s="412"/>
      <c r="AJ264" s="412"/>
      <c r="AK264" s="412"/>
      <c r="AL264" s="412"/>
      <c r="AM264" s="412"/>
      <c r="AN264" s="298">
        <f>SUM(Z264:AM264)</f>
        <v>0</v>
      </c>
    </row>
    <row r="265" spans="1:41" ht="15" hidden="1" outlineLevel="1">
      <c r="C265" s="296" t="s">
        <v>290</v>
      </c>
      <c r="D265" s="293" t="s">
        <v>164</v>
      </c>
      <c r="E265" s="297"/>
      <c r="F265" s="297"/>
      <c r="G265" s="297"/>
      <c r="H265" s="297"/>
      <c r="I265" s="297"/>
      <c r="J265" s="297"/>
      <c r="K265" s="297"/>
      <c r="L265" s="297"/>
      <c r="M265" s="297"/>
      <c r="N265" s="297"/>
      <c r="O265" s="297">
        <f>O264</f>
        <v>12</v>
      </c>
      <c r="P265" s="297"/>
      <c r="Q265" s="297"/>
      <c r="R265" s="297"/>
      <c r="S265" s="297"/>
      <c r="T265" s="297"/>
      <c r="U265" s="297"/>
      <c r="V265" s="297"/>
      <c r="W265" s="297"/>
      <c r="X265" s="297"/>
      <c r="Y265" s="297"/>
      <c r="Z265" s="413">
        <f>Z264</f>
        <v>0</v>
      </c>
      <c r="AA265" s="413">
        <f t="shared" ref="AA265" si="731">AA264</f>
        <v>0</v>
      </c>
      <c r="AB265" s="413">
        <f t="shared" ref="AB265" si="732">AB264</f>
        <v>0</v>
      </c>
      <c r="AC265" s="413">
        <f t="shared" ref="AC265" si="733">AC264</f>
        <v>0</v>
      </c>
      <c r="AD265" s="413">
        <f t="shared" ref="AD265" si="734">AD264</f>
        <v>0</v>
      </c>
      <c r="AE265" s="413">
        <f t="shared" ref="AE265" si="735">AE264</f>
        <v>0</v>
      </c>
      <c r="AF265" s="413">
        <f t="shared" ref="AF265" si="736">AF264</f>
        <v>0</v>
      </c>
      <c r="AG265" s="413">
        <f t="shared" ref="AG265" si="737">AG264</f>
        <v>0</v>
      </c>
      <c r="AH265" s="413">
        <f t="shared" ref="AH265" si="738">AH264</f>
        <v>0</v>
      </c>
      <c r="AI265" s="413">
        <f t="shared" ref="AI265" si="739">AI264</f>
        <v>0</v>
      </c>
      <c r="AJ265" s="413">
        <f t="shared" ref="AJ265" si="740">AJ264</f>
        <v>0</v>
      </c>
      <c r="AK265" s="413">
        <f t="shared" ref="AK265" si="741">AK264</f>
        <v>0</v>
      </c>
      <c r="AL265" s="413">
        <f t="shared" ref="AL265" si="742">AL264</f>
        <v>0</v>
      </c>
      <c r="AM265" s="413">
        <f t="shared" ref="AM265" si="743">AM264</f>
        <v>0</v>
      </c>
      <c r="AN265" s="299"/>
    </row>
    <row r="266" spans="1:41" ht="15" hidden="1" outlineLevel="1">
      <c r="A266" s="524"/>
      <c r="B266" s="524"/>
      <c r="C266" s="317"/>
      <c r="D266" s="307"/>
      <c r="E266" s="293"/>
      <c r="F266" s="293"/>
      <c r="G266" s="293"/>
      <c r="H266" s="293"/>
      <c r="I266" s="293"/>
      <c r="J266" s="293"/>
      <c r="K266" s="293"/>
      <c r="L266" s="293"/>
      <c r="M266" s="293"/>
      <c r="N266" s="293"/>
      <c r="O266" s="470"/>
      <c r="P266" s="293"/>
      <c r="Q266" s="293"/>
      <c r="R266" s="293"/>
      <c r="S266" s="293"/>
      <c r="T266" s="293"/>
      <c r="U266" s="293"/>
      <c r="V266" s="293"/>
      <c r="W266" s="293"/>
      <c r="X266" s="293"/>
      <c r="Y266" s="293"/>
      <c r="Z266" s="414"/>
      <c r="AA266" s="414"/>
      <c r="AB266" s="414"/>
      <c r="AC266" s="414"/>
      <c r="AD266" s="414"/>
      <c r="AE266" s="414"/>
      <c r="AF266" s="414"/>
      <c r="AG266" s="414"/>
      <c r="AH266" s="414"/>
      <c r="AI266" s="414"/>
      <c r="AJ266" s="414"/>
      <c r="AK266" s="414"/>
      <c r="AL266" s="414"/>
      <c r="AM266" s="414"/>
      <c r="AN266" s="303"/>
      <c r="AO266" s="630"/>
    </row>
    <row r="267" spans="1:41" s="311" customFormat="1" ht="15.6" hidden="1" outlineLevel="1">
      <c r="A267" s="524"/>
      <c r="B267" s="524"/>
      <c r="C267" s="290" t="s">
        <v>491</v>
      </c>
      <c r="D267" s="293"/>
      <c r="E267" s="293"/>
      <c r="F267" s="293"/>
      <c r="G267" s="293"/>
      <c r="H267" s="293"/>
      <c r="I267" s="293"/>
      <c r="J267" s="293"/>
      <c r="K267" s="293"/>
      <c r="L267" s="293"/>
      <c r="M267" s="293"/>
      <c r="N267" s="293"/>
      <c r="O267" s="293"/>
      <c r="P267" s="293"/>
      <c r="Q267" s="293"/>
      <c r="R267" s="293"/>
      <c r="S267" s="293"/>
      <c r="T267" s="293"/>
      <c r="U267" s="293"/>
      <c r="V267" s="293"/>
      <c r="W267" s="293"/>
      <c r="X267" s="293"/>
      <c r="Y267" s="293"/>
      <c r="Z267" s="414"/>
      <c r="AA267" s="414"/>
      <c r="AB267" s="414"/>
      <c r="AC267" s="414"/>
      <c r="AD267" s="414"/>
      <c r="AE267" s="414"/>
      <c r="AF267" s="418"/>
      <c r="AG267" s="418"/>
      <c r="AH267" s="418"/>
      <c r="AI267" s="418"/>
      <c r="AJ267" s="418"/>
      <c r="AK267" s="418"/>
      <c r="AL267" s="418"/>
      <c r="AM267" s="418"/>
      <c r="AN267" s="518"/>
      <c r="AO267" s="631"/>
    </row>
    <row r="268" spans="1:41" ht="15" hidden="1" outlineLevel="1">
      <c r="A268" s="523">
        <v>15</v>
      </c>
      <c r="C268" s="296" t="s">
        <v>496</v>
      </c>
      <c r="D268" s="293" t="s">
        <v>25</v>
      </c>
      <c r="E268" s="297"/>
      <c r="F268" s="297"/>
      <c r="G268" s="297"/>
      <c r="H268" s="297"/>
      <c r="I268" s="297"/>
      <c r="J268" s="297"/>
      <c r="K268" s="297"/>
      <c r="L268" s="297"/>
      <c r="M268" s="297"/>
      <c r="N268" s="297"/>
      <c r="O268" s="297">
        <v>0</v>
      </c>
      <c r="P268" s="297"/>
      <c r="Q268" s="297"/>
      <c r="R268" s="297"/>
      <c r="S268" s="297"/>
      <c r="T268" s="297"/>
      <c r="U268" s="297"/>
      <c r="V268" s="297"/>
      <c r="W268" s="297"/>
      <c r="X268" s="297"/>
      <c r="Y268" s="297"/>
      <c r="Z268" s="412"/>
      <c r="AA268" s="412"/>
      <c r="AB268" s="412"/>
      <c r="AC268" s="412"/>
      <c r="AD268" s="412"/>
      <c r="AE268" s="412"/>
      <c r="AF268" s="412"/>
      <c r="AG268" s="412"/>
      <c r="AH268" s="412"/>
      <c r="AI268" s="412"/>
      <c r="AJ268" s="412"/>
      <c r="AK268" s="412"/>
      <c r="AL268" s="412"/>
      <c r="AM268" s="412"/>
      <c r="AN268" s="298">
        <f>SUM(Z268:AM268)</f>
        <v>0</v>
      </c>
    </row>
    <row r="269" spans="1:41" ht="15" hidden="1" outlineLevel="1">
      <c r="C269" s="296" t="s">
        <v>290</v>
      </c>
      <c r="D269" s="293" t="s">
        <v>164</v>
      </c>
      <c r="E269" s="297"/>
      <c r="F269" s="297"/>
      <c r="G269" s="297"/>
      <c r="H269" s="297"/>
      <c r="I269" s="297"/>
      <c r="J269" s="297"/>
      <c r="K269" s="297"/>
      <c r="L269" s="297"/>
      <c r="M269" s="297"/>
      <c r="N269" s="297"/>
      <c r="O269" s="297">
        <f>O268</f>
        <v>0</v>
      </c>
      <c r="P269" s="297"/>
      <c r="Q269" s="297"/>
      <c r="R269" s="297"/>
      <c r="S269" s="297"/>
      <c r="T269" s="297"/>
      <c r="U269" s="297"/>
      <c r="V269" s="297"/>
      <c r="W269" s="297"/>
      <c r="X269" s="297"/>
      <c r="Y269" s="297"/>
      <c r="Z269" s="413">
        <f>Z268</f>
        <v>0</v>
      </c>
      <c r="AA269" s="413">
        <f t="shared" ref="AA269:AM269" si="744">AA268</f>
        <v>0</v>
      </c>
      <c r="AB269" s="413">
        <f t="shared" si="744"/>
        <v>0</v>
      </c>
      <c r="AC269" s="413">
        <f t="shared" si="744"/>
        <v>0</v>
      </c>
      <c r="AD269" s="413">
        <f t="shared" si="744"/>
        <v>0</v>
      </c>
      <c r="AE269" s="413">
        <f t="shared" si="744"/>
        <v>0</v>
      </c>
      <c r="AF269" s="413">
        <f t="shared" si="744"/>
        <v>0</v>
      </c>
      <c r="AG269" s="413">
        <f t="shared" si="744"/>
        <v>0</v>
      </c>
      <c r="AH269" s="413">
        <f t="shared" si="744"/>
        <v>0</v>
      </c>
      <c r="AI269" s="413">
        <f t="shared" si="744"/>
        <v>0</v>
      </c>
      <c r="AJ269" s="413">
        <f t="shared" si="744"/>
        <v>0</v>
      </c>
      <c r="AK269" s="413">
        <f t="shared" si="744"/>
        <v>0</v>
      </c>
      <c r="AL269" s="413">
        <f t="shared" si="744"/>
        <v>0</v>
      </c>
      <c r="AM269" s="413">
        <f t="shared" si="744"/>
        <v>0</v>
      </c>
      <c r="AN269" s="299"/>
    </row>
    <row r="270" spans="1:41" ht="15" hidden="1" outlineLevel="1">
      <c r="C270" s="317"/>
      <c r="D270" s="307"/>
      <c r="E270" s="293"/>
      <c r="F270" s="293"/>
      <c r="G270" s="293"/>
      <c r="H270" s="293"/>
      <c r="I270" s="293"/>
      <c r="J270" s="293"/>
      <c r="K270" s="293"/>
      <c r="L270" s="293"/>
      <c r="M270" s="293"/>
      <c r="N270" s="293"/>
      <c r="O270" s="293"/>
      <c r="P270" s="293"/>
      <c r="Q270" s="293"/>
      <c r="R270" s="293"/>
      <c r="S270" s="293"/>
      <c r="T270" s="293"/>
      <c r="U270" s="293"/>
      <c r="V270" s="293"/>
      <c r="W270" s="293"/>
      <c r="X270" s="293"/>
      <c r="Y270" s="293"/>
      <c r="Z270" s="414"/>
      <c r="AA270" s="414"/>
      <c r="AB270" s="414"/>
      <c r="AC270" s="414"/>
      <c r="AD270" s="414"/>
      <c r="AE270" s="414"/>
      <c r="AF270" s="414"/>
      <c r="AG270" s="414"/>
      <c r="AH270" s="414"/>
      <c r="AI270" s="414"/>
      <c r="AJ270" s="414"/>
      <c r="AK270" s="414"/>
      <c r="AL270" s="414"/>
      <c r="AM270" s="414"/>
      <c r="AN270" s="308"/>
    </row>
    <row r="271" spans="1:41" s="285" customFormat="1" ht="15" hidden="1" outlineLevel="1">
      <c r="A271" s="523">
        <v>16</v>
      </c>
      <c r="B271" s="523"/>
      <c r="C271" s="326" t="s">
        <v>492</v>
      </c>
      <c r="D271" s="293" t="s">
        <v>25</v>
      </c>
      <c r="E271" s="297"/>
      <c r="F271" s="297"/>
      <c r="G271" s="297"/>
      <c r="H271" s="297"/>
      <c r="I271" s="297"/>
      <c r="J271" s="297"/>
      <c r="K271" s="297"/>
      <c r="L271" s="297"/>
      <c r="M271" s="297"/>
      <c r="N271" s="297"/>
      <c r="O271" s="297">
        <v>0</v>
      </c>
      <c r="P271" s="297"/>
      <c r="Q271" s="297"/>
      <c r="R271" s="297"/>
      <c r="S271" s="297"/>
      <c r="T271" s="297"/>
      <c r="U271" s="297"/>
      <c r="V271" s="297"/>
      <c r="W271" s="297"/>
      <c r="X271" s="297"/>
      <c r="Y271" s="297"/>
      <c r="Z271" s="412"/>
      <c r="AA271" s="412"/>
      <c r="AB271" s="412"/>
      <c r="AC271" s="412"/>
      <c r="AD271" s="412"/>
      <c r="AE271" s="412"/>
      <c r="AF271" s="412"/>
      <c r="AG271" s="412"/>
      <c r="AH271" s="412"/>
      <c r="AI271" s="412"/>
      <c r="AJ271" s="412"/>
      <c r="AK271" s="412"/>
      <c r="AL271" s="412"/>
      <c r="AM271" s="412"/>
      <c r="AN271" s="298">
        <f>SUM(Z271:AM271)</f>
        <v>0</v>
      </c>
    </row>
    <row r="272" spans="1:41" s="285" customFormat="1" ht="15" hidden="1" outlineLevel="1">
      <c r="A272" s="523"/>
      <c r="B272" s="523"/>
      <c r="C272" s="326" t="s">
        <v>290</v>
      </c>
      <c r="D272" s="293" t="s">
        <v>164</v>
      </c>
      <c r="E272" s="297"/>
      <c r="F272" s="297"/>
      <c r="G272" s="297"/>
      <c r="H272" s="297"/>
      <c r="I272" s="297"/>
      <c r="J272" s="297"/>
      <c r="K272" s="297"/>
      <c r="L272" s="297"/>
      <c r="M272" s="297"/>
      <c r="N272" s="297"/>
      <c r="O272" s="297">
        <f>O271</f>
        <v>0</v>
      </c>
      <c r="P272" s="297"/>
      <c r="Q272" s="297"/>
      <c r="R272" s="297"/>
      <c r="S272" s="297"/>
      <c r="T272" s="297"/>
      <c r="U272" s="297"/>
      <c r="V272" s="297"/>
      <c r="W272" s="297"/>
      <c r="X272" s="297"/>
      <c r="Y272" s="297"/>
      <c r="Z272" s="413">
        <f>Z271</f>
        <v>0</v>
      </c>
      <c r="AA272" s="413">
        <f t="shared" ref="AA272:AM272" si="745">AA271</f>
        <v>0</v>
      </c>
      <c r="AB272" s="413">
        <f t="shared" si="745"/>
        <v>0</v>
      </c>
      <c r="AC272" s="413">
        <f t="shared" si="745"/>
        <v>0</v>
      </c>
      <c r="AD272" s="413">
        <f t="shared" si="745"/>
        <v>0</v>
      </c>
      <c r="AE272" s="413">
        <f t="shared" si="745"/>
        <v>0</v>
      </c>
      <c r="AF272" s="413">
        <f t="shared" si="745"/>
        <v>0</v>
      </c>
      <c r="AG272" s="413">
        <f t="shared" si="745"/>
        <v>0</v>
      </c>
      <c r="AH272" s="413">
        <f t="shared" si="745"/>
        <v>0</v>
      </c>
      <c r="AI272" s="413">
        <f t="shared" si="745"/>
        <v>0</v>
      </c>
      <c r="AJ272" s="413">
        <f t="shared" si="745"/>
        <v>0</v>
      </c>
      <c r="AK272" s="413">
        <f t="shared" si="745"/>
        <v>0</v>
      </c>
      <c r="AL272" s="413">
        <f t="shared" si="745"/>
        <v>0</v>
      </c>
      <c r="AM272" s="413">
        <f t="shared" si="745"/>
        <v>0</v>
      </c>
      <c r="AN272" s="299"/>
    </row>
    <row r="273" spans="1:40" s="285" customFormat="1" ht="15" hidden="1" outlineLevel="1">
      <c r="A273" s="523"/>
      <c r="B273" s="523"/>
      <c r="C273" s="326"/>
      <c r="D273" s="293"/>
      <c r="E273" s="293"/>
      <c r="F273" s="293"/>
      <c r="G273" s="293"/>
      <c r="H273" s="293"/>
      <c r="I273" s="293"/>
      <c r="J273" s="293"/>
      <c r="K273" s="293"/>
      <c r="L273" s="293"/>
      <c r="M273" s="293"/>
      <c r="N273" s="293"/>
      <c r="O273" s="293"/>
      <c r="P273" s="293"/>
      <c r="Q273" s="293"/>
      <c r="R273" s="293"/>
      <c r="S273" s="293"/>
      <c r="T273" s="293"/>
      <c r="U273" s="293"/>
      <c r="V273" s="293"/>
      <c r="W273" s="293"/>
      <c r="X273" s="293"/>
      <c r="Y273" s="293"/>
      <c r="Z273" s="414"/>
      <c r="AA273" s="414"/>
      <c r="AB273" s="414"/>
      <c r="AC273" s="414"/>
      <c r="AD273" s="414"/>
      <c r="AE273" s="414"/>
      <c r="AF273" s="418"/>
      <c r="AG273" s="418"/>
      <c r="AH273" s="418"/>
      <c r="AI273" s="418"/>
      <c r="AJ273" s="418"/>
      <c r="AK273" s="418"/>
      <c r="AL273" s="418"/>
      <c r="AM273" s="418"/>
      <c r="AN273" s="315"/>
    </row>
    <row r="274" spans="1:40" ht="15.6" hidden="1" outlineLevel="1">
      <c r="C274" s="520" t="s">
        <v>497</v>
      </c>
      <c r="D274" s="322"/>
      <c r="E274" s="292"/>
      <c r="F274" s="291"/>
      <c r="G274" s="291"/>
      <c r="H274" s="291"/>
      <c r="I274" s="291"/>
      <c r="J274" s="291"/>
      <c r="K274" s="291"/>
      <c r="L274" s="291"/>
      <c r="M274" s="291"/>
      <c r="N274" s="291"/>
      <c r="O274" s="292"/>
      <c r="P274" s="291"/>
      <c r="Q274" s="291"/>
      <c r="R274" s="291"/>
      <c r="S274" s="291"/>
      <c r="T274" s="291"/>
      <c r="U274" s="291"/>
      <c r="V274" s="291"/>
      <c r="W274" s="291"/>
      <c r="X274" s="291"/>
      <c r="Y274" s="291"/>
      <c r="Z274" s="416"/>
      <c r="AA274" s="416"/>
      <c r="AB274" s="416"/>
      <c r="AC274" s="416"/>
      <c r="AD274" s="416"/>
      <c r="AE274" s="416"/>
      <c r="AF274" s="416"/>
      <c r="AG274" s="416"/>
      <c r="AH274" s="416"/>
      <c r="AI274" s="416"/>
      <c r="AJ274" s="416"/>
      <c r="AK274" s="416"/>
      <c r="AL274" s="416"/>
      <c r="AM274" s="416"/>
      <c r="AN274" s="294"/>
    </row>
    <row r="275" spans="1:40" s="754" customFormat="1" ht="30" hidden="1" outlineLevel="1">
      <c r="A275" s="746">
        <v>17</v>
      </c>
      <c r="B275" s="746"/>
      <c r="C275" s="747" t="s">
        <v>688</v>
      </c>
      <c r="D275" s="748" t="s">
        <v>25</v>
      </c>
      <c r="E275" s="749">
        <v>2718</v>
      </c>
      <c r="F275" s="749">
        <v>2718</v>
      </c>
      <c r="G275" s="749">
        <v>2718</v>
      </c>
      <c r="H275" s="749">
        <v>2718</v>
      </c>
      <c r="I275" s="749">
        <v>2718</v>
      </c>
      <c r="J275" s="749">
        <v>2718</v>
      </c>
      <c r="K275" s="749">
        <v>2718</v>
      </c>
      <c r="L275" s="749">
        <v>2718</v>
      </c>
      <c r="M275" s="749">
        <v>2718</v>
      </c>
      <c r="N275" s="749">
        <v>2718</v>
      </c>
      <c r="O275" s="749">
        <v>0</v>
      </c>
      <c r="P275" s="749"/>
      <c r="Q275" s="749"/>
      <c r="R275" s="749"/>
      <c r="S275" s="749"/>
      <c r="T275" s="749"/>
      <c r="U275" s="749"/>
      <c r="V275" s="749"/>
      <c r="W275" s="749"/>
      <c r="X275" s="749"/>
      <c r="Y275" s="749"/>
      <c r="Z275" s="750">
        <v>1</v>
      </c>
      <c r="AA275" s="751"/>
      <c r="AB275" s="751"/>
      <c r="AC275" s="751"/>
      <c r="AD275" s="751"/>
      <c r="AE275" s="751"/>
      <c r="AF275" s="751"/>
      <c r="AG275" s="752"/>
      <c r="AH275" s="752"/>
      <c r="AI275" s="752"/>
      <c r="AJ275" s="752"/>
      <c r="AK275" s="752"/>
      <c r="AL275" s="752"/>
      <c r="AM275" s="752"/>
      <c r="AN275" s="753">
        <f>SUM(Z275:AM275)</f>
        <v>1</v>
      </c>
    </row>
    <row r="276" spans="1:40" ht="15" hidden="1" outlineLevel="1">
      <c r="C276" s="296" t="s">
        <v>290</v>
      </c>
      <c r="D276" s="293" t="s">
        <v>164</v>
      </c>
      <c r="E276" s="297"/>
      <c r="F276" s="297"/>
      <c r="G276" s="297"/>
      <c r="H276" s="297"/>
      <c r="I276" s="297"/>
      <c r="J276" s="297"/>
      <c r="K276" s="297"/>
      <c r="L276" s="297"/>
      <c r="M276" s="297"/>
      <c r="N276" s="297"/>
      <c r="O276" s="297">
        <f>O275</f>
        <v>0</v>
      </c>
      <c r="P276" s="297"/>
      <c r="Q276" s="297"/>
      <c r="R276" s="297"/>
      <c r="S276" s="297"/>
      <c r="T276" s="297"/>
      <c r="U276" s="297"/>
      <c r="V276" s="297"/>
      <c r="W276" s="297"/>
      <c r="X276" s="297"/>
      <c r="Y276" s="297"/>
      <c r="Z276" s="413">
        <f>Z275</f>
        <v>1</v>
      </c>
      <c r="AA276" s="413">
        <f t="shared" ref="AA276:AM276" si="746">AA275</f>
        <v>0</v>
      </c>
      <c r="AB276" s="413">
        <f t="shared" si="746"/>
        <v>0</v>
      </c>
      <c r="AC276" s="413">
        <f t="shared" si="746"/>
        <v>0</v>
      </c>
      <c r="AD276" s="413">
        <f t="shared" si="746"/>
        <v>0</v>
      </c>
      <c r="AE276" s="413">
        <f t="shared" si="746"/>
        <v>0</v>
      </c>
      <c r="AF276" s="413">
        <f t="shared" si="746"/>
        <v>0</v>
      </c>
      <c r="AG276" s="413">
        <f t="shared" si="746"/>
        <v>0</v>
      </c>
      <c r="AH276" s="413">
        <f t="shared" si="746"/>
        <v>0</v>
      </c>
      <c r="AI276" s="413">
        <f t="shared" si="746"/>
        <v>0</v>
      </c>
      <c r="AJ276" s="413">
        <f t="shared" si="746"/>
        <v>0</v>
      </c>
      <c r="AK276" s="413">
        <f t="shared" si="746"/>
        <v>0</v>
      </c>
      <c r="AL276" s="413">
        <f t="shared" si="746"/>
        <v>0</v>
      </c>
      <c r="AM276" s="413">
        <f t="shared" si="746"/>
        <v>0</v>
      </c>
      <c r="AN276" s="308"/>
    </row>
    <row r="277" spans="1:40" ht="15" hidden="1" outlineLevel="1">
      <c r="C277" s="296"/>
      <c r="D277" s="293"/>
      <c r="E277" s="293"/>
      <c r="F277" s="293"/>
      <c r="G277" s="293"/>
      <c r="H277" s="293"/>
      <c r="I277" s="293"/>
      <c r="J277" s="293"/>
      <c r="K277" s="293"/>
      <c r="L277" s="293"/>
      <c r="M277" s="293"/>
      <c r="N277" s="293"/>
      <c r="O277" s="293"/>
      <c r="P277" s="293"/>
      <c r="Q277" s="293"/>
      <c r="R277" s="293"/>
      <c r="S277" s="293"/>
      <c r="T277" s="293"/>
      <c r="U277" s="293"/>
      <c r="V277" s="293"/>
      <c r="W277" s="293"/>
      <c r="X277" s="293"/>
      <c r="Y277" s="293"/>
      <c r="Z277" s="424"/>
      <c r="AA277" s="427"/>
      <c r="AB277" s="427"/>
      <c r="AC277" s="427"/>
      <c r="AD277" s="427"/>
      <c r="AE277" s="427"/>
      <c r="AF277" s="427"/>
      <c r="AG277" s="427"/>
      <c r="AH277" s="427"/>
      <c r="AI277" s="427"/>
      <c r="AJ277" s="427"/>
      <c r="AK277" s="427"/>
      <c r="AL277" s="427"/>
      <c r="AM277" s="427"/>
      <c r="AN277" s="308"/>
    </row>
    <row r="278" spans="1:40" ht="15" hidden="1" outlineLevel="1">
      <c r="A278" s="523">
        <v>18</v>
      </c>
      <c r="C278" s="521" t="s">
        <v>110</v>
      </c>
      <c r="D278" s="293" t="s">
        <v>25</v>
      </c>
      <c r="E278" s="297"/>
      <c r="F278" s="297"/>
      <c r="G278" s="297"/>
      <c r="H278" s="297"/>
      <c r="I278" s="297"/>
      <c r="J278" s="297"/>
      <c r="K278" s="297"/>
      <c r="L278" s="297"/>
      <c r="M278" s="297"/>
      <c r="N278" s="297"/>
      <c r="O278" s="297">
        <v>0</v>
      </c>
      <c r="P278" s="297"/>
      <c r="Q278" s="297"/>
      <c r="R278" s="297"/>
      <c r="S278" s="297"/>
      <c r="T278" s="297"/>
      <c r="U278" s="297"/>
      <c r="V278" s="297"/>
      <c r="W278" s="297"/>
      <c r="X278" s="297"/>
      <c r="Y278" s="297"/>
      <c r="Z278" s="428"/>
      <c r="AA278" s="412"/>
      <c r="AB278" s="412"/>
      <c r="AC278" s="412"/>
      <c r="AD278" s="412"/>
      <c r="AE278" s="412"/>
      <c r="AF278" s="412"/>
      <c r="AG278" s="417"/>
      <c r="AH278" s="417"/>
      <c r="AI278" s="417"/>
      <c r="AJ278" s="417"/>
      <c r="AK278" s="417"/>
      <c r="AL278" s="417"/>
      <c r="AM278" s="417"/>
      <c r="AN278" s="298">
        <f>SUM(Z278:AM278)</f>
        <v>0</v>
      </c>
    </row>
    <row r="279" spans="1:40" ht="15" hidden="1" outlineLevel="1">
      <c r="C279" s="296" t="s">
        <v>290</v>
      </c>
      <c r="D279" s="293" t="s">
        <v>164</v>
      </c>
      <c r="E279" s="297"/>
      <c r="F279" s="297"/>
      <c r="G279" s="297"/>
      <c r="H279" s="297"/>
      <c r="I279" s="297"/>
      <c r="J279" s="297"/>
      <c r="K279" s="297"/>
      <c r="L279" s="297"/>
      <c r="M279" s="297"/>
      <c r="N279" s="297"/>
      <c r="O279" s="297">
        <f>O278</f>
        <v>0</v>
      </c>
      <c r="P279" s="297"/>
      <c r="Q279" s="297"/>
      <c r="R279" s="297"/>
      <c r="S279" s="297"/>
      <c r="T279" s="297"/>
      <c r="U279" s="297"/>
      <c r="V279" s="297"/>
      <c r="W279" s="297"/>
      <c r="X279" s="297"/>
      <c r="Y279" s="297"/>
      <c r="Z279" s="413">
        <f>Z278</f>
        <v>0</v>
      </c>
      <c r="AA279" s="413">
        <f t="shared" ref="AA279:AM279" si="747">AA278</f>
        <v>0</v>
      </c>
      <c r="AB279" s="413">
        <f t="shared" si="747"/>
        <v>0</v>
      </c>
      <c r="AC279" s="413">
        <f t="shared" si="747"/>
        <v>0</v>
      </c>
      <c r="AD279" s="413">
        <f t="shared" si="747"/>
        <v>0</v>
      </c>
      <c r="AE279" s="413">
        <f t="shared" si="747"/>
        <v>0</v>
      </c>
      <c r="AF279" s="413">
        <f t="shared" si="747"/>
        <v>0</v>
      </c>
      <c r="AG279" s="413">
        <f t="shared" si="747"/>
        <v>0</v>
      </c>
      <c r="AH279" s="413">
        <f t="shared" si="747"/>
        <v>0</v>
      </c>
      <c r="AI279" s="413">
        <f t="shared" si="747"/>
        <v>0</v>
      </c>
      <c r="AJ279" s="413">
        <f t="shared" si="747"/>
        <v>0</v>
      </c>
      <c r="AK279" s="413">
        <f t="shared" si="747"/>
        <v>0</v>
      </c>
      <c r="AL279" s="413">
        <f t="shared" si="747"/>
        <v>0</v>
      </c>
      <c r="AM279" s="413">
        <f t="shared" si="747"/>
        <v>0</v>
      </c>
      <c r="AN279" s="308"/>
    </row>
    <row r="280" spans="1:40" ht="15" hidden="1" outlineLevel="1">
      <c r="C280" s="324"/>
      <c r="D280" s="293"/>
      <c r="E280" s="293"/>
      <c r="F280" s="293"/>
      <c r="G280" s="293"/>
      <c r="H280" s="293"/>
      <c r="I280" s="293"/>
      <c r="J280" s="293"/>
      <c r="K280" s="293"/>
      <c r="L280" s="293"/>
      <c r="M280" s="293"/>
      <c r="N280" s="293"/>
      <c r="O280" s="293"/>
      <c r="P280" s="293"/>
      <c r="Q280" s="293"/>
      <c r="R280" s="293"/>
      <c r="S280" s="293"/>
      <c r="T280" s="293"/>
      <c r="U280" s="293"/>
      <c r="V280" s="293"/>
      <c r="W280" s="293"/>
      <c r="X280" s="293"/>
      <c r="Y280" s="293"/>
      <c r="Z280" s="425"/>
      <c r="AA280" s="426"/>
      <c r="AB280" s="426"/>
      <c r="AC280" s="426"/>
      <c r="AD280" s="426"/>
      <c r="AE280" s="426"/>
      <c r="AF280" s="426"/>
      <c r="AG280" s="426"/>
      <c r="AH280" s="426"/>
      <c r="AI280" s="426"/>
      <c r="AJ280" s="426"/>
      <c r="AK280" s="426"/>
      <c r="AL280" s="426"/>
      <c r="AM280" s="426"/>
      <c r="AN280" s="299"/>
    </row>
    <row r="281" spans="1:40" ht="15" hidden="1" outlineLevel="1">
      <c r="A281" s="523">
        <v>19</v>
      </c>
      <c r="C281" s="521" t="s">
        <v>112</v>
      </c>
      <c r="D281" s="293" t="s">
        <v>25</v>
      </c>
      <c r="E281" s="297"/>
      <c r="F281" s="297"/>
      <c r="G281" s="297"/>
      <c r="H281" s="297"/>
      <c r="I281" s="297"/>
      <c r="J281" s="297"/>
      <c r="K281" s="297"/>
      <c r="L281" s="297"/>
      <c r="M281" s="297"/>
      <c r="N281" s="297"/>
      <c r="O281" s="297">
        <v>0</v>
      </c>
      <c r="P281" s="297"/>
      <c r="Q281" s="297"/>
      <c r="R281" s="297"/>
      <c r="S281" s="297"/>
      <c r="T281" s="297"/>
      <c r="U281" s="297"/>
      <c r="V281" s="297"/>
      <c r="W281" s="297"/>
      <c r="X281" s="297"/>
      <c r="Y281" s="297"/>
      <c r="Z281" s="428"/>
      <c r="AA281" s="412"/>
      <c r="AB281" s="412"/>
      <c r="AC281" s="412"/>
      <c r="AD281" s="412"/>
      <c r="AE281" s="412"/>
      <c r="AF281" s="412"/>
      <c r="AG281" s="417"/>
      <c r="AH281" s="417"/>
      <c r="AI281" s="417"/>
      <c r="AJ281" s="417"/>
      <c r="AK281" s="417"/>
      <c r="AL281" s="417"/>
      <c r="AM281" s="417"/>
      <c r="AN281" s="298">
        <f>SUM(Z281:AM281)</f>
        <v>0</v>
      </c>
    </row>
    <row r="282" spans="1:40" ht="15" hidden="1" outlineLevel="1">
      <c r="C282" s="296" t="s">
        <v>290</v>
      </c>
      <c r="D282" s="293" t="s">
        <v>164</v>
      </c>
      <c r="E282" s="297"/>
      <c r="F282" s="297"/>
      <c r="G282" s="297"/>
      <c r="H282" s="297"/>
      <c r="I282" s="297"/>
      <c r="J282" s="297"/>
      <c r="K282" s="297"/>
      <c r="L282" s="297"/>
      <c r="M282" s="297"/>
      <c r="N282" s="297"/>
      <c r="O282" s="297">
        <f>O281</f>
        <v>0</v>
      </c>
      <c r="P282" s="297"/>
      <c r="Q282" s="297"/>
      <c r="R282" s="297"/>
      <c r="S282" s="297"/>
      <c r="T282" s="297"/>
      <c r="U282" s="297"/>
      <c r="V282" s="297"/>
      <c r="W282" s="297"/>
      <c r="X282" s="297"/>
      <c r="Y282" s="297"/>
      <c r="Z282" s="413">
        <f>Z281</f>
        <v>0</v>
      </c>
      <c r="AA282" s="413">
        <f t="shared" ref="AA282:AM282" si="748">AA281</f>
        <v>0</v>
      </c>
      <c r="AB282" s="413">
        <f t="shared" si="748"/>
        <v>0</v>
      </c>
      <c r="AC282" s="413">
        <f t="shared" si="748"/>
        <v>0</v>
      </c>
      <c r="AD282" s="413">
        <f t="shared" si="748"/>
        <v>0</v>
      </c>
      <c r="AE282" s="413">
        <f t="shared" si="748"/>
        <v>0</v>
      </c>
      <c r="AF282" s="413">
        <f t="shared" si="748"/>
        <v>0</v>
      </c>
      <c r="AG282" s="413">
        <f t="shared" si="748"/>
        <v>0</v>
      </c>
      <c r="AH282" s="413">
        <f t="shared" si="748"/>
        <v>0</v>
      </c>
      <c r="AI282" s="413">
        <f t="shared" si="748"/>
        <v>0</v>
      </c>
      <c r="AJ282" s="413">
        <f t="shared" si="748"/>
        <v>0</v>
      </c>
      <c r="AK282" s="413">
        <f t="shared" si="748"/>
        <v>0</v>
      </c>
      <c r="AL282" s="413">
        <f t="shared" si="748"/>
        <v>0</v>
      </c>
      <c r="AM282" s="413">
        <f t="shared" si="748"/>
        <v>0</v>
      </c>
      <c r="AN282" s="299"/>
    </row>
    <row r="283" spans="1:40" ht="15" hidden="1" outlineLevel="1">
      <c r="C283" s="324"/>
      <c r="D283" s="293"/>
      <c r="E283" s="293"/>
      <c r="F283" s="293"/>
      <c r="G283" s="293"/>
      <c r="H283" s="293"/>
      <c r="I283" s="293"/>
      <c r="J283" s="293"/>
      <c r="K283" s="293"/>
      <c r="L283" s="293"/>
      <c r="M283" s="293"/>
      <c r="N283" s="293"/>
      <c r="O283" s="293"/>
      <c r="P283" s="293"/>
      <c r="Q283" s="293"/>
      <c r="R283" s="293"/>
      <c r="S283" s="293"/>
      <c r="T283" s="293"/>
      <c r="U283" s="293"/>
      <c r="V283" s="293"/>
      <c r="W283" s="293"/>
      <c r="X283" s="293"/>
      <c r="Y283" s="293"/>
      <c r="Z283" s="414"/>
      <c r="AA283" s="414"/>
      <c r="AB283" s="414"/>
      <c r="AC283" s="414"/>
      <c r="AD283" s="414"/>
      <c r="AE283" s="414"/>
      <c r="AF283" s="414"/>
      <c r="AG283" s="414"/>
      <c r="AH283" s="414"/>
      <c r="AI283" s="414"/>
      <c r="AJ283" s="414"/>
      <c r="AK283" s="414"/>
      <c r="AL283" s="414"/>
      <c r="AM283" s="414"/>
      <c r="AN283" s="308"/>
    </row>
    <row r="284" spans="1:40" ht="15" hidden="1" outlineLevel="1">
      <c r="A284" s="523">
        <v>20</v>
      </c>
      <c r="C284" s="521" t="s">
        <v>111</v>
      </c>
      <c r="D284" s="293" t="s">
        <v>25</v>
      </c>
      <c r="E284" s="297"/>
      <c r="F284" s="297"/>
      <c r="G284" s="297"/>
      <c r="H284" s="297"/>
      <c r="I284" s="297"/>
      <c r="J284" s="297"/>
      <c r="K284" s="297"/>
      <c r="L284" s="297"/>
      <c r="M284" s="297"/>
      <c r="N284" s="297"/>
      <c r="O284" s="297">
        <v>0</v>
      </c>
      <c r="P284" s="297"/>
      <c r="Q284" s="297"/>
      <c r="R284" s="297"/>
      <c r="S284" s="297"/>
      <c r="T284" s="297"/>
      <c r="U284" s="297"/>
      <c r="V284" s="297"/>
      <c r="W284" s="297"/>
      <c r="X284" s="297"/>
      <c r="Y284" s="297"/>
      <c r="Z284" s="428"/>
      <c r="AA284" s="412"/>
      <c r="AB284" s="412"/>
      <c r="AC284" s="412"/>
      <c r="AD284" s="412"/>
      <c r="AE284" s="412"/>
      <c r="AF284" s="412"/>
      <c r="AG284" s="417"/>
      <c r="AH284" s="417"/>
      <c r="AI284" s="417"/>
      <c r="AJ284" s="417"/>
      <c r="AK284" s="417"/>
      <c r="AL284" s="417"/>
      <c r="AM284" s="417"/>
      <c r="AN284" s="298">
        <f>SUM(Z284:AM284)</f>
        <v>0</v>
      </c>
    </row>
    <row r="285" spans="1:40" ht="15" hidden="1" outlineLevel="1">
      <c r="C285" s="296" t="s">
        <v>290</v>
      </c>
      <c r="D285" s="293" t="s">
        <v>164</v>
      </c>
      <c r="E285" s="297"/>
      <c r="F285" s="297"/>
      <c r="G285" s="297"/>
      <c r="H285" s="297"/>
      <c r="I285" s="297"/>
      <c r="J285" s="297"/>
      <c r="K285" s="297"/>
      <c r="L285" s="297"/>
      <c r="M285" s="297"/>
      <c r="N285" s="297"/>
      <c r="O285" s="297">
        <f>O284</f>
        <v>0</v>
      </c>
      <c r="P285" s="297"/>
      <c r="Q285" s="297"/>
      <c r="R285" s="297"/>
      <c r="S285" s="297"/>
      <c r="T285" s="297"/>
      <c r="U285" s="297"/>
      <c r="V285" s="297"/>
      <c r="W285" s="297"/>
      <c r="X285" s="297"/>
      <c r="Y285" s="297"/>
      <c r="Z285" s="413">
        <f t="shared" ref="Z285:AM285" si="749">Z284</f>
        <v>0</v>
      </c>
      <c r="AA285" s="413">
        <f t="shared" si="749"/>
        <v>0</v>
      </c>
      <c r="AB285" s="413">
        <f t="shared" si="749"/>
        <v>0</v>
      </c>
      <c r="AC285" s="413">
        <f t="shared" si="749"/>
        <v>0</v>
      </c>
      <c r="AD285" s="413">
        <f t="shared" si="749"/>
        <v>0</v>
      </c>
      <c r="AE285" s="413">
        <f t="shared" si="749"/>
        <v>0</v>
      </c>
      <c r="AF285" s="413">
        <f t="shared" si="749"/>
        <v>0</v>
      </c>
      <c r="AG285" s="413">
        <f t="shared" si="749"/>
        <v>0</v>
      </c>
      <c r="AH285" s="413">
        <f t="shared" si="749"/>
        <v>0</v>
      </c>
      <c r="AI285" s="413">
        <f t="shared" si="749"/>
        <v>0</v>
      </c>
      <c r="AJ285" s="413">
        <f t="shared" si="749"/>
        <v>0</v>
      </c>
      <c r="AK285" s="413">
        <f t="shared" si="749"/>
        <v>0</v>
      </c>
      <c r="AL285" s="413">
        <f t="shared" si="749"/>
        <v>0</v>
      </c>
      <c r="AM285" s="413">
        <f t="shared" si="749"/>
        <v>0</v>
      </c>
      <c r="AN285" s="308"/>
    </row>
    <row r="286" spans="1:40" ht="15.6" hidden="1" outlineLevel="1">
      <c r="C286" s="325"/>
      <c r="D286" s="302"/>
      <c r="E286" s="293"/>
      <c r="F286" s="293"/>
      <c r="G286" s="293"/>
      <c r="H286" s="293"/>
      <c r="I286" s="293"/>
      <c r="J286" s="293"/>
      <c r="K286" s="293"/>
      <c r="L286" s="293"/>
      <c r="M286" s="293"/>
      <c r="N286" s="293"/>
      <c r="O286" s="302"/>
      <c r="P286" s="293"/>
      <c r="Q286" s="293"/>
      <c r="R286" s="293"/>
      <c r="S286" s="293"/>
      <c r="T286" s="293"/>
      <c r="U286" s="293"/>
      <c r="V286" s="293"/>
      <c r="W286" s="293"/>
      <c r="X286" s="293"/>
      <c r="Y286" s="293"/>
      <c r="Z286" s="414"/>
      <c r="AA286" s="414"/>
      <c r="AB286" s="414"/>
      <c r="AC286" s="414"/>
      <c r="AD286" s="414"/>
      <c r="AE286" s="414"/>
      <c r="AF286" s="414"/>
      <c r="AG286" s="414"/>
      <c r="AH286" s="414"/>
      <c r="AI286" s="414"/>
      <c r="AJ286" s="414"/>
      <c r="AK286" s="414"/>
      <c r="AL286" s="414"/>
      <c r="AM286" s="414"/>
      <c r="AN286" s="308"/>
    </row>
    <row r="287" spans="1:40" ht="15.6" hidden="1" outlineLevel="1">
      <c r="C287" s="519" t="s">
        <v>504</v>
      </c>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293"/>
      <c r="Z287" s="424"/>
      <c r="AA287" s="427"/>
      <c r="AB287" s="427"/>
      <c r="AC287" s="427"/>
      <c r="AD287" s="427"/>
      <c r="AE287" s="427"/>
      <c r="AF287" s="427"/>
      <c r="AG287" s="427"/>
      <c r="AH287" s="427"/>
      <c r="AI287" s="427"/>
      <c r="AJ287" s="427"/>
      <c r="AK287" s="427"/>
      <c r="AL287" s="427"/>
      <c r="AM287" s="427"/>
      <c r="AN287" s="308"/>
    </row>
    <row r="288" spans="1:40" ht="15.6" hidden="1" outlineLevel="1">
      <c r="C288" s="290" t="s">
        <v>500</v>
      </c>
      <c r="D288" s="293"/>
      <c r="E288" s="293"/>
      <c r="F288" s="293"/>
      <c r="G288" s="293"/>
      <c r="H288" s="293"/>
      <c r="I288" s="293"/>
      <c r="J288" s="293"/>
      <c r="K288" s="293"/>
      <c r="L288" s="293"/>
      <c r="M288" s="293"/>
      <c r="N288" s="293"/>
      <c r="O288" s="293"/>
      <c r="P288" s="293"/>
      <c r="Q288" s="293"/>
      <c r="R288" s="293"/>
      <c r="S288" s="293"/>
      <c r="T288" s="293"/>
      <c r="U288" s="293"/>
      <c r="V288" s="293"/>
      <c r="W288" s="293"/>
      <c r="X288" s="293"/>
      <c r="Y288" s="293"/>
      <c r="Z288" s="424"/>
      <c r="AA288" s="427"/>
      <c r="AB288" s="427"/>
      <c r="AC288" s="427"/>
      <c r="AD288" s="427"/>
      <c r="AE288" s="427"/>
      <c r="AF288" s="427"/>
      <c r="AG288" s="427"/>
      <c r="AH288" s="427"/>
      <c r="AI288" s="427"/>
      <c r="AJ288" s="427"/>
      <c r="AK288" s="427"/>
      <c r="AL288" s="427"/>
      <c r="AM288" s="427"/>
      <c r="AN288" s="308"/>
    </row>
    <row r="289" spans="1:40" ht="15" collapsed="1">
      <c r="A289" s="429"/>
      <c r="C289" s="521" t="s">
        <v>114</v>
      </c>
      <c r="D289" s="293" t="s">
        <v>25</v>
      </c>
      <c r="E289" s="758">
        <v>11310504</v>
      </c>
      <c r="F289" s="758">
        <v>11310504</v>
      </c>
      <c r="G289" s="758">
        <v>11310504</v>
      </c>
      <c r="H289" s="758">
        <v>11310504</v>
      </c>
      <c r="I289" s="758">
        <v>11310504</v>
      </c>
      <c r="J289" s="758">
        <v>11310504</v>
      </c>
      <c r="K289" s="758">
        <v>11310504</v>
      </c>
      <c r="L289" s="758">
        <v>11308835</v>
      </c>
      <c r="M289" s="758">
        <v>11308835</v>
      </c>
      <c r="N289" s="758">
        <v>11260676</v>
      </c>
      <c r="O289" s="293"/>
      <c r="P289" s="758">
        <v>735</v>
      </c>
      <c r="Q289" s="758">
        <v>735</v>
      </c>
      <c r="R289" s="758">
        <v>735</v>
      </c>
      <c r="S289" s="758">
        <v>735</v>
      </c>
      <c r="T289" s="758">
        <v>735</v>
      </c>
      <c r="U289" s="758">
        <v>735</v>
      </c>
      <c r="V289" s="758">
        <v>735</v>
      </c>
      <c r="W289" s="758">
        <v>734</v>
      </c>
      <c r="X289" s="758">
        <v>734</v>
      </c>
      <c r="Y289" s="758">
        <v>731</v>
      </c>
      <c r="Z289" s="412">
        <v>1</v>
      </c>
      <c r="AA289" s="412"/>
      <c r="AB289" s="412"/>
      <c r="AC289" s="412"/>
      <c r="AD289" s="412"/>
      <c r="AE289" s="412"/>
      <c r="AF289" s="412"/>
      <c r="AG289" s="412"/>
      <c r="AH289" s="412"/>
      <c r="AI289" s="412"/>
      <c r="AJ289" s="412"/>
      <c r="AK289" s="412"/>
      <c r="AL289" s="412"/>
      <c r="AM289" s="412"/>
      <c r="AN289" s="298">
        <f>SUM(Z289:AM289)</f>
        <v>1</v>
      </c>
    </row>
    <row r="290" spans="1:40" ht="15" hidden="1" outlineLevel="1">
      <c r="C290" s="296" t="s">
        <v>290</v>
      </c>
      <c r="D290" s="293" t="s">
        <v>164</v>
      </c>
      <c r="E290" s="297">
        <v>1700724.5799764588</v>
      </c>
      <c r="F290" s="297"/>
      <c r="G290" s="297"/>
      <c r="H290" s="297"/>
      <c r="I290" s="297"/>
      <c r="J290" s="297"/>
      <c r="K290" s="297"/>
      <c r="L290" s="297"/>
      <c r="M290" s="297"/>
      <c r="N290" s="297"/>
      <c r="O290" s="293"/>
      <c r="P290" s="297">
        <v>107.99695723524171</v>
      </c>
      <c r="Q290" s="297"/>
      <c r="R290" s="297"/>
      <c r="S290" s="297"/>
      <c r="T290" s="297"/>
      <c r="U290" s="297"/>
      <c r="V290" s="297"/>
      <c r="W290" s="297"/>
      <c r="X290" s="297"/>
      <c r="Y290" s="297"/>
      <c r="Z290" s="413">
        <f>Z289</f>
        <v>1</v>
      </c>
      <c r="AA290" s="413">
        <f t="shared" ref="AA290" si="750">AA289</f>
        <v>0</v>
      </c>
      <c r="AB290" s="413">
        <f t="shared" ref="AB290" si="751">AB289</f>
        <v>0</v>
      </c>
      <c r="AC290" s="413">
        <f t="shared" ref="AC290" si="752">AC289</f>
        <v>0</v>
      </c>
      <c r="AD290" s="413">
        <f t="shared" ref="AD290" si="753">AD289</f>
        <v>0</v>
      </c>
      <c r="AE290" s="413">
        <f t="shared" ref="AE290" si="754">AE289</f>
        <v>0</v>
      </c>
      <c r="AF290" s="413">
        <f t="shared" ref="AF290" si="755">AF289</f>
        <v>0</v>
      </c>
      <c r="AG290" s="413">
        <f t="shared" ref="AG290" si="756">AG289</f>
        <v>0</v>
      </c>
      <c r="AH290" s="413">
        <f t="shared" ref="AH290" si="757">AH289</f>
        <v>0</v>
      </c>
      <c r="AI290" s="413">
        <f t="shared" ref="AI290" si="758">AI289</f>
        <v>0</v>
      </c>
      <c r="AJ290" s="413">
        <f t="shared" ref="AJ290" si="759">AJ289</f>
        <v>0</v>
      </c>
      <c r="AK290" s="413">
        <f t="shared" ref="AK290" si="760">AK289</f>
        <v>0</v>
      </c>
      <c r="AL290" s="413">
        <f t="shared" ref="AL290" si="761">AL289</f>
        <v>0</v>
      </c>
      <c r="AM290" s="413">
        <f t="shared" ref="AM290" si="762">AM289</f>
        <v>0</v>
      </c>
      <c r="AN290" s="308"/>
    </row>
    <row r="291" spans="1:40" ht="15" hidden="1" outlineLevel="1">
      <c r="C291" s="296"/>
      <c r="D291" s="293"/>
      <c r="E291" s="293"/>
      <c r="F291" s="293"/>
      <c r="G291" s="293"/>
      <c r="H291" s="293"/>
      <c r="I291" s="293"/>
      <c r="J291" s="293"/>
      <c r="K291" s="293"/>
      <c r="L291" s="293"/>
      <c r="M291" s="293"/>
      <c r="N291" s="293"/>
      <c r="O291" s="293"/>
      <c r="P291" s="293"/>
      <c r="Q291" s="293"/>
      <c r="R291" s="293"/>
      <c r="S291" s="293"/>
      <c r="T291" s="293"/>
      <c r="U291" s="293"/>
      <c r="V291" s="293"/>
      <c r="W291" s="293"/>
      <c r="X291" s="293"/>
      <c r="Y291" s="293"/>
      <c r="Z291" s="424"/>
      <c r="AA291" s="427"/>
      <c r="AB291" s="427"/>
      <c r="AC291" s="427"/>
      <c r="AD291" s="427"/>
      <c r="AE291" s="427"/>
      <c r="AF291" s="427"/>
      <c r="AG291" s="427"/>
      <c r="AH291" s="427"/>
      <c r="AI291" s="427"/>
      <c r="AJ291" s="427"/>
      <c r="AK291" s="427"/>
      <c r="AL291" s="427"/>
      <c r="AM291" s="427"/>
      <c r="AN291" s="308"/>
    </row>
    <row r="292" spans="1:40" ht="30" hidden="1" outlineLevel="1">
      <c r="C292" s="521" t="s">
        <v>115</v>
      </c>
      <c r="D292" s="293" t="s">
        <v>25</v>
      </c>
      <c r="E292" s="297">
        <v>2954935</v>
      </c>
      <c r="F292" s="297">
        <v>2954935</v>
      </c>
      <c r="G292" s="297">
        <v>2954935</v>
      </c>
      <c r="H292" s="297">
        <v>2954935</v>
      </c>
      <c r="I292" s="297">
        <v>2954935</v>
      </c>
      <c r="J292" s="297">
        <v>2954935</v>
      </c>
      <c r="K292" s="297">
        <v>2954935</v>
      </c>
      <c r="L292" s="297">
        <v>2954935</v>
      </c>
      <c r="M292" s="297">
        <v>2954935</v>
      </c>
      <c r="N292" s="297">
        <v>2954935</v>
      </c>
      <c r="O292" s="293"/>
      <c r="P292" s="297">
        <v>901</v>
      </c>
      <c r="Q292" s="297">
        <v>901</v>
      </c>
      <c r="R292" s="297">
        <v>901</v>
      </c>
      <c r="S292" s="297">
        <v>901</v>
      </c>
      <c r="T292" s="297">
        <v>901</v>
      </c>
      <c r="U292" s="297">
        <v>901</v>
      </c>
      <c r="V292" s="297">
        <v>901</v>
      </c>
      <c r="W292" s="297">
        <v>901</v>
      </c>
      <c r="X292" s="297">
        <v>901</v>
      </c>
      <c r="Y292" s="297">
        <v>901</v>
      </c>
      <c r="Z292" s="412">
        <v>1</v>
      </c>
      <c r="AA292" s="412"/>
      <c r="AB292" s="412"/>
      <c r="AC292" s="412"/>
      <c r="AD292" s="412"/>
      <c r="AE292" s="412"/>
      <c r="AF292" s="412"/>
      <c r="AG292" s="412"/>
      <c r="AH292" s="412"/>
      <c r="AI292" s="412"/>
      <c r="AJ292" s="412"/>
      <c r="AK292" s="412"/>
      <c r="AL292" s="412"/>
      <c r="AM292" s="412"/>
      <c r="AN292" s="298">
        <v>1</v>
      </c>
    </row>
    <row r="293" spans="1:40" ht="15" hidden="1" outlineLevel="1">
      <c r="C293" s="296" t="s">
        <v>290</v>
      </c>
      <c r="D293" s="293" t="s">
        <v>164</v>
      </c>
      <c r="E293" s="297">
        <v>27425.279999999999</v>
      </c>
      <c r="F293" s="297"/>
      <c r="G293" s="297"/>
      <c r="H293" s="297"/>
      <c r="I293" s="297"/>
      <c r="J293" s="297"/>
      <c r="K293" s="297"/>
      <c r="L293" s="297"/>
      <c r="M293" s="297"/>
      <c r="N293" s="297"/>
      <c r="O293" s="293"/>
      <c r="P293" s="297">
        <v>8.2480000000000011</v>
      </c>
      <c r="Q293" s="297"/>
      <c r="R293" s="297"/>
      <c r="S293" s="297"/>
      <c r="T293" s="297"/>
      <c r="U293" s="297"/>
      <c r="V293" s="297"/>
      <c r="W293" s="297"/>
      <c r="X293" s="297"/>
      <c r="Y293" s="297"/>
      <c r="Z293" s="413">
        <f>Z292</f>
        <v>1</v>
      </c>
      <c r="AA293" s="413">
        <f t="shared" ref="AA293" si="763">AA292</f>
        <v>0</v>
      </c>
      <c r="AB293" s="413">
        <f t="shared" ref="AB293" si="764">AB292</f>
        <v>0</v>
      </c>
      <c r="AC293" s="413">
        <f t="shared" ref="AC293" si="765">AC292</f>
        <v>0</v>
      </c>
      <c r="AD293" s="413">
        <f t="shared" ref="AD293" si="766">AD292</f>
        <v>0</v>
      </c>
      <c r="AE293" s="413">
        <f t="shared" ref="AE293" si="767">AE292</f>
        <v>0</v>
      </c>
      <c r="AF293" s="413">
        <f t="shared" ref="AF293" si="768">AF292</f>
        <v>0</v>
      </c>
      <c r="AG293" s="413">
        <f t="shared" ref="AG293" si="769">AG292</f>
        <v>0</v>
      </c>
      <c r="AH293" s="413">
        <f t="shared" ref="AH293" si="770">AH292</f>
        <v>0</v>
      </c>
      <c r="AI293" s="413">
        <f t="shared" ref="AI293" si="771">AI292</f>
        <v>0</v>
      </c>
      <c r="AJ293" s="413">
        <f t="shared" ref="AJ293" si="772">AJ292</f>
        <v>0</v>
      </c>
      <c r="AK293" s="413">
        <f t="shared" ref="AK293" si="773">AK292</f>
        <v>0</v>
      </c>
      <c r="AL293" s="413">
        <f t="shared" ref="AL293" si="774">AL292</f>
        <v>0</v>
      </c>
      <c r="AM293" s="413">
        <f t="shared" ref="AM293" si="775">AM292</f>
        <v>0</v>
      </c>
      <c r="AN293" s="308"/>
    </row>
    <row r="294" spans="1:40" ht="15" hidden="1" outlineLevel="1">
      <c r="C294" s="296"/>
      <c r="D294" s="293"/>
      <c r="E294" s="293"/>
      <c r="F294" s="293"/>
      <c r="G294" s="293"/>
      <c r="H294" s="293"/>
      <c r="I294" s="293"/>
      <c r="J294" s="293"/>
      <c r="K294" s="293"/>
      <c r="L294" s="293"/>
      <c r="M294" s="293"/>
      <c r="N294" s="293"/>
      <c r="O294" s="293"/>
      <c r="P294" s="293"/>
      <c r="Q294" s="293"/>
      <c r="R294" s="293"/>
      <c r="S294" s="293"/>
      <c r="T294" s="293"/>
      <c r="U294" s="293"/>
      <c r="V294" s="293"/>
      <c r="W294" s="293"/>
      <c r="X294" s="293"/>
      <c r="Y294" s="293"/>
      <c r="Z294" s="424"/>
      <c r="AA294" s="427"/>
      <c r="AB294" s="427"/>
      <c r="AC294" s="427"/>
      <c r="AD294" s="427"/>
      <c r="AE294" s="427"/>
      <c r="AF294" s="427"/>
      <c r="AG294" s="427"/>
      <c r="AH294" s="427"/>
      <c r="AI294" s="427"/>
      <c r="AJ294" s="427"/>
      <c r="AK294" s="427"/>
      <c r="AL294" s="427"/>
      <c r="AM294" s="427"/>
      <c r="AN294" s="308"/>
    </row>
    <row r="295" spans="1:40" ht="30" collapsed="1">
      <c r="A295" s="429"/>
      <c r="C295" s="521" t="s">
        <v>116</v>
      </c>
      <c r="D295" s="293" t="s">
        <v>25</v>
      </c>
      <c r="E295" s="297">
        <v>526284</v>
      </c>
      <c r="F295" s="297">
        <v>526284</v>
      </c>
      <c r="G295" s="297">
        <v>526284</v>
      </c>
      <c r="H295" s="297">
        <v>526284</v>
      </c>
      <c r="I295" s="297">
        <v>526284</v>
      </c>
      <c r="J295" s="297">
        <v>526284</v>
      </c>
      <c r="K295" s="297">
        <v>526284</v>
      </c>
      <c r="L295" s="297">
        <v>526284</v>
      </c>
      <c r="M295" s="297">
        <v>526284</v>
      </c>
      <c r="N295" s="297">
        <v>526284</v>
      </c>
      <c r="O295" s="293"/>
      <c r="P295" s="297">
        <v>84</v>
      </c>
      <c r="Q295" s="297">
        <v>84</v>
      </c>
      <c r="R295" s="297">
        <v>84</v>
      </c>
      <c r="S295" s="297">
        <v>84</v>
      </c>
      <c r="T295" s="297">
        <v>84</v>
      </c>
      <c r="U295" s="297">
        <v>84</v>
      </c>
      <c r="V295" s="297">
        <v>84</v>
      </c>
      <c r="W295" s="297">
        <v>84</v>
      </c>
      <c r="X295" s="297">
        <v>84</v>
      </c>
      <c r="Y295" s="297">
        <v>84</v>
      </c>
      <c r="Z295" s="412">
        <v>1</v>
      </c>
      <c r="AA295" s="412"/>
      <c r="AB295" s="412"/>
      <c r="AC295" s="412"/>
      <c r="AD295" s="412"/>
      <c r="AE295" s="412"/>
      <c r="AF295" s="412"/>
      <c r="AG295" s="412"/>
      <c r="AH295" s="412"/>
      <c r="AI295" s="412"/>
      <c r="AJ295" s="412"/>
      <c r="AK295" s="412"/>
      <c r="AL295" s="412"/>
      <c r="AM295" s="412"/>
      <c r="AN295" s="298">
        <f>SUM(Z295:AM295)</f>
        <v>1</v>
      </c>
    </row>
    <row r="296" spans="1:40" ht="15" hidden="1" outlineLevel="1">
      <c r="C296" s="296" t="s">
        <v>290</v>
      </c>
      <c r="D296" s="293" t="s">
        <v>164</v>
      </c>
      <c r="E296" s="297">
        <v>-72016.139700000014</v>
      </c>
      <c r="F296" s="297"/>
      <c r="G296" s="297"/>
      <c r="H296" s="297"/>
      <c r="I296" s="297"/>
      <c r="J296" s="297"/>
      <c r="K296" s="297"/>
      <c r="L296" s="297"/>
      <c r="M296" s="297"/>
      <c r="N296" s="297"/>
      <c r="O296" s="293"/>
      <c r="P296" s="297">
        <v>-11.721041100000001</v>
      </c>
      <c r="Q296" s="297"/>
      <c r="R296" s="297"/>
      <c r="S296" s="297"/>
      <c r="T296" s="297"/>
      <c r="U296" s="297"/>
      <c r="V296" s="297"/>
      <c r="W296" s="297"/>
      <c r="X296" s="297"/>
      <c r="Y296" s="297"/>
      <c r="Z296" s="413">
        <f>Z295</f>
        <v>1</v>
      </c>
      <c r="AA296" s="413">
        <f t="shared" ref="AA296" si="776">AA295</f>
        <v>0</v>
      </c>
      <c r="AB296" s="413">
        <f t="shared" ref="AB296" si="777">AB295</f>
        <v>0</v>
      </c>
      <c r="AC296" s="413">
        <f t="shared" ref="AC296" si="778">AC295</f>
        <v>0</v>
      </c>
      <c r="AD296" s="413">
        <f t="shared" ref="AD296" si="779">AD295</f>
        <v>0</v>
      </c>
      <c r="AE296" s="413">
        <f t="shared" ref="AE296" si="780">AE295</f>
        <v>0</v>
      </c>
      <c r="AF296" s="413">
        <f t="shared" ref="AF296" si="781">AF295</f>
        <v>0</v>
      </c>
      <c r="AG296" s="413">
        <f t="shared" ref="AG296" si="782">AG295</f>
        <v>0</v>
      </c>
      <c r="AH296" s="413">
        <f t="shared" ref="AH296" si="783">AH295</f>
        <v>0</v>
      </c>
      <c r="AI296" s="413">
        <f t="shared" ref="AI296" si="784">AI295</f>
        <v>0</v>
      </c>
      <c r="AJ296" s="413">
        <f t="shared" ref="AJ296" si="785">AJ295</f>
        <v>0</v>
      </c>
      <c r="AK296" s="413">
        <f t="shared" ref="AK296" si="786">AK295</f>
        <v>0</v>
      </c>
      <c r="AL296" s="413">
        <f t="shared" ref="AL296" si="787">AL295</f>
        <v>0</v>
      </c>
      <c r="AM296" s="413">
        <f t="shared" ref="AM296" si="788">AM295</f>
        <v>0</v>
      </c>
      <c r="AN296" s="308"/>
    </row>
    <row r="297" spans="1:40" ht="15" hidden="1" outlineLevel="1">
      <c r="C297" s="324"/>
      <c r="D297" s="293"/>
      <c r="E297" s="293"/>
      <c r="F297" s="293"/>
      <c r="G297" s="293"/>
      <c r="H297" s="293"/>
      <c r="I297" s="293"/>
      <c r="J297" s="293"/>
      <c r="K297" s="293"/>
      <c r="L297" s="293"/>
      <c r="M297" s="293"/>
      <c r="N297" s="293"/>
      <c r="O297" s="293"/>
      <c r="P297" s="293"/>
      <c r="Q297" s="293"/>
      <c r="R297" s="293"/>
      <c r="S297" s="293"/>
      <c r="T297" s="293"/>
      <c r="U297" s="293"/>
      <c r="V297" s="293"/>
      <c r="W297" s="293"/>
      <c r="X297" s="293"/>
      <c r="Y297" s="293"/>
      <c r="Z297" s="424"/>
      <c r="AA297" s="427"/>
      <c r="AB297" s="427"/>
      <c r="AC297" s="427"/>
      <c r="AD297" s="427"/>
      <c r="AE297" s="427"/>
      <c r="AF297" s="427"/>
      <c r="AG297" s="427"/>
      <c r="AH297" s="427"/>
      <c r="AI297" s="427"/>
      <c r="AJ297" s="427"/>
      <c r="AK297" s="427"/>
      <c r="AL297" s="427"/>
      <c r="AM297" s="427"/>
      <c r="AN297" s="308"/>
    </row>
    <row r="298" spans="1:40" ht="15" hidden="1" outlineLevel="1">
      <c r="A298" s="523">
        <v>24</v>
      </c>
      <c r="C298" s="521" t="s">
        <v>117</v>
      </c>
      <c r="D298" s="293" t="s">
        <v>25</v>
      </c>
      <c r="E298" s="297"/>
      <c r="F298" s="297"/>
      <c r="G298" s="297"/>
      <c r="H298" s="297"/>
      <c r="I298" s="297"/>
      <c r="J298" s="297"/>
      <c r="K298" s="297"/>
      <c r="L298" s="297"/>
      <c r="M298" s="297"/>
      <c r="N298" s="297"/>
      <c r="O298" s="293"/>
      <c r="P298" s="297"/>
      <c r="Q298" s="297"/>
      <c r="R298" s="297"/>
      <c r="S298" s="297"/>
      <c r="T298" s="297"/>
      <c r="U298" s="297"/>
      <c r="V298" s="297"/>
      <c r="W298" s="297"/>
      <c r="X298" s="297"/>
      <c r="Y298" s="297"/>
      <c r="Z298" s="412"/>
      <c r="AA298" s="412"/>
      <c r="AB298" s="412"/>
      <c r="AC298" s="412"/>
      <c r="AD298" s="412"/>
      <c r="AE298" s="412"/>
      <c r="AF298" s="412"/>
      <c r="AG298" s="412"/>
      <c r="AH298" s="412"/>
      <c r="AI298" s="412"/>
      <c r="AJ298" s="412"/>
      <c r="AK298" s="412"/>
      <c r="AL298" s="412"/>
      <c r="AM298" s="412"/>
      <c r="AN298" s="298">
        <f>SUM(Z298:AM298)</f>
        <v>0</v>
      </c>
    </row>
    <row r="299" spans="1:40" ht="15" hidden="1" outlineLevel="1">
      <c r="C299" s="296" t="s">
        <v>290</v>
      </c>
      <c r="D299" s="293" t="s">
        <v>164</v>
      </c>
      <c r="E299" s="297"/>
      <c r="F299" s="297"/>
      <c r="G299" s="297"/>
      <c r="H299" s="297"/>
      <c r="I299" s="297"/>
      <c r="J299" s="297"/>
      <c r="K299" s="297"/>
      <c r="L299" s="297"/>
      <c r="M299" s="297"/>
      <c r="N299" s="297"/>
      <c r="O299" s="293"/>
      <c r="P299" s="297"/>
      <c r="Q299" s="297"/>
      <c r="R299" s="297"/>
      <c r="S299" s="297"/>
      <c r="T299" s="297"/>
      <c r="U299" s="297"/>
      <c r="V299" s="297"/>
      <c r="W299" s="297"/>
      <c r="X299" s="297"/>
      <c r="Y299" s="297"/>
      <c r="Z299" s="413">
        <f>Z298</f>
        <v>0</v>
      </c>
      <c r="AA299" s="413">
        <f t="shared" ref="AA299" si="789">AA298</f>
        <v>0</v>
      </c>
      <c r="AB299" s="413">
        <f t="shared" ref="AB299" si="790">AB298</f>
        <v>0</v>
      </c>
      <c r="AC299" s="413">
        <f t="shared" ref="AC299" si="791">AC298</f>
        <v>0</v>
      </c>
      <c r="AD299" s="413">
        <f t="shared" ref="AD299" si="792">AD298</f>
        <v>0</v>
      </c>
      <c r="AE299" s="413">
        <f t="shared" ref="AE299" si="793">AE298</f>
        <v>0</v>
      </c>
      <c r="AF299" s="413">
        <f t="shared" ref="AF299" si="794">AF298</f>
        <v>0</v>
      </c>
      <c r="AG299" s="413">
        <f t="shared" ref="AG299" si="795">AG298</f>
        <v>0</v>
      </c>
      <c r="AH299" s="413">
        <f t="shared" ref="AH299" si="796">AH298</f>
        <v>0</v>
      </c>
      <c r="AI299" s="413">
        <f t="shared" ref="AI299" si="797">AI298</f>
        <v>0</v>
      </c>
      <c r="AJ299" s="413">
        <f t="shared" ref="AJ299" si="798">AJ298</f>
        <v>0</v>
      </c>
      <c r="AK299" s="413">
        <f t="shared" ref="AK299" si="799">AK298</f>
        <v>0</v>
      </c>
      <c r="AL299" s="413">
        <f t="shared" ref="AL299" si="800">AL298</f>
        <v>0</v>
      </c>
      <c r="AM299" s="413">
        <f t="shared" ref="AM299" si="801">AM298</f>
        <v>0</v>
      </c>
      <c r="AN299" s="308"/>
    </row>
    <row r="300" spans="1:40" ht="15" hidden="1" outlineLevel="1">
      <c r="C300" s="296"/>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293"/>
      <c r="Z300" s="414"/>
      <c r="AA300" s="427"/>
      <c r="AB300" s="427"/>
      <c r="AC300" s="427"/>
      <c r="AD300" s="427"/>
      <c r="AE300" s="427"/>
      <c r="AF300" s="427"/>
      <c r="AG300" s="427"/>
      <c r="AH300" s="427"/>
      <c r="AI300" s="427"/>
      <c r="AJ300" s="427"/>
      <c r="AK300" s="427"/>
      <c r="AL300" s="427"/>
      <c r="AM300" s="427"/>
      <c r="AN300" s="308"/>
    </row>
    <row r="301" spans="1:40" ht="15.6" hidden="1" outlineLevel="1">
      <c r="C301" s="290" t="s">
        <v>501</v>
      </c>
      <c r="D301" s="293"/>
      <c r="E301" s="293"/>
      <c r="F301" s="293"/>
      <c r="G301" s="293"/>
      <c r="H301" s="293"/>
      <c r="I301" s="293"/>
      <c r="J301" s="293"/>
      <c r="K301" s="293"/>
      <c r="L301" s="293"/>
      <c r="M301" s="293"/>
      <c r="N301" s="293"/>
      <c r="O301" s="293"/>
      <c r="P301" s="293"/>
      <c r="Q301" s="293"/>
      <c r="R301" s="293"/>
      <c r="S301" s="293"/>
      <c r="T301" s="293"/>
      <c r="U301" s="293"/>
      <c r="V301" s="293"/>
      <c r="W301" s="293"/>
      <c r="X301" s="293"/>
      <c r="Y301" s="293"/>
      <c r="Z301" s="414"/>
      <c r="AA301" s="427"/>
      <c r="AB301" s="427"/>
      <c r="AC301" s="427"/>
      <c r="AD301" s="427"/>
      <c r="AE301" s="427"/>
      <c r="AF301" s="427"/>
      <c r="AG301" s="427"/>
      <c r="AH301" s="427"/>
      <c r="AI301" s="427"/>
      <c r="AJ301" s="427"/>
      <c r="AK301" s="427"/>
      <c r="AL301" s="427"/>
      <c r="AM301" s="427"/>
      <c r="AN301" s="308"/>
    </row>
    <row r="302" spans="1:40" ht="15" collapsed="1">
      <c r="A302" s="429"/>
      <c r="C302" s="521" t="s">
        <v>118</v>
      </c>
      <c r="D302" s="293" t="s">
        <v>25</v>
      </c>
      <c r="E302" s="297">
        <v>65713</v>
      </c>
      <c r="F302" s="297">
        <f>65713</f>
        <v>65713</v>
      </c>
      <c r="G302" s="297">
        <v>65713</v>
      </c>
      <c r="H302" s="297">
        <v>65713</v>
      </c>
      <c r="I302" s="297">
        <v>65713</v>
      </c>
      <c r="J302" s="297">
        <v>65713</v>
      </c>
      <c r="K302" s="297">
        <v>65713</v>
      </c>
      <c r="L302" s="297">
        <v>65713</v>
      </c>
      <c r="M302" s="297">
        <v>65713</v>
      </c>
      <c r="N302" s="297">
        <v>65713</v>
      </c>
      <c r="O302" s="297">
        <v>12</v>
      </c>
      <c r="P302" s="297">
        <v>9</v>
      </c>
      <c r="Q302" s="297">
        <v>9</v>
      </c>
      <c r="R302" s="297">
        <v>9</v>
      </c>
      <c r="S302" s="297">
        <v>9</v>
      </c>
      <c r="T302" s="297">
        <v>9</v>
      </c>
      <c r="U302" s="297">
        <v>9</v>
      </c>
      <c r="V302" s="297">
        <v>9</v>
      </c>
      <c r="W302" s="297">
        <v>9</v>
      </c>
      <c r="X302" s="297">
        <v>9</v>
      </c>
      <c r="Y302" s="297">
        <v>9</v>
      </c>
      <c r="Z302" s="428">
        <v>0</v>
      </c>
      <c r="AA302" s="412">
        <v>0</v>
      </c>
      <c r="AB302" s="412">
        <v>0.6</v>
      </c>
      <c r="AC302" s="412">
        <v>0.4</v>
      </c>
      <c r="AD302" s="412"/>
      <c r="AE302" s="412"/>
      <c r="AF302" s="412"/>
      <c r="AG302" s="412"/>
      <c r="AH302" s="417"/>
      <c r="AI302" s="417"/>
      <c r="AJ302" s="417"/>
      <c r="AK302" s="417"/>
      <c r="AL302" s="417"/>
      <c r="AM302" s="417"/>
      <c r="AN302" s="298">
        <f>SUM(Z302:AM302)</f>
        <v>1</v>
      </c>
    </row>
    <row r="303" spans="1:40" ht="15" hidden="1" outlineLevel="1">
      <c r="C303" s="296" t="s">
        <v>290</v>
      </c>
      <c r="D303" s="293" t="s">
        <v>164</v>
      </c>
      <c r="E303" s="297">
        <v>13142.640539737338</v>
      </c>
      <c r="F303" s="297"/>
      <c r="G303" s="297"/>
      <c r="H303" s="297"/>
      <c r="I303" s="297"/>
      <c r="J303" s="297"/>
      <c r="K303" s="297"/>
      <c r="L303" s="297"/>
      <c r="M303" s="297"/>
      <c r="N303" s="297"/>
      <c r="O303" s="297">
        <f>O302</f>
        <v>12</v>
      </c>
      <c r="P303" s="297">
        <v>1.7149847194239736</v>
      </c>
      <c r="Q303" s="297"/>
      <c r="R303" s="297"/>
      <c r="S303" s="297"/>
      <c r="T303" s="297"/>
      <c r="U303" s="297"/>
      <c r="V303" s="297"/>
      <c r="W303" s="297"/>
      <c r="X303" s="297"/>
      <c r="Y303" s="297"/>
      <c r="Z303" s="413">
        <f>Z302</f>
        <v>0</v>
      </c>
      <c r="AA303" s="413">
        <f t="shared" ref="AA303" si="802">AA302</f>
        <v>0</v>
      </c>
      <c r="AB303" s="413">
        <f t="shared" ref="AB303" si="803">AB302</f>
        <v>0.6</v>
      </c>
      <c r="AC303" s="413">
        <f t="shared" ref="AC303" si="804">AC302</f>
        <v>0.4</v>
      </c>
      <c r="AD303" s="413">
        <f t="shared" ref="AD303" si="805">AD302</f>
        <v>0</v>
      </c>
      <c r="AE303" s="413">
        <f t="shared" ref="AE303" si="806">AE302</f>
        <v>0</v>
      </c>
      <c r="AF303" s="413">
        <f t="shared" ref="AF303" si="807">AF302</f>
        <v>0</v>
      </c>
      <c r="AG303" s="413">
        <f t="shared" ref="AG303" si="808">AG302</f>
        <v>0</v>
      </c>
      <c r="AH303" s="413">
        <f t="shared" ref="AH303" si="809">AH302</f>
        <v>0</v>
      </c>
      <c r="AI303" s="413">
        <f t="shared" ref="AI303" si="810">AI302</f>
        <v>0</v>
      </c>
      <c r="AJ303" s="413">
        <f t="shared" ref="AJ303" si="811">AJ302</f>
        <v>0</v>
      </c>
      <c r="AK303" s="413">
        <f t="shared" ref="AK303" si="812">AK302</f>
        <v>0</v>
      </c>
      <c r="AL303" s="413">
        <f t="shared" ref="AL303" si="813">AL302</f>
        <v>0</v>
      </c>
      <c r="AM303" s="413">
        <f t="shared" ref="AM303" si="814">AM302</f>
        <v>0</v>
      </c>
      <c r="AN303" s="308"/>
    </row>
    <row r="304" spans="1:40" ht="15" hidden="1" outlineLevel="1">
      <c r="C304" s="296"/>
      <c r="D304" s="293"/>
      <c r="E304" s="293"/>
      <c r="F304" s="293"/>
      <c r="G304" s="293"/>
      <c r="H304" s="293"/>
      <c r="I304" s="293"/>
      <c r="J304" s="293"/>
      <c r="K304" s="293"/>
      <c r="L304" s="293"/>
      <c r="M304" s="293"/>
      <c r="N304" s="293"/>
      <c r="O304" s="293"/>
      <c r="P304" s="293"/>
      <c r="Q304" s="293"/>
      <c r="R304" s="293"/>
      <c r="S304" s="293"/>
      <c r="T304" s="293"/>
      <c r="U304" s="293"/>
      <c r="V304" s="293"/>
      <c r="W304" s="293"/>
      <c r="X304" s="293"/>
      <c r="Y304" s="293"/>
      <c r="Z304" s="414"/>
      <c r="AA304" s="427"/>
      <c r="AB304" s="427"/>
      <c r="AC304" s="427"/>
      <c r="AD304" s="427"/>
      <c r="AE304" s="427"/>
      <c r="AF304" s="427"/>
      <c r="AG304" s="427"/>
      <c r="AH304" s="427"/>
      <c r="AI304" s="427"/>
      <c r="AJ304" s="427"/>
      <c r="AK304" s="427"/>
      <c r="AL304" s="427"/>
      <c r="AM304" s="427"/>
      <c r="AN304" s="308"/>
    </row>
    <row r="305" spans="1:40" ht="15" hidden="1" outlineLevel="1">
      <c r="C305" s="521" t="s">
        <v>119</v>
      </c>
      <c r="D305" s="293" t="s">
        <v>25</v>
      </c>
      <c r="E305" s="297">
        <v>20646284</v>
      </c>
      <c r="F305" s="297">
        <v>20148351</v>
      </c>
      <c r="G305" s="297">
        <v>20148351</v>
      </c>
      <c r="H305" s="297">
        <v>20148351</v>
      </c>
      <c r="I305" s="297">
        <v>20148351</v>
      </c>
      <c r="J305" s="297">
        <v>19374454</v>
      </c>
      <c r="K305" s="297">
        <v>19374454</v>
      </c>
      <c r="L305" s="297">
        <v>19374454</v>
      </c>
      <c r="M305" s="297">
        <v>18884877</v>
      </c>
      <c r="N305" s="297">
        <v>18884877</v>
      </c>
      <c r="O305" s="297">
        <v>12</v>
      </c>
      <c r="P305" s="297">
        <v>2862</v>
      </c>
      <c r="Q305" s="297">
        <v>2778</v>
      </c>
      <c r="R305" s="297">
        <v>2778</v>
      </c>
      <c r="S305" s="297">
        <v>2778</v>
      </c>
      <c r="T305" s="297">
        <v>2778</v>
      </c>
      <c r="U305" s="297">
        <v>2740</v>
      </c>
      <c r="V305" s="297">
        <v>2740</v>
      </c>
      <c r="W305" s="297">
        <v>2740</v>
      </c>
      <c r="X305" s="297">
        <v>2695</v>
      </c>
      <c r="Y305" s="297">
        <v>2695</v>
      </c>
      <c r="Z305" s="428">
        <v>0</v>
      </c>
      <c r="AA305" s="412">
        <v>0.12138005560340723</v>
      </c>
      <c r="AB305" s="412">
        <v>0.47918207137702712</v>
      </c>
      <c r="AC305" s="412">
        <v>0.32108183591342976</v>
      </c>
      <c r="AD305" s="412">
        <v>7.8356037106135923E-2</v>
      </c>
      <c r="AE305" s="412"/>
      <c r="AF305" s="412"/>
      <c r="AG305" s="412"/>
      <c r="AH305" s="417"/>
      <c r="AI305" s="417"/>
      <c r="AJ305" s="417"/>
      <c r="AK305" s="417"/>
      <c r="AL305" s="417"/>
      <c r="AM305" s="417"/>
      <c r="AN305" s="298">
        <v>1</v>
      </c>
    </row>
    <row r="306" spans="1:40" ht="15" hidden="1" outlineLevel="1">
      <c r="C306" s="296" t="s">
        <v>290</v>
      </c>
      <c r="D306" s="293" t="s">
        <v>164</v>
      </c>
      <c r="E306" s="297">
        <v>1801530.5554749609</v>
      </c>
      <c r="F306" s="297"/>
      <c r="G306" s="297"/>
      <c r="H306" s="297"/>
      <c r="I306" s="297"/>
      <c r="J306" s="297"/>
      <c r="K306" s="297"/>
      <c r="L306" s="297"/>
      <c r="M306" s="297"/>
      <c r="N306" s="297"/>
      <c r="O306" s="297">
        <f>O305</f>
        <v>12</v>
      </c>
      <c r="P306" s="297">
        <v>268.41956283852301</v>
      </c>
      <c r="Q306" s="297"/>
      <c r="R306" s="297"/>
      <c r="S306" s="297"/>
      <c r="T306" s="297"/>
      <c r="U306" s="297"/>
      <c r="V306" s="297"/>
      <c r="W306" s="297"/>
      <c r="X306" s="297"/>
      <c r="Y306" s="297"/>
      <c r="Z306" s="413">
        <f>Z305</f>
        <v>0</v>
      </c>
      <c r="AA306" s="413">
        <f t="shared" ref="AA306" si="815">AA305</f>
        <v>0.12138005560340723</v>
      </c>
      <c r="AB306" s="413">
        <f t="shared" ref="AB306" si="816">AB305</f>
        <v>0.47918207137702712</v>
      </c>
      <c r="AC306" s="413">
        <f t="shared" ref="AC306" si="817">AC305</f>
        <v>0.32108183591342976</v>
      </c>
      <c r="AD306" s="413">
        <f t="shared" ref="AD306" si="818">AD305</f>
        <v>7.8356037106135923E-2</v>
      </c>
      <c r="AE306" s="413">
        <f t="shared" ref="AE306" si="819">AE305</f>
        <v>0</v>
      </c>
      <c r="AF306" s="413">
        <f t="shared" ref="AF306" si="820">AF305</f>
        <v>0</v>
      </c>
      <c r="AG306" s="413">
        <f t="shared" ref="AG306" si="821">AG305</f>
        <v>0</v>
      </c>
      <c r="AH306" s="413">
        <f t="shared" ref="AH306" si="822">AH305</f>
        <v>0</v>
      </c>
      <c r="AI306" s="413">
        <f t="shared" ref="AI306" si="823">AI305</f>
        <v>0</v>
      </c>
      <c r="AJ306" s="413">
        <f t="shared" ref="AJ306" si="824">AJ305</f>
        <v>0</v>
      </c>
      <c r="AK306" s="413">
        <f t="shared" ref="AK306" si="825">AK305</f>
        <v>0</v>
      </c>
      <c r="AL306" s="413">
        <f t="shared" ref="AL306" si="826">AL305</f>
        <v>0</v>
      </c>
      <c r="AM306" s="413">
        <f t="shared" ref="AM306" si="827">AM305</f>
        <v>0</v>
      </c>
      <c r="AN306" s="308"/>
    </row>
    <row r="307" spans="1:40" ht="15" hidden="1" outlineLevel="1">
      <c r="C307" s="296"/>
      <c r="D307" s="293"/>
      <c r="E307" s="293"/>
      <c r="F307" s="293"/>
      <c r="G307" s="293"/>
      <c r="H307" s="293"/>
      <c r="I307" s="293"/>
      <c r="J307" s="293"/>
      <c r="K307" s="293"/>
      <c r="L307" s="293"/>
      <c r="M307" s="293"/>
      <c r="N307" s="293"/>
      <c r="O307" s="293"/>
      <c r="P307" s="293"/>
      <c r="Q307" s="293"/>
      <c r="R307" s="293"/>
      <c r="S307" s="293"/>
      <c r="T307" s="293"/>
      <c r="U307" s="293"/>
      <c r="V307" s="293"/>
      <c r="W307" s="293"/>
      <c r="X307" s="293"/>
      <c r="Y307" s="293"/>
      <c r="Z307" s="414"/>
      <c r="AA307" s="427"/>
      <c r="AB307" s="427"/>
      <c r="AC307" s="427"/>
      <c r="AD307" s="427"/>
      <c r="AE307" s="427"/>
      <c r="AF307" s="427"/>
      <c r="AG307" s="427"/>
      <c r="AH307" s="427"/>
      <c r="AI307" s="427"/>
      <c r="AJ307" s="427"/>
      <c r="AK307" s="427"/>
      <c r="AL307" s="427"/>
      <c r="AM307" s="427"/>
      <c r="AN307" s="308"/>
    </row>
    <row r="308" spans="1:40" ht="30" hidden="1" outlineLevel="1">
      <c r="C308" s="521" t="s">
        <v>120</v>
      </c>
      <c r="D308" s="293" t="s">
        <v>25</v>
      </c>
      <c r="E308" s="297">
        <v>114712</v>
      </c>
      <c r="F308" s="297">
        <v>114712</v>
      </c>
      <c r="G308" s="297">
        <v>114712</v>
      </c>
      <c r="H308" s="297">
        <v>114712</v>
      </c>
      <c r="I308" s="297">
        <v>101470</v>
      </c>
      <c r="J308" s="297">
        <v>84244</v>
      </c>
      <c r="K308" s="297">
        <v>80188</v>
      </c>
      <c r="L308" s="297">
        <v>71219</v>
      </c>
      <c r="M308" s="297">
        <v>52534</v>
      </c>
      <c r="N308" s="297">
        <v>35319</v>
      </c>
      <c r="O308" s="297">
        <v>12</v>
      </c>
      <c r="P308" s="297">
        <v>23</v>
      </c>
      <c r="Q308" s="297">
        <v>23</v>
      </c>
      <c r="R308" s="297">
        <v>23</v>
      </c>
      <c r="S308" s="297">
        <v>23</v>
      </c>
      <c r="T308" s="297">
        <v>21</v>
      </c>
      <c r="U308" s="297">
        <v>20</v>
      </c>
      <c r="V308" s="297">
        <v>19</v>
      </c>
      <c r="W308" s="297">
        <v>17</v>
      </c>
      <c r="X308" s="297">
        <v>13</v>
      </c>
      <c r="Y308" s="297">
        <v>8</v>
      </c>
      <c r="Z308" s="428">
        <v>0</v>
      </c>
      <c r="AA308" s="412">
        <v>1</v>
      </c>
      <c r="AB308" s="412">
        <v>0</v>
      </c>
      <c r="AC308" s="412">
        <v>0</v>
      </c>
      <c r="AD308" s="412">
        <v>0</v>
      </c>
      <c r="AE308" s="412"/>
      <c r="AF308" s="412"/>
      <c r="AG308" s="412"/>
      <c r="AH308" s="417"/>
      <c r="AI308" s="417"/>
      <c r="AJ308" s="417"/>
      <c r="AK308" s="417"/>
      <c r="AL308" s="417"/>
      <c r="AM308" s="417"/>
      <c r="AN308" s="298">
        <v>1</v>
      </c>
    </row>
    <row r="309" spans="1:40" ht="15" hidden="1" outlineLevel="1">
      <c r="C309" s="296" t="s">
        <v>290</v>
      </c>
      <c r="D309" s="293" t="s">
        <v>164</v>
      </c>
      <c r="E309" s="297">
        <v>2691.4072960717726</v>
      </c>
      <c r="F309" s="297"/>
      <c r="G309" s="297"/>
      <c r="H309" s="297"/>
      <c r="I309" s="297"/>
      <c r="J309" s="297"/>
      <c r="K309" s="297"/>
      <c r="L309" s="297"/>
      <c r="M309" s="297"/>
      <c r="N309" s="297"/>
      <c r="O309" s="297">
        <f>O308</f>
        <v>12</v>
      </c>
      <c r="P309" s="297">
        <v>0.34805901314857934</v>
      </c>
      <c r="Q309" s="297"/>
      <c r="R309" s="297"/>
      <c r="S309" s="297"/>
      <c r="T309" s="297"/>
      <c r="U309" s="297"/>
      <c r="V309" s="297"/>
      <c r="W309" s="297"/>
      <c r="X309" s="297"/>
      <c r="Y309" s="297"/>
      <c r="Z309" s="413">
        <f>Z308</f>
        <v>0</v>
      </c>
      <c r="AA309" s="413">
        <f t="shared" ref="AA309" si="828">AA308</f>
        <v>1</v>
      </c>
      <c r="AB309" s="413">
        <f t="shared" ref="AB309" si="829">AB308</f>
        <v>0</v>
      </c>
      <c r="AC309" s="413">
        <f t="shared" ref="AC309" si="830">AC308</f>
        <v>0</v>
      </c>
      <c r="AD309" s="413">
        <f t="shared" ref="AD309" si="831">AD308</f>
        <v>0</v>
      </c>
      <c r="AE309" s="413">
        <f t="shared" ref="AE309" si="832">AE308</f>
        <v>0</v>
      </c>
      <c r="AF309" s="413">
        <f t="shared" ref="AF309" si="833">AF308</f>
        <v>0</v>
      </c>
      <c r="AG309" s="413">
        <f t="shared" ref="AG309" si="834">AG308</f>
        <v>0</v>
      </c>
      <c r="AH309" s="413">
        <f t="shared" ref="AH309" si="835">AH308</f>
        <v>0</v>
      </c>
      <c r="AI309" s="413">
        <f t="shared" ref="AI309" si="836">AI308</f>
        <v>0</v>
      </c>
      <c r="AJ309" s="413">
        <f t="shared" ref="AJ309" si="837">AJ308</f>
        <v>0</v>
      </c>
      <c r="AK309" s="413">
        <f t="shared" ref="AK309" si="838">AK308</f>
        <v>0</v>
      </c>
      <c r="AL309" s="413">
        <f t="shared" ref="AL309" si="839">AL308</f>
        <v>0</v>
      </c>
      <c r="AM309" s="413">
        <f t="shared" ref="AM309" si="840">AM308</f>
        <v>0</v>
      </c>
      <c r="AN309" s="308"/>
    </row>
    <row r="310" spans="1:40" ht="15" hidden="1" outlineLevel="1">
      <c r="C310" s="296"/>
      <c r="D310" s="293"/>
      <c r="E310" s="293"/>
      <c r="F310" s="293"/>
      <c r="G310" s="293"/>
      <c r="H310" s="293"/>
      <c r="I310" s="293"/>
      <c r="J310" s="293"/>
      <c r="K310" s="293"/>
      <c r="L310" s="293"/>
      <c r="M310" s="293"/>
      <c r="N310" s="293"/>
      <c r="O310" s="293"/>
      <c r="P310" s="293"/>
      <c r="Q310" s="293"/>
      <c r="R310" s="293"/>
      <c r="S310" s="293"/>
      <c r="T310" s="293"/>
      <c r="U310" s="293"/>
      <c r="V310" s="293"/>
      <c r="W310" s="293"/>
      <c r="X310" s="293"/>
      <c r="Y310" s="293"/>
      <c r="Z310" s="414"/>
      <c r="AA310" s="427"/>
      <c r="AB310" s="427"/>
      <c r="AC310" s="427"/>
      <c r="AD310" s="427"/>
      <c r="AE310" s="427"/>
      <c r="AF310" s="427"/>
      <c r="AG310" s="427"/>
      <c r="AH310" s="427"/>
      <c r="AI310" s="427"/>
      <c r="AJ310" s="427"/>
      <c r="AK310" s="427"/>
      <c r="AL310" s="427"/>
      <c r="AM310" s="427"/>
      <c r="AN310" s="308"/>
    </row>
    <row r="311" spans="1:40" ht="30" hidden="1" outlineLevel="1">
      <c r="C311" s="521" t="s">
        <v>121</v>
      </c>
      <c r="D311" s="293" t="s">
        <v>25</v>
      </c>
      <c r="E311" s="297">
        <v>4477229</v>
      </c>
      <c r="F311" s="297">
        <v>4477229</v>
      </c>
      <c r="G311" s="297">
        <v>4477229</v>
      </c>
      <c r="H311" s="297">
        <v>4477229</v>
      </c>
      <c r="I311" s="297">
        <v>4477229</v>
      </c>
      <c r="J311" s="297">
        <v>4477229</v>
      </c>
      <c r="K311" s="297">
        <v>4477229</v>
      </c>
      <c r="L311" s="297">
        <v>4477229</v>
      </c>
      <c r="M311" s="297">
        <v>4477229</v>
      </c>
      <c r="N311" s="297">
        <v>4477229</v>
      </c>
      <c r="O311" s="297">
        <v>12</v>
      </c>
      <c r="P311" s="297">
        <v>926</v>
      </c>
      <c r="Q311" s="297">
        <v>926</v>
      </c>
      <c r="R311" s="297">
        <v>926</v>
      </c>
      <c r="S311" s="297">
        <v>926</v>
      </c>
      <c r="T311" s="297">
        <v>926</v>
      </c>
      <c r="U311" s="297">
        <v>926</v>
      </c>
      <c r="V311" s="297">
        <v>926</v>
      </c>
      <c r="W311" s="297">
        <v>926</v>
      </c>
      <c r="X311" s="297">
        <v>926</v>
      </c>
      <c r="Y311" s="297">
        <v>926</v>
      </c>
      <c r="Z311" s="428">
        <v>0</v>
      </c>
      <c r="AA311" s="412">
        <v>4.3091924252160723E-3</v>
      </c>
      <c r="AB311" s="412">
        <v>0</v>
      </c>
      <c r="AC311" s="412">
        <v>0.9956908075747839</v>
      </c>
      <c r="AD311" s="412">
        <v>0</v>
      </c>
      <c r="AE311" s="412"/>
      <c r="AF311" s="412"/>
      <c r="AG311" s="412"/>
      <c r="AH311" s="417"/>
      <c r="AI311" s="417"/>
      <c r="AJ311" s="417"/>
      <c r="AK311" s="417"/>
      <c r="AL311" s="417"/>
      <c r="AM311" s="417"/>
      <c r="AN311" s="298">
        <v>1</v>
      </c>
    </row>
    <row r="312" spans="1:40" ht="15" hidden="1" outlineLevel="1">
      <c r="C312" s="296" t="s">
        <v>290</v>
      </c>
      <c r="D312" s="293" t="s">
        <v>164</v>
      </c>
      <c r="E312" s="297"/>
      <c r="F312" s="297"/>
      <c r="G312" s="297"/>
      <c r="H312" s="297"/>
      <c r="I312" s="297"/>
      <c r="J312" s="297"/>
      <c r="K312" s="297"/>
      <c r="L312" s="297"/>
      <c r="M312" s="297"/>
      <c r="N312" s="297"/>
      <c r="O312" s="297">
        <f>O311</f>
        <v>12</v>
      </c>
      <c r="P312" s="297"/>
      <c r="Q312" s="297"/>
      <c r="R312" s="297"/>
      <c r="S312" s="297"/>
      <c r="T312" s="297"/>
      <c r="U312" s="297"/>
      <c r="V312" s="297"/>
      <c r="W312" s="297"/>
      <c r="X312" s="297"/>
      <c r="Y312" s="297"/>
      <c r="Z312" s="413">
        <f>Z311</f>
        <v>0</v>
      </c>
      <c r="AA312" s="413">
        <f t="shared" ref="AA312" si="841">AA311</f>
        <v>4.3091924252160723E-3</v>
      </c>
      <c r="AB312" s="413">
        <f t="shared" ref="AB312" si="842">AB311</f>
        <v>0</v>
      </c>
      <c r="AC312" s="413">
        <f t="shared" ref="AC312" si="843">AC311</f>
        <v>0.9956908075747839</v>
      </c>
      <c r="AD312" s="413">
        <f t="shared" ref="AD312" si="844">AD311</f>
        <v>0</v>
      </c>
      <c r="AE312" s="413">
        <f t="shared" ref="AE312" si="845">AE311</f>
        <v>0</v>
      </c>
      <c r="AF312" s="413">
        <f t="shared" ref="AF312" si="846">AF311</f>
        <v>0</v>
      </c>
      <c r="AG312" s="413">
        <f t="shared" ref="AG312" si="847">AG311</f>
        <v>0</v>
      </c>
      <c r="AH312" s="413">
        <f t="shared" ref="AH312" si="848">AH311</f>
        <v>0</v>
      </c>
      <c r="AI312" s="413">
        <f t="shared" ref="AI312" si="849">AI311</f>
        <v>0</v>
      </c>
      <c r="AJ312" s="413">
        <f t="shared" ref="AJ312" si="850">AJ311</f>
        <v>0</v>
      </c>
      <c r="AK312" s="413">
        <f t="shared" ref="AK312" si="851">AK311</f>
        <v>0</v>
      </c>
      <c r="AL312" s="413">
        <f t="shared" ref="AL312" si="852">AL311</f>
        <v>0</v>
      </c>
      <c r="AM312" s="413">
        <f t="shared" ref="AM312" si="853">AM311</f>
        <v>0</v>
      </c>
      <c r="AN312" s="308"/>
    </row>
    <row r="313" spans="1:40" ht="15" hidden="1" outlineLevel="1">
      <c r="C313" s="296"/>
      <c r="D313" s="293"/>
      <c r="E313" s="293"/>
      <c r="F313" s="293"/>
      <c r="G313" s="293"/>
      <c r="H313" s="293"/>
      <c r="I313" s="293"/>
      <c r="J313" s="293"/>
      <c r="K313" s="293"/>
      <c r="L313" s="293"/>
      <c r="M313" s="293"/>
      <c r="N313" s="293"/>
      <c r="O313" s="293"/>
      <c r="P313" s="293"/>
      <c r="Q313" s="293"/>
      <c r="R313" s="293"/>
      <c r="S313" s="293"/>
      <c r="T313" s="293"/>
      <c r="U313" s="293"/>
      <c r="V313" s="293"/>
      <c r="W313" s="293"/>
      <c r="X313" s="293"/>
      <c r="Y313" s="293"/>
      <c r="Z313" s="414"/>
      <c r="AA313" s="427"/>
      <c r="AB313" s="427"/>
      <c r="AC313" s="427"/>
      <c r="AD313" s="427"/>
      <c r="AE313" s="427"/>
      <c r="AF313" s="427"/>
      <c r="AG313" s="427"/>
      <c r="AH313" s="427"/>
      <c r="AI313" s="427"/>
      <c r="AJ313" s="427"/>
      <c r="AK313" s="427"/>
      <c r="AL313" s="427"/>
      <c r="AM313" s="427"/>
      <c r="AN313" s="308"/>
    </row>
    <row r="314" spans="1:40" ht="30" hidden="1" outlineLevel="1">
      <c r="A314" s="523">
        <v>29</v>
      </c>
      <c r="C314" s="521" t="s">
        <v>122</v>
      </c>
      <c r="D314" s="293" t="s">
        <v>25</v>
      </c>
      <c r="E314" s="297"/>
      <c r="F314" s="297"/>
      <c r="G314" s="297"/>
      <c r="H314" s="297"/>
      <c r="I314" s="297"/>
      <c r="J314" s="297"/>
      <c r="K314" s="297"/>
      <c r="L314" s="297"/>
      <c r="M314" s="297"/>
      <c r="N314" s="297"/>
      <c r="O314" s="297">
        <v>3</v>
      </c>
      <c r="P314" s="297"/>
      <c r="Q314" s="297"/>
      <c r="R314" s="297"/>
      <c r="S314" s="297"/>
      <c r="T314" s="297"/>
      <c r="U314" s="297"/>
      <c r="V314" s="297"/>
      <c r="W314" s="297"/>
      <c r="X314" s="297"/>
      <c r="Y314" s="297"/>
      <c r="Z314" s="428"/>
      <c r="AA314" s="412"/>
      <c r="AB314" s="412"/>
      <c r="AC314" s="412"/>
      <c r="AD314" s="412"/>
      <c r="AE314" s="412"/>
      <c r="AF314" s="412"/>
      <c r="AG314" s="412"/>
      <c r="AH314" s="417"/>
      <c r="AI314" s="417"/>
      <c r="AJ314" s="417"/>
      <c r="AK314" s="417"/>
      <c r="AL314" s="417"/>
      <c r="AM314" s="417"/>
      <c r="AN314" s="298">
        <f>SUM(Z314:AM314)</f>
        <v>0</v>
      </c>
    </row>
    <row r="315" spans="1:40" ht="15" hidden="1" outlineLevel="1">
      <c r="C315" s="296" t="s">
        <v>290</v>
      </c>
      <c r="D315" s="293" t="s">
        <v>164</v>
      </c>
      <c r="E315" s="297"/>
      <c r="F315" s="297"/>
      <c r="G315" s="297"/>
      <c r="H315" s="297"/>
      <c r="I315" s="297"/>
      <c r="J315" s="297"/>
      <c r="K315" s="297"/>
      <c r="L315" s="297"/>
      <c r="M315" s="297"/>
      <c r="N315" s="297"/>
      <c r="O315" s="297">
        <f>O314</f>
        <v>3</v>
      </c>
      <c r="P315" s="297"/>
      <c r="Q315" s="297"/>
      <c r="R315" s="297"/>
      <c r="S315" s="297"/>
      <c r="T315" s="297"/>
      <c r="U315" s="297"/>
      <c r="V315" s="297"/>
      <c r="W315" s="297"/>
      <c r="X315" s="297"/>
      <c r="Y315" s="297"/>
      <c r="Z315" s="413">
        <f>Z314</f>
        <v>0</v>
      </c>
      <c r="AA315" s="413">
        <f t="shared" ref="AA315" si="854">AA314</f>
        <v>0</v>
      </c>
      <c r="AB315" s="413">
        <f t="shared" ref="AB315" si="855">AB314</f>
        <v>0</v>
      </c>
      <c r="AC315" s="413">
        <f t="shared" ref="AC315" si="856">AC314</f>
        <v>0</v>
      </c>
      <c r="AD315" s="413">
        <f t="shared" ref="AD315" si="857">AD314</f>
        <v>0</v>
      </c>
      <c r="AE315" s="413">
        <f t="shared" ref="AE315" si="858">AE314</f>
        <v>0</v>
      </c>
      <c r="AF315" s="413">
        <f t="shared" ref="AF315" si="859">AF314</f>
        <v>0</v>
      </c>
      <c r="AG315" s="413">
        <f t="shared" ref="AG315" si="860">AG314</f>
        <v>0</v>
      </c>
      <c r="AH315" s="413">
        <f t="shared" ref="AH315" si="861">AH314</f>
        <v>0</v>
      </c>
      <c r="AI315" s="413">
        <f t="shared" ref="AI315" si="862">AI314</f>
        <v>0</v>
      </c>
      <c r="AJ315" s="413">
        <f t="shared" ref="AJ315" si="863">AJ314</f>
        <v>0</v>
      </c>
      <c r="AK315" s="413">
        <f t="shared" ref="AK315" si="864">AK314</f>
        <v>0</v>
      </c>
      <c r="AL315" s="413">
        <f t="shared" ref="AL315" si="865">AL314</f>
        <v>0</v>
      </c>
      <c r="AM315" s="413">
        <f t="shared" ref="AM315" si="866">AM314</f>
        <v>0</v>
      </c>
      <c r="AN315" s="308"/>
    </row>
    <row r="316" spans="1:40" ht="15" hidden="1" outlineLevel="1">
      <c r="C316" s="296"/>
      <c r="D316" s="293"/>
      <c r="E316" s="293"/>
      <c r="F316" s="293"/>
      <c r="G316" s="293"/>
      <c r="H316" s="293"/>
      <c r="I316" s="293"/>
      <c r="J316" s="293"/>
      <c r="K316" s="293"/>
      <c r="L316" s="293"/>
      <c r="M316" s="293"/>
      <c r="N316" s="293"/>
      <c r="O316" s="293"/>
      <c r="P316" s="293"/>
      <c r="Q316" s="293"/>
      <c r="R316" s="293"/>
      <c r="S316" s="293"/>
      <c r="T316" s="293"/>
      <c r="U316" s="293"/>
      <c r="V316" s="293"/>
      <c r="W316" s="293"/>
      <c r="X316" s="293"/>
      <c r="Y316" s="293"/>
      <c r="Z316" s="414"/>
      <c r="AA316" s="427"/>
      <c r="AB316" s="427"/>
      <c r="AC316" s="427"/>
      <c r="AD316" s="427"/>
      <c r="AE316" s="427"/>
      <c r="AF316" s="427"/>
      <c r="AG316" s="427"/>
      <c r="AH316" s="427"/>
      <c r="AI316" s="427"/>
      <c r="AJ316" s="427"/>
      <c r="AK316" s="427"/>
      <c r="AL316" s="427"/>
      <c r="AM316" s="427"/>
      <c r="AN316" s="308"/>
    </row>
    <row r="317" spans="1:40" ht="30" hidden="1" outlineLevel="1">
      <c r="A317" s="523">
        <v>30</v>
      </c>
      <c r="C317" s="521" t="s">
        <v>123</v>
      </c>
      <c r="D317" s="293" t="s">
        <v>25</v>
      </c>
      <c r="E317" s="297"/>
      <c r="F317" s="297"/>
      <c r="G317" s="297"/>
      <c r="H317" s="297"/>
      <c r="I317" s="297"/>
      <c r="J317" s="297"/>
      <c r="K317" s="297"/>
      <c r="L317" s="297"/>
      <c r="M317" s="297"/>
      <c r="N317" s="297"/>
      <c r="O317" s="297">
        <v>12</v>
      </c>
      <c r="P317" s="297"/>
      <c r="Q317" s="297"/>
      <c r="R317" s="297"/>
      <c r="S317" s="297"/>
      <c r="T317" s="297"/>
      <c r="U317" s="297"/>
      <c r="V317" s="297"/>
      <c r="W317" s="297"/>
      <c r="X317" s="297"/>
      <c r="Y317" s="297"/>
      <c r="Z317" s="428"/>
      <c r="AA317" s="412"/>
      <c r="AB317" s="412"/>
      <c r="AC317" s="412"/>
      <c r="AD317" s="412"/>
      <c r="AE317" s="412"/>
      <c r="AF317" s="412"/>
      <c r="AG317" s="412"/>
      <c r="AH317" s="417"/>
      <c r="AI317" s="417"/>
      <c r="AJ317" s="417"/>
      <c r="AK317" s="417"/>
      <c r="AL317" s="417"/>
      <c r="AM317" s="417"/>
      <c r="AN317" s="298">
        <f>SUM(Z317:AM317)</f>
        <v>0</v>
      </c>
    </row>
    <row r="318" spans="1:40" ht="15" hidden="1" outlineLevel="1">
      <c r="C318" s="296" t="s">
        <v>290</v>
      </c>
      <c r="D318" s="293" t="s">
        <v>164</v>
      </c>
      <c r="E318" s="297"/>
      <c r="F318" s="297"/>
      <c r="G318" s="297"/>
      <c r="H318" s="297"/>
      <c r="I318" s="297"/>
      <c r="J318" s="297"/>
      <c r="K318" s="297"/>
      <c r="L318" s="297"/>
      <c r="M318" s="297"/>
      <c r="N318" s="297"/>
      <c r="O318" s="297">
        <f>O317</f>
        <v>12</v>
      </c>
      <c r="P318" s="297"/>
      <c r="Q318" s="297"/>
      <c r="R318" s="297"/>
      <c r="S318" s="297"/>
      <c r="T318" s="297"/>
      <c r="U318" s="297"/>
      <c r="V318" s="297"/>
      <c r="W318" s="297"/>
      <c r="X318" s="297"/>
      <c r="Y318" s="297"/>
      <c r="Z318" s="413">
        <f>Z317</f>
        <v>0</v>
      </c>
      <c r="AA318" s="413">
        <f t="shared" ref="AA318" si="867">AA317</f>
        <v>0</v>
      </c>
      <c r="AB318" s="413">
        <f t="shared" ref="AB318" si="868">AB317</f>
        <v>0</v>
      </c>
      <c r="AC318" s="413">
        <f t="shared" ref="AC318" si="869">AC317</f>
        <v>0</v>
      </c>
      <c r="AD318" s="413">
        <f t="shared" ref="AD318" si="870">AD317</f>
        <v>0</v>
      </c>
      <c r="AE318" s="413">
        <f t="shared" ref="AE318" si="871">AE317</f>
        <v>0</v>
      </c>
      <c r="AF318" s="413">
        <f t="shared" ref="AF318" si="872">AF317</f>
        <v>0</v>
      </c>
      <c r="AG318" s="413">
        <f t="shared" ref="AG318" si="873">AG317</f>
        <v>0</v>
      </c>
      <c r="AH318" s="413">
        <f t="shared" ref="AH318" si="874">AH317</f>
        <v>0</v>
      </c>
      <c r="AI318" s="413">
        <f t="shared" ref="AI318" si="875">AI317</f>
        <v>0</v>
      </c>
      <c r="AJ318" s="413">
        <f t="shared" ref="AJ318" si="876">AJ317</f>
        <v>0</v>
      </c>
      <c r="AK318" s="413">
        <f t="shared" ref="AK318" si="877">AK317</f>
        <v>0</v>
      </c>
      <c r="AL318" s="413">
        <f t="shared" ref="AL318" si="878">AL317</f>
        <v>0</v>
      </c>
      <c r="AM318" s="413">
        <f t="shared" ref="AM318" si="879">AM317</f>
        <v>0</v>
      </c>
      <c r="AN318" s="308"/>
    </row>
    <row r="319" spans="1:40" ht="15" hidden="1" outlineLevel="1">
      <c r="C319" s="296"/>
      <c r="D319" s="293"/>
      <c r="E319" s="293"/>
      <c r="F319" s="293"/>
      <c r="G319" s="293"/>
      <c r="H319" s="293"/>
      <c r="I319" s="293"/>
      <c r="J319" s="293"/>
      <c r="K319" s="293"/>
      <c r="L319" s="293"/>
      <c r="M319" s="293"/>
      <c r="N319" s="293"/>
      <c r="O319" s="293"/>
      <c r="P319" s="293"/>
      <c r="Q319" s="293"/>
      <c r="R319" s="293"/>
      <c r="S319" s="293"/>
      <c r="T319" s="293"/>
      <c r="U319" s="293"/>
      <c r="V319" s="293"/>
      <c r="W319" s="293"/>
      <c r="X319" s="293"/>
      <c r="Y319" s="293"/>
      <c r="Z319" s="414"/>
      <c r="AA319" s="427"/>
      <c r="AB319" s="427"/>
      <c r="AC319" s="427"/>
      <c r="AD319" s="427"/>
      <c r="AE319" s="427"/>
      <c r="AF319" s="427"/>
      <c r="AG319" s="427"/>
      <c r="AH319" s="427"/>
      <c r="AI319" s="427"/>
      <c r="AJ319" s="427"/>
      <c r="AK319" s="427"/>
      <c r="AL319" s="427"/>
      <c r="AM319" s="427"/>
      <c r="AN319" s="308"/>
    </row>
    <row r="320" spans="1:40" ht="30" hidden="1" outlineLevel="1">
      <c r="A320" s="523">
        <v>31</v>
      </c>
      <c r="C320" s="521" t="s">
        <v>124</v>
      </c>
      <c r="D320" s="293" t="s">
        <v>25</v>
      </c>
      <c r="E320" s="297"/>
      <c r="F320" s="297"/>
      <c r="G320" s="297"/>
      <c r="H320" s="297"/>
      <c r="I320" s="297"/>
      <c r="J320" s="297"/>
      <c r="K320" s="297"/>
      <c r="L320" s="297"/>
      <c r="M320" s="297"/>
      <c r="N320" s="297"/>
      <c r="O320" s="297">
        <v>12</v>
      </c>
      <c r="P320" s="297"/>
      <c r="Q320" s="297"/>
      <c r="R320" s="297"/>
      <c r="S320" s="297"/>
      <c r="T320" s="297"/>
      <c r="U320" s="297"/>
      <c r="V320" s="297"/>
      <c r="W320" s="297"/>
      <c r="X320" s="297"/>
      <c r="Y320" s="297"/>
      <c r="Z320" s="428"/>
      <c r="AA320" s="412"/>
      <c r="AB320" s="412"/>
      <c r="AC320" s="412"/>
      <c r="AD320" s="412"/>
      <c r="AE320" s="412"/>
      <c r="AF320" s="412"/>
      <c r="AG320" s="412"/>
      <c r="AH320" s="417"/>
      <c r="AI320" s="417"/>
      <c r="AJ320" s="417"/>
      <c r="AK320" s="417"/>
      <c r="AL320" s="417"/>
      <c r="AM320" s="417"/>
      <c r="AN320" s="298">
        <f>SUM(Z320:AM320)</f>
        <v>0</v>
      </c>
    </row>
    <row r="321" spans="1:40" ht="15" hidden="1" outlineLevel="1">
      <c r="C321" s="296" t="s">
        <v>290</v>
      </c>
      <c r="D321" s="293" t="s">
        <v>164</v>
      </c>
      <c r="E321" s="297"/>
      <c r="F321" s="297"/>
      <c r="G321" s="297"/>
      <c r="H321" s="297"/>
      <c r="I321" s="297"/>
      <c r="J321" s="297"/>
      <c r="K321" s="297"/>
      <c r="L321" s="297"/>
      <c r="M321" s="297"/>
      <c r="N321" s="297"/>
      <c r="O321" s="297">
        <f>O320</f>
        <v>12</v>
      </c>
      <c r="P321" s="297"/>
      <c r="Q321" s="297"/>
      <c r="R321" s="297"/>
      <c r="S321" s="297"/>
      <c r="T321" s="297"/>
      <c r="U321" s="297"/>
      <c r="V321" s="297"/>
      <c r="W321" s="297"/>
      <c r="X321" s="297"/>
      <c r="Y321" s="297"/>
      <c r="Z321" s="413">
        <f>Z320</f>
        <v>0</v>
      </c>
      <c r="AA321" s="413">
        <f t="shared" ref="AA321" si="880">AA320</f>
        <v>0</v>
      </c>
      <c r="AB321" s="413">
        <f t="shared" ref="AB321" si="881">AB320</f>
        <v>0</v>
      </c>
      <c r="AC321" s="413">
        <f t="shared" ref="AC321" si="882">AC320</f>
        <v>0</v>
      </c>
      <c r="AD321" s="413">
        <f t="shared" ref="AD321" si="883">AD320</f>
        <v>0</v>
      </c>
      <c r="AE321" s="413">
        <f t="shared" ref="AE321" si="884">AE320</f>
        <v>0</v>
      </c>
      <c r="AF321" s="413">
        <f t="shared" ref="AF321" si="885">AF320</f>
        <v>0</v>
      </c>
      <c r="AG321" s="413">
        <f t="shared" ref="AG321" si="886">AG320</f>
        <v>0</v>
      </c>
      <c r="AH321" s="413">
        <f t="shared" ref="AH321" si="887">AH320</f>
        <v>0</v>
      </c>
      <c r="AI321" s="413">
        <f t="shared" ref="AI321" si="888">AI320</f>
        <v>0</v>
      </c>
      <c r="AJ321" s="413">
        <f t="shared" ref="AJ321" si="889">AJ320</f>
        <v>0</v>
      </c>
      <c r="AK321" s="413">
        <f t="shared" ref="AK321" si="890">AK320</f>
        <v>0</v>
      </c>
      <c r="AL321" s="413">
        <f t="shared" ref="AL321" si="891">AL320</f>
        <v>0</v>
      </c>
      <c r="AM321" s="413">
        <f t="shared" ref="AM321" si="892">AM320</f>
        <v>0</v>
      </c>
      <c r="AN321" s="308"/>
    </row>
    <row r="322" spans="1:40" ht="15" hidden="1" outlineLevel="1">
      <c r="C322" s="521"/>
      <c r="D322" s="293"/>
      <c r="E322" s="293"/>
      <c r="F322" s="293"/>
      <c r="G322" s="293"/>
      <c r="H322" s="293"/>
      <c r="I322" s="293"/>
      <c r="J322" s="293"/>
      <c r="K322" s="293"/>
      <c r="L322" s="293"/>
      <c r="M322" s="293"/>
      <c r="N322" s="293"/>
      <c r="O322" s="293"/>
      <c r="P322" s="293"/>
      <c r="Q322" s="293"/>
      <c r="R322" s="293"/>
      <c r="S322" s="293"/>
      <c r="T322" s="293"/>
      <c r="U322" s="293"/>
      <c r="V322" s="293"/>
      <c r="W322" s="293"/>
      <c r="X322" s="293"/>
      <c r="Y322" s="293"/>
      <c r="Z322" s="414"/>
      <c r="AA322" s="427"/>
      <c r="AB322" s="427"/>
      <c r="AC322" s="427"/>
      <c r="AD322" s="427"/>
      <c r="AE322" s="427"/>
      <c r="AF322" s="427"/>
      <c r="AG322" s="427"/>
      <c r="AH322" s="427"/>
      <c r="AI322" s="427"/>
      <c r="AJ322" s="427"/>
      <c r="AK322" s="427"/>
      <c r="AL322" s="427"/>
      <c r="AM322" s="427"/>
      <c r="AN322" s="308"/>
    </row>
    <row r="323" spans="1:40" ht="15" hidden="1" outlineLevel="1">
      <c r="A323" s="523">
        <v>32</v>
      </c>
      <c r="C323" s="521" t="s">
        <v>125</v>
      </c>
      <c r="D323" s="293" t="s">
        <v>25</v>
      </c>
      <c r="E323" s="297"/>
      <c r="F323" s="297"/>
      <c r="G323" s="297"/>
      <c r="H323" s="297"/>
      <c r="I323" s="297"/>
      <c r="J323" s="297"/>
      <c r="K323" s="297"/>
      <c r="L323" s="297"/>
      <c r="M323" s="297"/>
      <c r="N323" s="297"/>
      <c r="O323" s="297">
        <v>12</v>
      </c>
      <c r="P323" s="297"/>
      <c r="Q323" s="297"/>
      <c r="R323" s="297"/>
      <c r="S323" s="297"/>
      <c r="T323" s="297"/>
      <c r="U323" s="297"/>
      <c r="V323" s="297"/>
      <c r="W323" s="297"/>
      <c r="X323" s="297"/>
      <c r="Y323" s="297"/>
      <c r="Z323" s="428"/>
      <c r="AA323" s="412"/>
      <c r="AB323" s="412"/>
      <c r="AC323" s="412"/>
      <c r="AD323" s="412"/>
      <c r="AE323" s="412"/>
      <c r="AF323" s="412"/>
      <c r="AG323" s="412"/>
      <c r="AH323" s="417"/>
      <c r="AI323" s="417"/>
      <c r="AJ323" s="417"/>
      <c r="AK323" s="417"/>
      <c r="AL323" s="417"/>
      <c r="AM323" s="417"/>
      <c r="AN323" s="298">
        <f>SUM(Z323:AM323)</f>
        <v>0</v>
      </c>
    </row>
    <row r="324" spans="1:40" ht="15" hidden="1" outlineLevel="1">
      <c r="C324" s="296" t="s">
        <v>290</v>
      </c>
      <c r="D324" s="293" t="s">
        <v>164</v>
      </c>
      <c r="E324" s="297">
        <v>377580.20824469399</v>
      </c>
      <c r="F324" s="297"/>
      <c r="G324" s="297"/>
      <c r="H324" s="297"/>
      <c r="I324" s="297"/>
      <c r="J324" s="297"/>
      <c r="K324" s="297"/>
      <c r="L324" s="297"/>
      <c r="M324" s="297"/>
      <c r="N324" s="297"/>
      <c r="O324" s="297">
        <f>O323</f>
        <v>12</v>
      </c>
      <c r="P324" s="297">
        <v>43.570638036000005</v>
      </c>
      <c r="Q324" s="297"/>
      <c r="R324" s="297"/>
      <c r="S324" s="297"/>
      <c r="T324" s="297"/>
      <c r="U324" s="297"/>
      <c r="V324" s="297"/>
      <c r="W324" s="297"/>
      <c r="X324" s="297"/>
      <c r="Y324" s="297"/>
      <c r="Z324" s="413">
        <f>Z323</f>
        <v>0</v>
      </c>
      <c r="AA324" s="413">
        <f t="shared" ref="AA324" si="893">AA323</f>
        <v>0</v>
      </c>
      <c r="AB324" s="413">
        <f t="shared" ref="AB324" si="894">AB323</f>
        <v>0</v>
      </c>
      <c r="AC324" s="413">
        <f t="shared" ref="AC324" si="895">AC323</f>
        <v>0</v>
      </c>
      <c r="AD324" s="413">
        <f t="shared" ref="AD324" si="896">AD323</f>
        <v>0</v>
      </c>
      <c r="AE324" s="413">
        <f t="shared" ref="AE324" si="897">AE323</f>
        <v>0</v>
      </c>
      <c r="AF324" s="413">
        <f t="shared" ref="AF324" si="898">AF323</f>
        <v>0</v>
      </c>
      <c r="AG324" s="413">
        <f t="shared" ref="AG324" si="899">AG323</f>
        <v>0</v>
      </c>
      <c r="AH324" s="413">
        <f t="shared" ref="AH324" si="900">AH323</f>
        <v>0</v>
      </c>
      <c r="AI324" s="413">
        <f t="shared" ref="AI324" si="901">AI323</f>
        <v>0</v>
      </c>
      <c r="AJ324" s="413">
        <f t="shared" ref="AJ324" si="902">AJ323</f>
        <v>0</v>
      </c>
      <c r="AK324" s="413">
        <f t="shared" ref="AK324" si="903">AK323</f>
        <v>0</v>
      </c>
      <c r="AL324" s="413">
        <f t="shared" ref="AL324" si="904">AL323</f>
        <v>0</v>
      </c>
      <c r="AM324" s="413">
        <f t="shared" ref="AM324" si="905">AM323</f>
        <v>0</v>
      </c>
      <c r="AN324" s="308"/>
    </row>
    <row r="325" spans="1:40" ht="15" hidden="1" outlineLevel="1">
      <c r="C325" s="521"/>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293"/>
      <c r="Z325" s="414"/>
      <c r="AA325" s="427"/>
      <c r="AB325" s="427"/>
      <c r="AC325" s="427"/>
      <c r="AD325" s="427"/>
      <c r="AE325" s="427"/>
      <c r="AF325" s="427"/>
      <c r="AG325" s="427"/>
      <c r="AH325" s="427"/>
      <c r="AI325" s="427"/>
      <c r="AJ325" s="427"/>
      <c r="AK325" s="427"/>
      <c r="AL325" s="427"/>
      <c r="AM325" s="427"/>
      <c r="AN325" s="308"/>
    </row>
    <row r="326" spans="1:40" ht="15.6" hidden="1" outlineLevel="1">
      <c r="C326" s="290" t="s">
        <v>502</v>
      </c>
      <c r="D326" s="293"/>
      <c r="E326" s="293"/>
      <c r="F326" s="293"/>
      <c r="G326" s="293"/>
      <c r="H326" s="293"/>
      <c r="I326" s="293"/>
      <c r="J326" s="293"/>
      <c r="K326" s="293"/>
      <c r="L326" s="293"/>
      <c r="M326" s="293"/>
      <c r="N326" s="293"/>
      <c r="O326" s="293"/>
      <c r="P326" s="293"/>
      <c r="Q326" s="293"/>
      <c r="R326" s="293"/>
      <c r="S326" s="293"/>
      <c r="T326" s="293"/>
      <c r="U326" s="293"/>
      <c r="V326" s="293"/>
      <c r="W326" s="293"/>
      <c r="X326" s="293"/>
      <c r="Y326" s="293"/>
      <c r="Z326" s="414"/>
      <c r="AA326" s="427"/>
      <c r="AB326" s="427"/>
      <c r="AC326" s="427"/>
      <c r="AD326" s="427"/>
      <c r="AE326" s="427"/>
      <c r="AF326" s="427"/>
      <c r="AG326" s="427"/>
      <c r="AH326" s="427"/>
      <c r="AI326" s="427"/>
      <c r="AJ326" s="427"/>
      <c r="AK326" s="427"/>
      <c r="AL326" s="427"/>
      <c r="AM326" s="427"/>
      <c r="AN326" s="308"/>
    </row>
    <row r="327" spans="1:40" ht="15" hidden="1" outlineLevel="1">
      <c r="A327" s="523">
        <v>33</v>
      </c>
      <c r="C327" s="521" t="s">
        <v>126</v>
      </c>
      <c r="D327" s="293" t="s">
        <v>25</v>
      </c>
      <c r="E327" s="297"/>
      <c r="F327" s="297"/>
      <c r="G327" s="297"/>
      <c r="H327" s="297"/>
      <c r="I327" s="297"/>
      <c r="J327" s="297"/>
      <c r="K327" s="297"/>
      <c r="L327" s="297"/>
      <c r="M327" s="297"/>
      <c r="N327" s="297"/>
      <c r="O327" s="297">
        <v>0</v>
      </c>
      <c r="P327" s="297"/>
      <c r="Q327" s="297"/>
      <c r="R327" s="297"/>
      <c r="S327" s="297"/>
      <c r="T327" s="297"/>
      <c r="U327" s="297"/>
      <c r="V327" s="297"/>
      <c r="W327" s="297"/>
      <c r="X327" s="297"/>
      <c r="Y327" s="297"/>
      <c r="Z327" s="428"/>
      <c r="AA327" s="412"/>
      <c r="AB327" s="412"/>
      <c r="AC327" s="412"/>
      <c r="AD327" s="412"/>
      <c r="AE327" s="412"/>
      <c r="AF327" s="412"/>
      <c r="AG327" s="412"/>
      <c r="AH327" s="417"/>
      <c r="AI327" s="417"/>
      <c r="AJ327" s="417"/>
      <c r="AK327" s="417"/>
      <c r="AL327" s="417"/>
      <c r="AM327" s="417"/>
      <c r="AN327" s="298">
        <f>SUM(Z327:AM327)</f>
        <v>0</v>
      </c>
    </row>
    <row r="328" spans="1:40" ht="15" hidden="1" outlineLevel="1">
      <c r="C328" s="296" t="s">
        <v>290</v>
      </c>
      <c r="D328" s="293" t="s">
        <v>164</v>
      </c>
      <c r="E328" s="297"/>
      <c r="F328" s="297"/>
      <c r="G328" s="297"/>
      <c r="H328" s="297"/>
      <c r="I328" s="297"/>
      <c r="J328" s="297"/>
      <c r="K328" s="297"/>
      <c r="L328" s="297"/>
      <c r="M328" s="297"/>
      <c r="N328" s="297"/>
      <c r="O328" s="297">
        <f>O327</f>
        <v>0</v>
      </c>
      <c r="P328" s="297"/>
      <c r="Q328" s="297"/>
      <c r="R328" s="297"/>
      <c r="S328" s="297"/>
      <c r="T328" s="297"/>
      <c r="U328" s="297"/>
      <c r="V328" s="297"/>
      <c r="W328" s="297"/>
      <c r="X328" s="297"/>
      <c r="Y328" s="297"/>
      <c r="Z328" s="413">
        <f>Z327</f>
        <v>0</v>
      </c>
      <c r="AA328" s="413">
        <f t="shared" ref="AA328" si="906">AA327</f>
        <v>0</v>
      </c>
      <c r="AB328" s="413">
        <f t="shared" ref="AB328" si="907">AB327</f>
        <v>0</v>
      </c>
      <c r="AC328" s="413">
        <f t="shared" ref="AC328" si="908">AC327</f>
        <v>0</v>
      </c>
      <c r="AD328" s="413">
        <f t="shared" ref="AD328" si="909">AD327</f>
        <v>0</v>
      </c>
      <c r="AE328" s="413">
        <f t="shared" ref="AE328" si="910">AE327</f>
        <v>0</v>
      </c>
      <c r="AF328" s="413">
        <f t="shared" ref="AF328" si="911">AF327</f>
        <v>0</v>
      </c>
      <c r="AG328" s="413">
        <f t="shared" ref="AG328" si="912">AG327</f>
        <v>0</v>
      </c>
      <c r="AH328" s="413">
        <f t="shared" ref="AH328" si="913">AH327</f>
        <v>0</v>
      </c>
      <c r="AI328" s="413">
        <f t="shared" ref="AI328" si="914">AI327</f>
        <v>0</v>
      </c>
      <c r="AJ328" s="413">
        <f t="shared" ref="AJ328" si="915">AJ327</f>
        <v>0</v>
      </c>
      <c r="AK328" s="413">
        <f t="shared" ref="AK328" si="916">AK327</f>
        <v>0</v>
      </c>
      <c r="AL328" s="413">
        <f t="shared" ref="AL328" si="917">AL327</f>
        <v>0</v>
      </c>
      <c r="AM328" s="413">
        <f t="shared" ref="AM328" si="918">AM327</f>
        <v>0</v>
      </c>
      <c r="AN328" s="308"/>
    </row>
    <row r="329" spans="1:40" ht="15" hidden="1" outlineLevel="1">
      <c r="C329" s="521"/>
      <c r="D329" s="293"/>
      <c r="E329" s="293"/>
      <c r="F329" s="293"/>
      <c r="G329" s="293"/>
      <c r="H329" s="293"/>
      <c r="I329" s="293"/>
      <c r="J329" s="293"/>
      <c r="K329" s="293"/>
      <c r="L329" s="293"/>
      <c r="M329" s="293"/>
      <c r="N329" s="293"/>
      <c r="O329" s="293"/>
      <c r="P329" s="293"/>
      <c r="Q329" s="293"/>
      <c r="R329" s="293"/>
      <c r="S329" s="293"/>
      <c r="T329" s="293"/>
      <c r="U329" s="293"/>
      <c r="V329" s="293"/>
      <c r="W329" s="293"/>
      <c r="X329" s="293"/>
      <c r="Y329" s="293"/>
      <c r="Z329" s="414"/>
      <c r="AA329" s="427"/>
      <c r="AB329" s="427"/>
      <c r="AC329" s="427"/>
      <c r="AD329" s="427"/>
      <c r="AE329" s="427"/>
      <c r="AF329" s="427"/>
      <c r="AG329" s="427"/>
      <c r="AH329" s="427"/>
      <c r="AI329" s="427"/>
      <c r="AJ329" s="427"/>
      <c r="AK329" s="427"/>
      <c r="AL329" s="427"/>
      <c r="AM329" s="427"/>
      <c r="AN329" s="308"/>
    </row>
    <row r="330" spans="1:40" ht="15" hidden="1" outlineLevel="1">
      <c r="A330" s="523">
        <v>34</v>
      </c>
      <c r="C330" s="521" t="s">
        <v>127</v>
      </c>
      <c r="D330" s="293" t="s">
        <v>25</v>
      </c>
      <c r="E330" s="297"/>
      <c r="F330" s="297"/>
      <c r="G330" s="297"/>
      <c r="H330" s="297"/>
      <c r="I330" s="297"/>
      <c r="J330" s="297"/>
      <c r="K330" s="297"/>
      <c r="L330" s="297"/>
      <c r="M330" s="297"/>
      <c r="N330" s="297"/>
      <c r="O330" s="297">
        <v>0</v>
      </c>
      <c r="P330" s="297"/>
      <c r="Q330" s="297"/>
      <c r="R330" s="297"/>
      <c r="S330" s="297"/>
      <c r="T330" s="297"/>
      <c r="U330" s="297"/>
      <c r="V330" s="297"/>
      <c r="W330" s="297"/>
      <c r="X330" s="297"/>
      <c r="Y330" s="297"/>
      <c r="Z330" s="428"/>
      <c r="AA330" s="412"/>
      <c r="AB330" s="412"/>
      <c r="AC330" s="412"/>
      <c r="AD330" s="412"/>
      <c r="AE330" s="412"/>
      <c r="AF330" s="412"/>
      <c r="AG330" s="412"/>
      <c r="AH330" s="417"/>
      <c r="AI330" s="417"/>
      <c r="AJ330" s="417"/>
      <c r="AK330" s="417"/>
      <c r="AL330" s="417"/>
      <c r="AM330" s="417"/>
      <c r="AN330" s="298">
        <f>SUM(Z330:AM330)</f>
        <v>0</v>
      </c>
    </row>
    <row r="331" spans="1:40" ht="15" hidden="1" outlineLevel="1">
      <c r="C331" s="296" t="s">
        <v>290</v>
      </c>
      <c r="D331" s="293" t="s">
        <v>164</v>
      </c>
      <c r="E331" s="297"/>
      <c r="F331" s="297"/>
      <c r="G331" s="297"/>
      <c r="H331" s="297"/>
      <c r="I331" s="297"/>
      <c r="J331" s="297"/>
      <c r="K331" s="297"/>
      <c r="L331" s="297"/>
      <c r="M331" s="297"/>
      <c r="N331" s="297"/>
      <c r="O331" s="297">
        <f>O330</f>
        <v>0</v>
      </c>
      <c r="P331" s="297"/>
      <c r="Q331" s="297"/>
      <c r="R331" s="297"/>
      <c r="S331" s="297"/>
      <c r="T331" s="297"/>
      <c r="U331" s="297"/>
      <c r="V331" s="297"/>
      <c r="W331" s="297"/>
      <c r="X331" s="297"/>
      <c r="Y331" s="297"/>
      <c r="Z331" s="413">
        <f>Z330</f>
        <v>0</v>
      </c>
      <c r="AA331" s="413">
        <f t="shared" ref="AA331" si="919">AA330</f>
        <v>0</v>
      </c>
      <c r="AB331" s="413">
        <f t="shared" ref="AB331" si="920">AB330</f>
        <v>0</v>
      </c>
      <c r="AC331" s="413">
        <f t="shared" ref="AC331" si="921">AC330</f>
        <v>0</v>
      </c>
      <c r="AD331" s="413">
        <f t="shared" ref="AD331" si="922">AD330</f>
        <v>0</v>
      </c>
      <c r="AE331" s="413">
        <f t="shared" ref="AE331" si="923">AE330</f>
        <v>0</v>
      </c>
      <c r="AF331" s="413">
        <f t="shared" ref="AF331" si="924">AF330</f>
        <v>0</v>
      </c>
      <c r="AG331" s="413">
        <f t="shared" ref="AG331" si="925">AG330</f>
        <v>0</v>
      </c>
      <c r="AH331" s="413">
        <f t="shared" ref="AH331" si="926">AH330</f>
        <v>0</v>
      </c>
      <c r="AI331" s="413">
        <f t="shared" ref="AI331" si="927">AI330</f>
        <v>0</v>
      </c>
      <c r="AJ331" s="413">
        <f t="shared" ref="AJ331" si="928">AJ330</f>
        <v>0</v>
      </c>
      <c r="AK331" s="413">
        <f t="shared" ref="AK331" si="929">AK330</f>
        <v>0</v>
      </c>
      <c r="AL331" s="413">
        <f t="shared" ref="AL331" si="930">AL330</f>
        <v>0</v>
      </c>
      <c r="AM331" s="413">
        <f t="shared" ref="AM331" si="931">AM330</f>
        <v>0</v>
      </c>
      <c r="AN331" s="308"/>
    </row>
    <row r="332" spans="1:40" ht="15" hidden="1" outlineLevel="1">
      <c r="C332" s="521"/>
      <c r="D332" s="293"/>
      <c r="E332" s="293"/>
      <c r="F332" s="293"/>
      <c r="G332" s="293"/>
      <c r="H332" s="293"/>
      <c r="I332" s="293"/>
      <c r="J332" s="293"/>
      <c r="K332" s="293"/>
      <c r="L332" s="293"/>
      <c r="M332" s="293"/>
      <c r="N332" s="293"/>
      <c r="O332" s="293"/>
      <c r="P332" s="293"/>
      <c r="Q332" s="293"/>
      <c r="R332" s="293"/>
      <c r="S332" s="293"/>
      <c r="T332" s="293"/>
      <c r="U332" s="293"/>
      <c r="V332" s="293"/>
      <c r="W332" s="293"/>
      <c r="X332" s="293"/>
      <c r="Y332" s="293"/>
      <c r="Z332" s="414"/>
      <c r="AA332" s="427"/>
      <c r="AB332" s="427"/>
      <c r="AC332" s="427"/>
      <c r="AD332" s="427"/>
      <c r="AE332" s="427"/>
      <c r="AF332" s="427"/>
      <c r="AG332" s="427"/>
      <c r="AH332" s="427"/>
      <c r="AI332" s="427"/>
      <c r="AJ332" s="427"/>
      <c r="AK332" s="427"/>
      <c r="AL332" s="427"/>
      <c r="AM332" s="427"/>
      <c r="AN332" s="308"/>
    </row>
    <row r="333" spans="1:40" ht="15" hidden="1" outlineLevel="1">
      <c r="A333" s="523">
        <v>35</v>
      </c>
      <c r="C333" s="521" t="s">
        <v>128</v>
      </c>
      <c r="D333" s="293" t="s">
        <v>25</v>
      </c>
      <c r="E333" s="297"/>
      <c r="F333" s="297"/>
      <c r="G333" s="297"/>
      <c r="H333" s="297"/>
      <c r="I333" s="297"/>
      <c r="J333" s="297"/>
      <c r="K333" s="297"/>
      <c r="L333" s="297"/>
      <c r="M333" s="297"/>
      <c r="N333" s="297"/>
      <c r="O333" s="297">
        <v>0</v>
      </c>
      <c r="P333" s="297"/>
      <c r="Q333" s="297"/>
      <c r="R333" s="297"/>
      <c r="S333" s="297"/>
      <c r="T333" s="297"/>
      <c r="U333" s="297"/>
      <c r="V333" s="297"/>
      <c r="W333" s="297"/>
      <c r="X333" s="297"/>
      <c r="Y333" s="297"/>
      <c r="Z333" s="428"/>
      <c r="AA333" s="412"/>
      <c r="AB333" s="412"/>
      <c r="AC333" s="412"/>
      <c r="AD333" s="412"/>
      <c r="AE333" s="412"/>
      <c r="AF333" s="412"/>
      <c r="AG333" s="412"/>
      <c r="AH333" s="417"/>
      <c r="AI333" s="417"/>
      <c r="AJ333" s="417"/>
      <c r="AK333" s="417"/>
      <c r="AL333" s="417"/>
      <c r="AM333" s="417"/>
      <c r="AN333" s="298">
        <f>SUM(Z333:AM333)</f>
        <v>0</v>
      </c>
    </row>
    <row r="334" spans="1:40" ht="15" hidden="1" outlineLevel="1">
      <c r="C334" s="296" t="s">
        <v>290</v>
      </c>
      <c r="D334" s="293" t="s">
        <v>164</v>
      </c>
      <c r="E334" s="297"/>
      <c r="F334" s="297"/>
      <c r="G334" s="297"/>
      <c r="H334" s="297"/>
      <c r="I334" s="297"/>
      <c r="J334" s="297"/>
      <c r="K334" s="297"/>
      <c r="L334" s="297"/>
      <c r="M334" s="297"/>
      <c r="N334" s="297"/>
      <c r="O334" s="297">
        <f>O333</f>
        <v>0</v>
      </c>
      <c r="P334" s="297"/>
      <c r="Q334" s="297"/>
      <c r="R334" s="297"/>
      <c r="S334" s="297"/>
      <c r="T334" s="297"/>
      <c r="U334" s="297"/>
      <c r="V334" s="297"/>
      <c r="W334" s="297"/>
      <c r="X334" s="297"/>
      <c r="Y334" s="297"/>
      <c r="Z334" s="413">
        <f>Z333</f>
        <v>0</v>
      </c>
      <c r="AA334" s="413">
        <f t="shared" ref="AA334" si="932">AA333</f>
        <v>0</v>
      </c>
      <c r="AB334" s="413">
        <f t="shared" ref="AB334" si="933">AB333</f>
        <v>0</v>
      </c>
      <c r="AC334" s="413">
        <f t="shared" ref="AC334" si="934">AC333</f>
        <v>0</v>
      </c>
      <c r="AD334" s="413">
        <f t="shared" ref="AD334" si="935">AD333</f>
        <v>0</v>
      </c>
      <c r="AE334" s="413">
        <f t="shared" ref="AE334" si="936">AE333</f>
        <v>0</v>
      </c>
      <c r="AF334" s="413">
        <f t="shared" ref="AF334" si="937">AF333</f>
        <v>0</v>
      </c>
      <c r="AG334" s="413">
        <f t="shared" ref="AG334" si="938">AG333</f>
        <v>0</v>
      </c>
      <c r="AH334" s="413">
        <f t="shared" ref="AH334" si="939">AH333</f>
        <v>0</v>
      </c>
      <c r="AI334" s="413">
        <f t="shared" ref="AI334" si="940">AI333</f>
        <v>0</v>
      </c>
      <c r="AJ334" s="413">
        <f t="shared" ref="AJ334" si="941">AJ333</f>
        <v>0</v>
      </c>
      <c r="AK334" s="413">
        <f t="shared" ref="AK334" si="942">AK333</f>
        <v>0</v>
      </c>
      <c r="AL334" s="413">
        <f t="shared" ref="AL334" si="943">AL333</f>
        <v>0</v>
      </c>
      <c r="AM334" s="413">
        <f t="shared" ref="AM334" si="944">AM333</f>
        <v>0</v>
      </c>
      <c r="AN334" s="308"/>
    </row>
    <row r="335" spans="1:40" ht="15" hidden="1" outlineLevel="1">
      <c r="C335" s="296"/>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293"/>
      <c r="Z335" s="414"/>
      <c r="AA335" s="427"/>
      <c r="AB335" s="427"/>
      <c r="AC335" s="427"/>
      <c r="AD335" s="427"/>
      <c r="AE335" s="427"/>
      <c r="AF335" s="427"/>
      <c r="AG335" s="427"/>
      <c r="AH335" s="427"/>
      <c r="AI335" s="427"/>
      <c r="AJ335" s="427"/>
      <c r="AK335" s="427"/>
      <c r="AL335" s="427"/>
      <c r="AM335" s="427"/>
      <c r="AN335" s="308"/>
    </row>
    <row r="336" spans="1:40" ht="15.6" hidden="1" outlineLevel="1">
      <c r="C336" s="290" t="s">
        <v>503</v>
      </c>
      <c r="D336" s="293"/>
      <c r="E336" s="293"/>
      <c r="F336" s="293"/>
      <c r="G336" s="293"/>
      <c r="H336" s="293"/>
      <c r="I336" s="293"/>
      <c r="J336" s="293"/>
      <c r="K336" s="293"/>
      <c r="L336" s="293"/>
      <c r="M336" s="293"/>
      <c r="N336" s="293"/>
      <c r="O336" s="293"/>
      <c r="P336" s="293"/>
      <c r="Q336" s="293"/>
      <c r="R336" s="293"/>
      <c r="S336" s="293"/>
      <c r="T336" s="293"/>
      <c r="U336" s="293"/>
      <c r="V336" s="293"/>
      <c r="W336" s="293"/>
      <c r="X336" s="293"/>
      <c r="Y336" s="293"/>
      <c r="Z336" s="414"/>
      <c r="AA336" s="427"/>
      <c r="AB336" s="427"/>
      <c r="AC336" s="427"/>
      <c r="AD336" s="427"/>
      <c r="AE336" s="427"/>
      <c r="AF336" s="427"/>
      <c r="AG336" s="427"/>
      <c r="AH336" s="427"/>
      <c r="AI336" s="427"/>
      <c r="AJ336" s="427"/>
      <c r="AK336" s="427"/>
      <c r="AL336" s="427"/>
      <c r="AM336" s="427"/>
      <c r="AN336" s="308"/>
    </row>
    <row r="337" spans="1:40" ht="45" hidden="1" outlineLevel="1">
      <c r="A337" s="523">
        <v>36</v>
      </c>
      <c r="C337" s="521" t="s">
        <v>129</v>
      </c>
      <c r="D337" s="293" t="s">
        <v>25</v>
      </c>
      <c r="E337" s="297"/>
      <c r="F337" s="297"/>
      <c r="G337" s="297"/>
      <c r="H337" s="297"/>
      <c r="I337" s="297"/>
      <c r="J337" s="297"/>
      <c r="K337" s="297"/>
      <c r="L337" s="297"/>
      <c r="M337" s="297"/>
      <c r="N337" s="297"/>
      <c r="O337" s="297">
        <v>0</v>
      </c>
      <c r="P337" s="297"/>
      <c r="Q337" s="297"/>
      <c r="R337" s="297"/>
      <c r="S337" s="297"/>
      <c r="T337" s="297"/>
      <c r="U337" s="297"/>
      <c r="V337" s="297"/>
      <c r="W337" s="297"/>
      <c r="X337" s="297"/>
      <c r="Y337" s="297"/>
      <c r="Z337" s="428"/>
      <c r="AA337" s="412"/>
      <c r="AB337" s="412"/>
      <c r="AC337" s="412"/>
      <c r="AD337" s="412"/>
      <c r="AE337" s="412"/>
      <c r="AF337" s="412"/>
      <c r="AG337" s="412"/>
      <c r="AH337" s="417"/>
      <c r="AI337" s="417"/>
      <c r="AJ337" s="417"/>
      <c r="AK337" s="417"/>
      <c r="AL337" s="417"/>
      <c r="AM337" s="417"/>
      <c r="AN337" s="298">
        <f>SUM(Z337:AM337)</f>
        <v>0</v>
      </c>
    </row>
    <row r="338" spans="1:40" ht="15" hidden="1" outlineLevel="1">
      <c r="C338" s="296" t="s">
        <v>290</v>
      </c>
      <c r="D338" s="293" t="s">
        <v>164</v>
      </c>
      <c r="E338" s="297"/>
      <c r="F338" s="297"/>
      <c r="G338" s="297"/>
      <c r="H338" s="297"/>
      <c r="I338" s="297"/>
      <c r="J338" s="297"/>
      <c r="K338" s="297"/>
      <c r="L338" s="297"/>
      <c r="M338" s="297"/>
      <c r="N338" s="297"/>
      <c r="O338" s="297">
        <f>O337</f>
        <v>0</v>
      </c>
      <c r="P338" s="297"/>
      <c r="Q338" s="297"/>
      <c r="R338" s="297"/>
      <c r="S338" s="297"/>
      <c r="T338" s="297"/>
      <c r="U338" s="297"/>
      <c r="V338" s="297"/>
      <c r="W338" s="297"/>
      <c r="X338" s="297"/>
      <c r="Y338" s="297"/>
      <c r="Z338" s="413">
        <f>Z337</f>
        <v>0</v>
      </c>
      <c r="AA338" s="413">
        <f t="shared" ref="AA338" si="945">AA337</f>
        <v>0</v>
      </c>
      <c r="AB338" s="413">
        <f t="shared" ref="AB338" si="946">AB337</f>
        <v>0</v>
      </c>
      <c r="AC338" s="413">
        <f t="shared" ref="AC338" si="947">AC337</f>
        <v>0</v>
      </c>
      <c r="AD338" s="413">
        <f t="shared" ref="AD338" si="948">AD337</f>
        <v>0</v>
      </c>
      <c r="AE338" s="413">
        <f t="shared" ref="AE338" si="949">AE337</f>
        <v>0</v>
      </c>
      <c r="AF338" s="413">
        <f t="shared" ref="AF338" si="950">AF337</f>
        <v>0</v>
      </c>
      <c r="AG338" s="413">
        <f t="shared" ref="AG338" si="951">AG337</f>
        <v>0</v>
      </c>
      <c r="AH338" s="413">
        <f t="shared" ref="AH338" si="952">AH337</f>
        <v>0</v>
      </c>
      <c r="AI338" s="413">
        <f t="shared" ref="AI338" si="953">AI337</f>
        <v>0</v>
      </c>
      <c r="AJ338" s="413">
        <f t="shared" ref="AJ338" si="954">AJ337</f>
        <v>0</v>
      </c>
      <c r="AK338" s="413">
        <f t="shared" ref="AK338" si="955">AK337</f>
        <v>0</v>
      </c>
      <c r="AL338" s="413">
        <f t="shared" ref="AL338" si="956">AL337</f>
        <v>0</v>
      </c>
      <c r="AM338" s="413">
        <f t="shared" ref="AM338" si="957">AM337</f>
        <v>0</v>
      </c>
      <c r="AN338" s="308"/>
    </row>
    <row r="339" spans="1:40" ht="15" hidden="1" outlineLevel="1">
      <c r="C339" s="521"/>
      <c r="D339" s="293"/>
      <c r="E339" s="293"/>
      <c r="F339" s="293"/>
      <c r="G339" s="293"/>
      <c r="H339" s="293"/>
      <c r="I339" s="293"/>
      <c r="J339" s="293"/>
      <c r="K339" s="293"/>
      <c r="L339" s="293"/>
      <c r="M339" s="293"/>
      <c r="N339" s="293"/>
      <c r="O339" s="293"/>
      <c r="P339" s="293"/>
      <c r="Q339" s="293"/>
      <c r="R339" s="293"/>
      <c r="S339" s="293"/>
      <c r="T339" s="293"/>
      <c r="U339" s="293"/>
      <c r="V339" s="293"/>
      <c r="W339" s="293"/>
      <c r="X339" s="293"/>
      <c r="Y339" s="293"/>
      <c r="Z339" s="414"/>
      <c r="AA339" s="427"/>
      <c r="AB339" s="427"/>
      <c r="AC339" s="427"/>
      <c r="AD339" s="427"/>
      <c r="AE339" s="427"/>
      <c r="AF339" s="427"/>
      <c r="AG339" s="427"/>
      <c r="AH339" s="427"/>
      <c r="AI339" s="427"/>
      <c r="AJ339" s="427"/>
      <c r="AK339" s="427"/>
      <c r="AL339" s="427"/>
      <c r="AM339" s="427"/>
      <c r="AN339" s="308"/>
    </row>
    <row r="340" spans="1:40" ht="30" hidden="1" outlineLevel="1">
      <c r="A340" s="523">
        <v>37</v>
      </c>
      <c r="C340" s="521" t="s">
        <v>130</v>
      </c>
      <c r="D340" s="293" t="s">
        <v>25</v>
      </c>
      <c r="E340" s="297"/>
      <c r="F340" s="297"/>
      <c r="G340" s="297"/>
      <c r="H340" s="297"/>
      <c r="I340" s="297"/>
      <c r="J340" s="297"/>
      <c r="K340" s="297"/>
      <c r="L340" s="297"/>
      <c r="M340" s="297"/>
      <c r="N340" s="297"/>
      <c r="O340" s="297">
        <v>0</v>
      </c>
      <c r="P340" s="297"/>
      <c r="Q340" s="297"/>
      <c r="R340" s="297"/>
      <c r="S340" s="297"/>
      <c r="T340" s="297"/>
      <c r="U340" s="297"/>
      <c r="V340" s="297"/>
      <c r="W340" s="297"/>
      <c r="X340" s="297"/>
      <c r="Y340" s="297"/>
      <c r="Z340" s="428"/>
      <c r="AA340" s="412"/>
      <c r="AB340" s="412"/>
      <c r="AC340" s="412"/>
      <c r="AD340" s="412"/>
      <c r="AE340" s="412"/>
      <c r="AF340" s="412"/>
      <c r="AG340" s="412"/>
      <c r="AH340" s="417"/>
      <c r="AI340" s="417"/>
      <c r="AJ340" s="417"/>
      <c r="AK340" s="417"/>
      <c r="AL340" s="417"/>
      <c r="AM340" s="417"/>
      <c r="AN340" s="298">
        <f>SUM(Z340:AM340)</f>
        <v>0</v>
      </c>
    </row>
    <row r="341" spans="1:40" ht="15" hidden="1" outlineLevel="1">
      <c r="C341" s="296" t="s">
        <v>290</v>
      </c>
      <c r="D341" s="293" t="s">
        <v>164</v>
      </c>
      <c r="E341" s="297"/>
      <c r="F341" s="297"/>
      <c r="G341" s="297"/>
      <c r="H341" s="297"/>
      <c r="I341" s="297"/>
      <c r="J341" s="297"/>
      <c r="K341" s="297"/>
      <c r="L341" s="297"/>
      <c r="M341" s="297"/>
      <c r="N341" s="297"/>
      <c r="O341" s="297">
        <f>O340</f>
        <v>0</v>
      </c>
      <c r="P341" s="297"/>
      <c r="Q341" s="297"/>
      <c r="R341" s="297"/>
      <c r="S341" s="297"/>
      <c r="T341" s="297"/>
      <c r="U341" s="297"/>
      <c r="V341" s="297"/>
      <c r="W341" s="297"/>
      <c r="X341" s="297"/>
      <c r="Y341" s="297"/>
      <c r="Z341" s="413">
        <f>Z340</f>
        <v>0</v>
      </c>
      <c r="AA341" s="413">
        <f t="shared" ref="AA341" si="958">AA340</f>
        <v>0</v>
      </c>
      <c r="AB341" s="413">
        <f t="shared" ref="AB341" si="959">AB340</f>
        <v>0</v>
      </c>
      <c r="AC341" s="413">
        <f t="shared" ref="AC341" si="960">AC340</f>
        <v>0</v>
      </c>
      <c r="AD341" s="413">
        <f t="shared" ref="AD341" si="961">AD340</f>
        <v>0</v>
      </c>
      <c r="AE341" s="413">
        <f t="shared" ref="AE341" si="962">AE340</f>
        <v>0</v>
      </c>
      <c r="AF341" s="413">
        <f t="shared" ref="AF341" si="963">AF340</f>
        <v>0</v>
      </c>
      <c r="AG341" s="413">
        <f t="shared" ref="AG341" si="964">AG340</f>
        <v>0</v>
      </c>
      <c r="AH341" s="413">
        <f t="shared" ref="AH341" si="965">AH340</f>
        <v>0</v>
      </c>
      <c r="AI341" s="413">
        <f t="shared" ref="AI341" si="966">AI340</f>
        <v>0</v>
      </c>
      <c r="AJ341" s="413">
        <f t="shared" ref="AJ341" si="967">AJ340</f>
        <v>0</v>
      </c>
      <c r="AK341" s="413">
        <f t="shared" ref="AK341" si="968">AK340</f>
        <v>0</v>
      </c>
      <c r="AL341" s="413">
        <f t="shared" ref="AL341" si="969">AL340</f>
        <v>0</v>
      </c>
      <c r="AM341" s="413">
        <f t="shared" ref="AM341" si="970">AM340</f>
        <v>0</v>
      </c>
      <c r="AN341" s="308"/>
    </row>
    <row r="342" spans="1:40" ht="15" hidden="1" outlineLevel="1">
      <c r="C342" s="521"/>
      <c r="D342" s="293"/>
      <c r="E342" s="293"/>
      <c r="F342" s="293"/>
      <c r="G342" s="293"/>
      <c r="H342" s="293"/>
      <c r="I342" s="293"/>
      <c r="J342" s="293"/>
      <c r="K342" s="293"/>
      <c r="L342" s="293"/>
      <c r="M342" s="293"/>
      <c r="N342" s="293"/>
      <c r="O342" s="293"/>
      <c r="P342" s="293"/>
      <c r="Q342" s="293"/>
      <c r="R342" s="293"/>
      <c r="S342" s="293"/>
      <c r="T342" s="293"/>
      <c r="U342" s="293"/>
      <c r="V342" s="293"/>
      <c r="W342" s="293"/>
      <c r="X342" s="293"/>
      <c r="Y342" s="293"/>
      <c r="Z342" s="414"/>
      <c r="AA342" s="427"/>
      <c r="AB342" s="427"/>
      <c r="AC342" s="427"/>
      <c r="AD342" s="427"/>
      <c r="AE342" s="427"/>
      <c r="AF342" s="427"/>
      <c r="AG342" s="427"/>
      <c r="AH342" s="427"/>
      <c r="AI342" s="427"/>
      <c r="AJ342" s="427"/>
      <c r="AK342" s="427"/>
      <c r="AL342" s="427"/>
      <c r="AM342" s="427"/>
      <c r="AN342" s="308"/>
    </row>
    <row r="343" spans="1:40" ht="15" hidden="1" outlineLevel="1">
      <c r="A343" s="523">
        <v>38</v>
      </c>
      <c r="C343" s="521" t="s">
        <v>131</v>
      </c>
      <c r="D343" s="293" t="s">
        <v>25</v>
      </c>
      <c r="E343" s="297"/>
      <c r="F343" s="297"/>
      <c r="G343" s="297"/>
      <c r="H343" s="297"/>
      <c r="I343" s="297"/>
      <c r="J343" s="297"/>
      <c r="K343" s="297"/>
      <c r="L343" s="297"/>
      <c r="M343" s="297"/>
      <c r="N343" s="297"/>
      <c r="O343" s="297">
        <v>0</v>
      </c>
      <c r="P343" s="297"/>
      <c r="Q343" s="297"/>
      <c r="R343" s="297"/>
      <c r="S343" s="297"/>
      <c r="T343" s="297"/>
      <c r="U343" s="297"/>
      <c r="V343" s="297"/>
      <c r="W343" s="297"/>
      <c r="X343" s="297"/>
      <c r="Y343" s="297"/>
      <c r="Z343" s="428"/>
      <c r="AA343" s="412"/>
      <c r="AB343" s="412"/>
      <c r="AC343" s="412"/>
      <c r="AD343" s="412"/>
      <c r="AE343" s="412"/>
      <c r="AF343" s="412"/>
      <c r="AG343" s="412"/>
      <c r="AH343" s="417"/>
      <c r="AI343" s="417"/>
      <c r="AJ343" s="417"/>
      <c r="AK343" s="417"/>
      <c r="AL343" s="417"/>
      <c r="AM343" s="417"/>
      <c r="AN343" s="298">
        <f>SUM(Z343:AM343)</f>
        <v>0</v>
      </c>
    </row>
    <row r="344" spans="1:40" ht="15" hidden="1" outlineLevel="1">
      <c r="C344" s="296" t="s">
        <v>290</v>
      </c>
      <c r="D344" s="293" t="s">
        <v>164</v>
      </c>
      <c r="E344" s="297"/>
      <c r="F344" s="297"/>
      <c r="G344" s="297"/>
      <c r="H344" s="297"/>
      <c r="I344" s="297"/>
      <c r="J344" s="297"/>
      <c r="K344" s="297"/>
      <c r="L344" s="297"/>
      <c r="M344" s="297"/>
      <c r="N344" s="297"/>
      <c r="O344" s="297">
        <f>O343</f>
        <v>0</v>
      </c>
      <c r="P344" s="297"/>
      <c r="Q344" s="297"/>
      <c r="R344" s="297"/>
      <c r="S344" s="297"/>
      <c r="T344" s="297"/>
      <c r="U344" s="297"/>
      <c r="V344" s="297"/>
      <c r="W344" s="297"/>
      <c r="X344" s="297"/>
      <c r="Y344" s="297"/>
      <c r="Z344" s="413">
        <f>Z343</f>
        <v>0</v>
      </c>
      <c r="AA344" s="413">
        <f t="shared" ref="AA344" si="971">AA343</f>
        <v>0</v>
      </c>
      <c r="AB344" s="413">
        <f t="shared" ref="AB344" si="972">AB343</f>
        <v>0</v>
      </c>
      <c r="AC344" s="413">
        <f t="shared" ref="AC344" si="973">AC343</f>
        <v>0</v>
      </c>
      <c r="AD344" s="413">
        <f t="shared" ref="AD344" si="974">AD343</f>
        <v>0</v>
      </c>
      <c r="AE344" s="413">
        <f t="shared" ref="AE344" si="975">AE343</f>
        <v>0</v>
      </c>
      <c r="AF344" s="413">
        <f t="shared" ref="AF344" si="976">AF343</f>
        <v>0</v>
      </c>
      <c r="AG344" s="413">
        <f t="shared" ref="AG344" si="977">AG343</f>
        <v>0</v>
      </c>
      <c r="AH344" s="413">
        <f t="shared" ref="AH344" si="978">AH343</f>
        <v>0</v>
      </c>
      <c r="AI344" s="413">
        <f t="shared" ref="AI344" si="979">AI343</f>
        <v>0</v>
      </c>
      <c r="AJ344" s="413">
        <f t="shared" ref="AJ344" si="980">AJ343</f>
        <v>0</v>
      </c>
      <c r="AK344" s="413">
        <f t="shared" ref="AK344" si="981">AK343</f>
        <v>0</v>
      </c>
      <c r="AL344" s="413">
        <f t="shared" ref="AL344" si="982">AL343</f>
        <v>0</v>
      </c>
      <c r="AM344" s="413">
        <f t="shared" ref="AM344" si="983">AM343</f>
        <v>0</v>
      </c>
      <c r="AN344" s="308"/>
    </row>
    <row r="345" spans="1:40" ht="15" hidden="1" outlineLevel="1">
      <c r="C345" s="521"/>
      <c r="D345" s="293"/>
      <c r="E345" s="293"/>
      <c r="F345" s="293"/>
      <c r="G345" s="293"/>
      <c r="H345" s="293"/>
      <c r="I345" s="293"/>
      <c r="J345" s="293"/>
      <c r="K345" s="293"/>
      <c r="L345" s="293"/>
      <c r="M345" s="293"/>
      <c r="N345" s="293"/>
      <c r="O345" s="293"/>
      <c r="P345" s="293"/>
      <c r="Q345" s="293"/>
      <c r="R345" s="293"/>
      <c r="S345" s="293"/>
      <c r="T345" s="293"/>
      <c r="U345" s="293"/>
      <c r="V345" s="293"/>
      <c r="W345" s="293"/>
      <c r="X345" s="293"/>
      <c r="Y345" s="293"/>
      <c r="Z345" s="414"/>
      <c r="AA345" s="427"/>
      <c r="AB345" s="427"/>
      <c r="AC345" s="427"/>
      <c r="AD345" s="427"/>
      <c r="AE345" s="427"/>
      <c r="AF345" s="427"/>
      <c r="AG345" s="427"/>
      <c r="AH345" s="427"/>
      <c r="AI345" s="427"/>
      <c r="AJ345" s="427"/>
      <c r="AK345" s="427"/>
      <c r="AL345" s="427"/>
      <c r="AM345" s="427"/>
      <c r="AN345" s="308"/>
    </row>
    <row r="346" spans="1:40" ht="30" hidden="1" outlineLevel="1">
      <c r="A346" s="523">
        <v>39</v>
      </c>
      <c r="C346" s="521" t="s">
        <v>132</v>
      </c>
      <c r="D346" s="293" t="s">
        <v>25</v>
      </c>
      <c r="E346" s="297"/>
      <c r="F346" s="297"/>
      <c r="G346" s="297"/>
      <c r="H346" s="297"/>
      <c r="I346" s="297"/>
      <c r="J346" s="297"/>
      <c r="K346" s="297"/>
      <c r="L346" s="297"/>
      <c r="M346" s="297"/>
      <c r="N346" s="297"/>
      <c r="O346" s="297">
        <v>0</v>
      </c>
      <c r="P346" s="297"/>
      <c r="Q346" s="297"/>
      <c r="R346" s="297"/>
      <c r="S346" s="297"/>
      <c r="T346" s="297"/>
      <c r="U346" s="297"/>
      <c r="V346" s="297"/>
      <c r="W346" s="297"/>
      <c r="X346" s="297"/>
      <c r="Y346" s="297"/>
      <c r="Z346" s="428"/>
      <c r="AA346" s="412"/>
      <c r="AB346" s="412"/>
      <c r="AC346" s="412"/>
      <c r="AD346" s="412"/>
      <c r="AE346" s="412"/>
      <c r="AF346" s="412"/>
      <c r="AG346" s="412"/>
      <c r="AH346" s="417"/>
      <c r="AI346" s="417"/>
      <c r="AJ346" s="417"/>
      <c r="AK346" s="417"/>
      <c r="AL346" s="417"/>
      <c r="AM346" s="417"/>
      <c r="AN346" s="298">
        <f>SUM(Z346:AM346)</f>
        <v>0</v>
      </c>
    </row>
    <row r="347" spans="1:40" ht="15" hidden="1" outlineLevel="1">
      <c r="C347" s="296" t="s">
        <v>290</v>
      </c>
      <c r="D347" s="293" t="s">
        <v>164</v>
      </c>
      <c r="E347" s="297"/>
      <c r="F347" s="297"/>
      <c r="G347" s="297"/>
      <c r="H347" s="297"/>
      <c r="I347" s="297"/>
      <c r="J347" s="297"/>
      <c r="K347" s="297"/>
      <c r="L347" s="297"/>
      <c r="M347" s="297"/>
      <c r="N347" s="297"/>
      <c r="O347" s="297">
        <f>O346</f>
        <v>0</v>
      </c>
      <c r="P347" s="297"/>
      <c r="Q347" s="297"/>
      <c r="R347" s="297"/>
      <c r="S347" s="297"/>
      <c r="T347" s="297"/>
      <c r="U347" s="297"/>
      <c r="V347" s="297"/>
      <c r="W347" s="297"/>
      <c r="X347" s="297"/>
      <c r="Y347" s="297"/>
      <c r="Z347" s="413">
        <f>Z346</f>
        <v>0</v>
      </c>
      <c r="AA347" s="413">
        <f t="shared" ref="AA347" si="984">AA346</f>
        <v>0</v>
      </c>
      <c r="AB347" s="413">
        <f t="shared" ref="AB347" si="985">AB346</f>
        <v>0</v>
      </c>
      <c r="AC347" s="413">
        <f t="shared" ref="AC347" si="986">AC346</f>
        <v>0</v>
      </c>
      <c r="AD347" s="413">
        <f t="shared" ref="AD347" si="987">AD346</f>
        <v>0</v>
      </c>
      <c r="AE347" s="413">
        <f t="shared" ref="AE347" si="988">AE346</f>
        <v>0</v>
      </c>
      <c r="AF347" s="413">
        <f t="shared" ref="AF347" si="989">AF346</f>
        <v>0</v>
      </c>
      <c r="AG347" s="413">
        <f t="shared" ref="AG347" si="990">AG346</f>
        <v>0</v>
      </c>
      <c r="AH347" s="413">
        <f t="shared" ref="AH347" si="991">AH346</f>
        <v>0</v>
      </c>
      <c r="AI347" s="413">
        <f t="shared" ref="AI347" si="992">AI346</f>
        <v>0</v>
      </c>
      <c r="AJ347" s="413">
        <f t="shared" ref="AJ347" si="993">AJ346</f>
        <v>0</v>
      </c>
      <c r="AK347" s="413">
        <f t="shared" ref="AK347" si="994">AK346</f>
        <v>0</v>
      </c>
      <c r="AL347" s="413">
        <f t="shared" ref="AL347" si="995">AL346</f>
        <v>0</v>
      </c>
      <c r="AM347" s="413">
        <f t="shared" ref="AM347" si="996">AM346</f>
        <v>0</v>
      </c>
      <c r="AN347" s="308"/>
    </row>
    <row r="348" spans="1:40" ht="15" hidden="1" outlineLevel="1">
      <c r="C348" s="521"/>
      <c r="D348" s="293"/>
      <c r="E348" s="293"/>
      <c r="F348" s="293"/>
      <c r="G348" s="293"/>
      <c r="H348" s="293"/>
      <c r="I348" s="293"/>
      <c r="J348" s="293"/>
      <c r="K348" s="293"/>
      <c r="L348" s="293"/>
      <c r="M348" s="293"/>
      <c r="N348" s="293"/>
      <c r="O348" s="293"/>
      <c r="P348" s="293"/>
      <c r="Q348" s="293"/>
      <c r="R348" s="293"/>
      <c r="S348" s="293"/>
      <c r="T348" s="293"/>
      <c r="U348" s="293"/>
      <c r="V348" s="293"/>
      <c r="W348" s="293"/>
      <c r="X348" s="293"/>
      <c r="Y348" s="293"/>
      <c r="Z348" s="414"/>
      <c r="AA348" s="427"/>
      <c r="AB348" s="427"/>
      <c r="AC348" s="427"/>
      <c r="AD348" s="427"/>
      <c r="AE348" s="427"/>
      <c r="AF348" s="427"/>
      <c r="AG348" s="427"/>
      <c r="AH348" s="427"/>
      <c r="AI348" s="427"/>
      <c r="AJ348" s="427"/>
      <c r="AK348" s="427"/>
      <c r="AL348" s="427"/>
      <c r="AM348" s="427"/>
      <c r="AN348" s="308"/>
    </row>
    <row r="349" spans="1:40" ht="30" hidden="1" outlineLevel="1">
      <c r="A349" s="523">
        <v>40</v>
      </c>
      <c r="C349" s="521" t="s">
        <v>133</v>
      </c>
      <c r="D349" s="293" t="s">
        <v>25</v>
      </c>
      <c r="E349" s="297"/>
      <c r="F349" s="297"/>
      <c r="G349" s="297"/>
      <c r="H349" s="297"/>
      <c r="I349" s="297"/>
      <c r="J349" s="297"/>
      <c r="K349" s="297"/>
      <c r="L349" s="297"/>
      <c r="M349" s="297"/>
      <c r="N349" s="297"/>
      <c r="O349" s="297">
        <v>0</v>
      </c>
      <c r="P349" s="297"/>
      <c r="Q349" s="297"/>
      <c r="R349" s="297"/>
      <c r="S349" s="297"/>
      <c r="T349" s="297"/>
      <c r="U349" s="297"/>
      <c r="V349" s="297"/>
      <c r="W349" s="297"/>
      <c r="X349" s="297"/>
      <c r="Y349" s="297"/>
      <c r="Z349" s="428"/>
      <c r="AA349" s="412"/>
      <c r="AB349" s="412"/>
      <c r="AC349" s="412"/>
      <c r="AD349" s="412"/>
      <c r="AE349" s="412"/>
      <c r="AF349" s="412"/>
      <c r="AG349" s="412"/>
      <c r="AH349" s="417"/>
      <c r="AI349" s="417"/>
      <c r="AJ349" s="417"/>
      <c r="AK349" s="417"/>
      <c r="AL349" s="417"/>
      <c r="AM349" s="417"/>
      <c r="AN349" s="298">
        <f>SUM(Z349:AM349)</f>
        <v>0</v>
      </c>
    </row>
    <row r="350" spans="1:40" ht="15" hidden="1" outlineLevel="1">
      <c r="C350" s="296" t="s">
        <v>290</v>
      </c>
      <c r="D350" s="293" t="s">
        <v>164</v>
      </c>
      <c r="E350" s="297"/>
      <c r="F350" s="297"/>
      <c r="G350" s="297"/>
      <c r="H350" s="297"/>
      <c r="I350" s="297"/>
      <c r="J350" s="297"/>
      <c r="K350" s="297"/>
      <c r="L350" s="297"/>
      <c r="M350" s="297"/>
      <c r="N350" s="297"/>
      <c r="O350" s="297">
        <f>O349</f>
        <v>0</v>
      </c>
      <c r="P350" s="297"/>
      <c r="Q350" s="297"/>
      <c r="R350" s="297"/>
      <c r="S350" s="297"/>
      <c r="T350" s="297"/>
      <c r="U350" s="297"/>
      <c r="V350" s="297"/>
      <c r="W350" s="297"/>
      <c r="X350" s="297"/>
      <c r="Y350" s="297"/>
      <c r="Z350" s="413">
        <f>Z349</f>
        <v>0</v>
      </c>
      <c r="AA350" s="413">
        <f t="shared" ref="AA350" si="997">AA349</f>
        <v>0</v>
      </c>
      <c r="AB350" s="413">
        <f t="shared" ref="AB350" si="998">AB349</f>
        <v>0</v>
      </c>
      <c r="AC350" s="413">
        <f t="shared" ref="AC350" si="999">AC349</f>
        <v>0</v>
      </c>
      <c r="AD350" s="413">
        <f t="shared" ref="AD350" si="1000">AD349</f>
        <v>0</v>
      </c>
      <c r="AE350" s="413">
        <f t="shared" ref="AE350" si="1001">AE349</f>
        <v>0</v>
      </c>
      <c r="AF350" s="413">
        <f t="shared" ref="AF350" si="1002">AF349</f>
        <v>0</v>
      </c>
      <c r="AG350" s="413">
        <f t="shared" ref="AG350" si="1003">AG349</f>
        <v>0</v>
      </c>
      <c r="AH350" s="413">
        <f t="shared" ref="AH350" si="1004">AH349</f>
        <v>0</v>
      </c>
      <c r="AI350" s="413">
        <f t="shared" ref="AI350" si="1005">AI349</f>
        <v>0</v>
      </c>
      <c r="AJ350" s="413">
        <f t="shared" ref="AJ350" si="1006">AJ349</f>
        <v>0</v>
      </c>
      <c r="AK350" s="413">
        <f t="shared" ref="AK350" si="1007">AK349</f>
        <v>0</v>
      </c>
      <c r="AL350" s="413">
        <f t="shared" ref="AL350" si="1008">AL349</f>
        <v>0</v>
      </c>
      <c r="AM350" s="413">
        <f t="shared" ref="AM350" si="1009">AM349</f>
        <v>0</v>
      </c>
      <c r="AN350" s="308"/>
    </row>
    <row r="351" spans="1:40" ht="15" hidden="1" outlineLevel="1">
      <c r="C351" s="521"/>
      <c r="D351" s="293"/>
      <c r="E351" s="293"/>
      <c r="F351" s="293"/>
      <c r="G351" s="293"/>
      <c r="H351" s="293"/>
      <c r="I351" s="293"/>
      <c r="J351" s="293"/>
      <c r="K351" s="293"/>
      <c r="L351" s="293"/>
      <c r="M351" s="293"/>
      <c r="N351" s="293"/>
      <c r="O351" s="293"/>
      <c r="P351" s="293"/>
      <c r="Q351" s="293"/>
      <c r="R351" s="293"/>
      <c r="S351" s="293"/>
      <c r="T351" s="293"/>
      <c r="U351" s="293"/>
      <c r="V351" s="293"/>
      <c r="W351" s="293"/>
      <c r="X351" s="293"/>
      <c r="Y351" s="293"/>
      <c r="Z351" s="414"/>
      <c r="AA351" s="427"/>
      <c r="AB351" s="427"/>
      <c r="AC351" s="427"/>
      <c r="AD351" s="427"/>
      <c r="AE351" s="427"/>
      <c r="AF351" s="427"/>
      <c r="AG351" s="427"/>
      <c r="AH351" s="427"/>
      <c r="AI351" s="427"/>
      <c r="AJ351" s="427"/>
      <c r="AK351" s="427"/>
      <c r="AL351" s="427"/>
      <c r="AM351" s="427"/>
      <c r="AN351" s="308"/>
    </row>
    <row r="352" spans="1:40" ht="45" hidden="1" outlineLevel="1">
      <c r="A352" s="523">
        <v>41</v>
      </c>
      <c r="C352" s="521" t="s">
        <v>134</v>
      </c>
      <c r="D352" s="293" t="s">
        <v>25</v>
      </c>
      <c r="E352" s="297"/>
      <c r="F352" s="297"/>
      <c r="G352" s="297"/>
      <c r="H352" s="297"/>
      <c r="I352" s="297"/>
      <c r="J352" s="297"/>
      <c r="K352" s="297"/>
      <c r="L352" s="297"/>
      <c r="M352" s="297"/>
      <c r="N352" s="297"/>
      <c r="O352" s="297">
        <v>0</v>
      </c>
      <c r="P352" s="297"/>
      <c r="Q352" s="297"/>
      <c r="R352" s="297"/>
      <c r="S352" s="297"/>
      <c r="T352" s="297"/>
      <c r="U352" s="297"/>
      <c r="V352" s="297"/>
      <c r="W352" s="297"/>
      <c r="X352" s="297"/>
      <c r="Y352" s="297"/>
      <c r="Z352" s="428"/>
      <c r="AA352" s="412"/>
      <c r="AB352" s="412"/>
      <c r="AC352" s="412"/>
      <c r="AD352" s="412"/>
      <c r="AE352" s="412"/>
      <c r="AF352" s="412"/>
      <c r="AG352" s="412"/>
      <c r="AH352" s="417"/>
      <c r="AI352" s="417"/>
      <c r="AJ352" s="417"/>
      <c r="AK352" s="417"/>
      <c r="AL352" s="417"/>
      <c r="AM352" s="417"/>
      <c r="AN352" s="298">
        <f>SUM(Z352:AM352)</f>
        <v>0</v>
      </c>
    </row>
    <row r="353" spans="1:40" ht="15" hidden="1" outlineLevel="1">
      <c r="C353" s="296" t="s">
        <v>290</v>
      </c>
      <c r="D353" s="293" t="s">
        <v>164</v>
      </c>
      <c r="E353" s="297"/>
      <c r="F353" s="297"/>
      <c r="G353" s="297"/>
      <c r="H353" s="297"/>
      <c r="I353" s="297"/>
      <c r="J353" s="297"/>
      <c r="K353" s="297"/>
      <c r="L353" s="297"/>
      <c r="M353" s="297"/>
      <c r="N353" s="297"/>
      <c r="O353" s="297">
        <f>O352</f>
        <v>0</v>
      </c>
      <c r="P353" s="297"/>
      <c r="Q353" s="297"/>
      <c r="R353" s="297"/>
      <c r="S353" s="297"/>
      <c r="T353" s="297"/>
      <c r="U353" s="297"/>
      <c r="V353" s="297"/>
      <c r="W353" s="297"/>
      <c r="X353" s="297"/>
      <c r="Y353" s="297"/>
      <c r="Z353" s="413">
        <f>Z352</f>
        <v>0</v>
      </c>
      <c r="AA353" s="413">
        <f t="shared" ref="AA353" si="1010">AA352</f>
        <v>0</v>
      </c>
      <c r="AB353" s="413">
        <f t="shared" ref="AB353" si="1011">AB352</f>
        <v>0</v>
      </c>
      <c r="AC353" s="413">
        <f t="shared" ref="AC353" si="1012">AC352</f>
        <v>0</v>
      </c>
      <c r="AD353" s="413">
        <f t="shared" ref="AD353" si="1013">AD352</f>
        <v>0</v>
      </c>
      <c r="AE353" s="413">
        <f t="shared" ref="AE353" si="1014">AE352</f>
        <v>0</v>
      </c>
      <c r="AF353" s="413">
        <f t="shared" ref="AF353" si="1015">AF352</f>
        <v>0</v>
      </c>
      <c r="AG353" s="413">
        <f t="shared" ref="AG353" si="1016">AG352</f>
        <v>0</v>
      </c>
      <c r="AH353" s="413">
        <f t="shared" ref="AH353" si="1017">AH352</f>
        <v>0</v>
      </c>
      <c r="AI353" s="413">
        <f t="shared" ref="AI353" si="1018">AI352</f>
        <v>0</v>
      </c>
      <c r="AJ353" s="413">
        <f t="shared" ref="AJ353" si="1019">AJ352</f>
        <v>0</v>
      </c>
      <c r="AK353" s="413">
        <f t="shared" ref="AK353" si="1020">AK352</f>
        <v>0</v>
      </c>
      <c r="AL353" s="413">
        <f t="shared" ref="AL353" si="1021">AL352</f>
        <v>0</v>
      </c>
      <c r="AM353" s="413">
        <f t="shared" ref="AM353" si="1022">AM352</f>
        <v>0</v>
      </c>
      <c r="AN353" s="308"/>
    </row>
    <row r="354" spans="1:40" ht="15" hidden="1" outlineLevel="1">
      <c r="C354" s="521"/>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293"/>
      <c r="Z354" s="414"/>
      <c r="AA354" s="427"/>
      <c r="AB354" s="427"/>
      <c r="AC354" s="427"/>
      <c r="AD354" s="427"/>
      <c r="AE354" s="427"/>
      <c r="AF354" s="427"/>
      <c r="AG354" s="427"/>
      <c r="AH354" s="427"/>
      <c r="AI354" s="427"/>
      <c r="AJ354" s="427"/>
      <c r="AK354" s="427"/>
      <c r="AL354" s="427"/>
      <c r="AM354" s="427"/>
      <c r="AN354" s="308"/>
    </row>
    <row r="355" spans="1:40" ht="30" hidden="1" outlineLevel="1">
      <c r="A355" s="523">
        <v>42</v>
      </c>
      <c r="C355" s="521" t="s">
        <v>135</v>
      </c>
      <c r="D355" s="293" t="s">
        <v>25</v>
      </c>
      <c r="E355" s="297"/>
      <c r="F355" s="297"/>
      <c r="G355" s="297"/>
      <c r="H355" s="297"/>
      <c r="I355" s="297"/>
      <c r="J355" s="297"/>
      <c r="K355" s="297"/>
      <c r="L355" s="297"/>
      <c r="M355" s="297"/>
      <c r="N355" s="297"/>
      <c r="O355" s="293"/>
      <c r="P355" s="297"/>
      <c r="Q355" s="297"/>
      <c r="R355" s="297"/>
      <c r="S355" s="297"/>
      <c r="T355" s="297"/>
      <c r="U355" s="297"/>
      <c r="V355" s="297"/>
      <c r="W355" s="297"/>
      <c r="X355" s="297"/>
      <c r="Y355" s="297"/>
      <c r="Z355" s="428"/>
      <c r="AA355" s="412"/>
      <c r="AB355" s="412"/>
      <c r="AC355" s="412"/>
      <c r="AD355" s="412"/>
      <c r="AE355" s="412"/>
      <c r="AF355" s="412"/>
      <c r="AG355" s="412"/>
      <c r="AH355" s="417"/>
      <c r="AI355" s="417"/>
      <c r="AJ355" s="417"/>
      <c r="AK355" s="417"/>
      <c r="AL355" s="417"/>
      <c r="AM355" s="417"/>
      <c r="AN355" s="298">
        <f>SUM(Z355:AM355)</f>
        <v>0</v>
      </c>
    </row>
    <row r="356" spans="1:40" ht="15" hidden="1" outlineLevel="1">
      <c r="C356" s="296" t="s">
        <v>290</v>
      </c>
      <c r="D356" s="293" t="s">
        <v>164</v>
      </c>
      <c r="E356" s="297"/>
      <c r="F356" s="297"/>
      <c r="G356" s="297"/>
      <c r="H356" s="297"/>
      <c r="I356" s="297"/>
      <c r="J356" s="297"/>
      <c r="K356" s="297"/>
      <c r="L356" s="297"/>
      <c r="M356" s="297"/>
      <c r="N356" s="297"/>
      <c r="O356" s="470"/>
      <c r="P356" s="297"/>
      <c r="Q356" s="297"/>
      <c r="R356" s="297"/>
      <c r="S356" s="297"/>
      <c r="T356" s="297"/>
      <c r="U356" s="297"/>
      <c r="V356" s="297"/>
      <c r="W356" s="297"/>
      <c r="X356" s="297"/>
      <c r="Y356" s="297"/>
      <c r="Z356" s="413">
        <f>Z355</f>
        <v>0</v>
      </c>
      <c r="AA356" s="413">
        <f t="shared" ref="AA356" si="1023">AA355</f>
        <v>0</v>
      </c>
      <c r="AB356" s="413">
        <f t="shared" ref="AB356" si="1024">AB355</f>
        <v>0</v>
      </c>
      <c r="AC356" s="413">
        <f t="shared" ref="AC356" si="1025">AC355</f>
        <v>0</v>
      </c>
      <c r="AD356" s="413">
        <f t="shared" ref="AD356" si="1026">AD355</f>
        <v>0</v>
      </c>
      <c r="AE356" s="413">
        <f t="shared" ref="AE356" si="1027">AE355</f>
        <v>0</v>
      </c>
      <c r="AF356" s="413">
        <f t="shared" ref="AF356" si="1028">AF355</f>
        <v>0</v>
      </c>
      <c r="AG356" s="413">
        <f t="shared" ref="AG356" si="1029">AG355</f>
        <v>0</v>
      </c>
      <c r="AH356" s="413">
        <f t="shared" ref="AH356" si="1030">AH355</f>
        <v>0</v>
      </c>
      <c r="AI356" s="413">
        <f t="shared" ref="AI356" si="1031">AI355</f>
        <v>0</v>
      </c>
      <c r="AJ356" s="413">
        <f t="shared" ref="AJ356" si="1032">AJ355</f>
        <v>0</v>
      </c>
      <c r="AK356" s="413">
        <f t="shared" ref="AK356" si="1033">AK355</f>
        <v>0</v>
      </c>
      <c r="AL356" s="413">
        <f t="shared" ref="AL356" si="1034">AL355</f>
        <v>0</v>
      </c>
      <c r="AM356" s="413">
        <f t="shared" ref="AM356" si="1035">AM355</f>
        <v>0</v>
      </c>
      <c r="AN356" s="308"/>
    </row>
    <row r="357" spans="1:40" ht="15" hidden="1" outlineLevel="1">
      <c r="C357" s="521"/>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293"/>
      <c r="Z357" s="414"/>
      <c r="AA357" s="427"/>
      <c r="AB357" s="427"/>
      <c r="AC357" s="427"/>
      <c r="AD357" s="427"/>
      <c r="AE357" s="427"/>
      <c r="AF357" s="427"/>
      <c r="AG357" s="427"/>
      <c r="AH357" s="427"/>
      <c r="AI357" s="427"/>
      <c r="AJ357" s="427"/>
      <c r="AK357" s="427"/>
      <c r="AL357" s="427"/>
      <c r="AM357" s="427"/>
      <c r="AN357" s="308"/>
    </row>
    <row r="358" spans="1:40" ht="15" hidden="1" outlineLevel="1">
      <c r="A358" s="523">
        <v>43</v>
      </c>
      <c r="C358" s="521" t="s">
        <v>136</v>
      </c>
      <c r="D358" s="293" t="s">
        <v>25</v>
      </c>
      <c r="E358" s="297"/>
      <c r="F358" s="297"/>
      <c r="G358" s="297"/>
      <c r="H358" s="297"/>
      <c r="I358" s="297"/>
      <c r="J358" s="297"/>
      <c r="K358" s="297"/>
      <c r="L358" s="297"/>
      <c r="M358" s="297"/>
      <c r="N358" s="297"/>
      <c r="O358" s="297">
        <v>0</v>
      </c>
      <c r="P358" s="297"/>
      <c r="Q358" s="297"/>
      <c r="R358" s="297"/>
      <c r="S358" s="297"/>
      <c r="T358" s="297"/>
      <c r="U358" s="297"/>
      <c r="V358" s="297"/>
      <c r="W358" s="297"/>
      <c r="X358" s="297"/>
      <c r="Y358" s="297"/>
      <c r="Z358" s="428"/>
      <c r="AA358" s="412"/>
      <c r="AB358" s="412"/>
      <c r="AC358" s="412"/>
      <c r="AD358" s="412"/>
      <c r="AE358" s="412"/>
      <c r="AF358" s="412"/>
      <c r="AG358" s="412"/>
      <c r="AH358" s="417"/>
      <c r="AI358" s="417"/>
      <c r="AJ358" s="417"/>
      <c r="AK358" s="417"/>
      <c r="AL358" s="417"/>
      <c r="AM358" s="417"/>
      <c r="AN358" s="298">
        <f>SUM(Z358:AM358)</f>
        <v>0</v>
      </c>
    </row>
    <row r="359" spans="1:40" ht="15" hidden="1" outlineLevel="1">
      <c r="C359" s="296" t="s">
        <v>290</v>
      </c>
      <c r="D359" s="293" t="s">
        <v>164</v>
      </c>
      <c r="E359" s="297"/>
      <c r="F359" s="297"/>
      <c r="G359" s="297"/>
      <c r="H359" s="297"/>
      <c r="I359" s="297"/>
      <c r="J359" s="297"/>
      <c r="K359" s="297"/>
      <c r="L359" s="297"/>
      <c r="M359" s="297"/>
      <c r="N359" s="297"/>
      <c r="O359" s="297">
        <f>O358</f>
        <v>0</v>
      </c>
      <c r="P359" s="297"/>
      <c r="Q359" s="297"/>
      <c r="R359" s="297"/>
      <c r="S359" s="297"/>
      <c r="T359" s="297"/>
      <c r="U359" s="297"/>
      <c r="V359" s="297"/>
      <c r="W359" s="297"/>
      <c r="X359" s="297"/>
      <c r="Y359" s="297"/>
      <c r="Z359" s="413">
        <f>Z358</f>
        <v>0</v>
      </c>
      <c r="AA359" s="413">
        <f t="shared" ref="AA359" si="1036">AA358</f>
        <v>0</v>
      </c>
      <c r="AB359" s="413">
        <f t="shared" ref="AB359" si="1037">AB358</f>
        <v>0</v>
      </c>
      <c r="AC359" s="413">
        <f t="shared" ref="AC359" si="1038">AC358</f>
        <v>0</v>
      </c>
      <c r="AD359" s="413">
        <f t="shared" ref="AD359" si="1039">AD358</f>
        <v>0</v>
      </c>
      <c r="AE359" s="413">
        <f t="shared" ref="AE359" si="1040">AE358</f>
        <v>0</v>
      </c>
      <c r="AF359" s="413">
        <f t="shared" ref="AF359" si="1041">AF358</f>
        <v>0</v>
      </c>
      <c r="AG359" s="413">
        <f t="shared" ref="AG359" si="1042">AG358</f>
        <v>0</v>
      </c>
      <c r="AH359" s="413">
        <f t="shared" ref="AH359" si="1043">AH358</f>
        <v>0</v>
      </c>
      <c r="AI359" s="413">
        <f t="shared" ref="AI359" si="1044">AI358</f>
        <v>0</v>
      </c>
      <c r="AJ359" s="413">
        <f t="shared" ref="AJ359" si="1045">AJ358</f>
        <v>0</v>
      </c>
      <c r="AK359" s="413">
        <f t="shared" ref="AK359" si="1046">AK358</f>
        <v>0</v>
      </c>
      <c r="AL359" s="413">
        <f t="shared" ref="AL359" si="1047">AL358</f>
        <v>0</v>
      </c>
      <c r="AM359" s="413">
        <f t="shared" ref="AM359" si="1048">AM358</f>
        <v>0</v>
      </c>
      <c r="AN359" s="308"/>
    </row>
    <row r="360" spans="1:40" ht="15" hidden="1" outlineLevel="1">
      <c r="C360" s="521"/>
      <c r="D360" s="293"/>
      <c r="E360" s="293"/>
      <c r="F360" s="293"/>
      <c r="G360" s="293"/>
      <c r="H360" s="293"/>
      <c r="I360" s="293"/>
      <c r="J360" s="293"/>
      <c r="K360" s="293"/>
      <c r="L360" s="293"/>
      <c r="M360" s="293"/>
      <c r="N360" s="293"/>
      <c r="O360" s="293"/>
      <c r="P360" s="293"/>
      <c r="Q360" s="293"/>
      <c r="R360" s="293"/>
      <c r="S360" s="293"/>
      <c r="T360" s="293"/>
      <c r="U360" s="293"/>
      <c r="V360" s="293"/>
      <c r="W360" s="293"/>
      <c r="X360" s="293"/>
      <c r="Y360" s="293"/>
      <c r="Z360" s="414"/>
      <c r="AA360" s="427"/>
      <c r="AB360" s="427"/>
      <c r="AC360" s="427"/>
      <c r="AD360" s="427"/>
      <c r="AE360" s="427"/>
      <c r="AF360" s="427"/>
      <c r="AG360" s="427"/>
      <c r="AH360" s="427"/>
      <c r="AI360" s="427"/>
      <c r="AJ360" s="427"/>
      <c r="AK360" s="427"/>
      <c r="AL360" s="427"/>
      <c r="AM360" s="427"/>
      <c r="AN360" s="308"/>
    </row>
    <row r="361" spans="1:40" ht="45" hidden="1" outlineLevel="1">
      <c r="A361" s="523">
        <v>44</v>
      </c>
      <c r="C361" s="521" t="s">
        <v>137</v>
      </c>
      <c r="D361" s="293" t="s">
        <v>25</v>
      </c>
      <c r="E361" s="297"/>
      <c r="F361" s="297"/>
      <c r="G361" s="297"/>
      <c r="H361" s="297"/>
      <c r="I361" s="297"/>
      <c r="J361" s="297"/>
      <c r="K361" s="297"/>
      <c r="L361" s="297"/>
      <c r="M361" s="297"/>
      <c r="N361" s="297"/>
      <c r="O361" s="297">
        <v>0</v>
      </c>
      <c r="P361" s="297"/>
      <c r="Q361" s="297"/>
      <c r="R361" s="297"/>
      <c r="S361" s="297"/>
      <c r="T361" s="297"/>
      <c r="U361" s="297"/>
      <c r="V361" s="297"/>
      <c r="W361" s="297"/>
      <c r="X361" s="297"/>
      <c r="Y361" s="297"/>
      <c r="Z361" s="428"/>
      <c r="AA361" s="412"/>
      <c r="AB361" s="412"/>
      <c r="AC361" s="412"/>
      <c r="AD361" s="412"/>
      <c r="AE361" s="412"/>
      <c r="AF361" s="412"/>
      <c r="AG361" s="412"/>
      <c r="AH361" s="417"/>
      <c r="AI361" s="417"/>
      <c r="AJ361" s="417"/>
      <c r="AK361" s="417"/>
      <c r="AL361" s="417"/>
      <c r="AM361" s="417"/>
      <c r="AN361" s="298">
        <f>SUM(Z361:AM361)</f>
        <v>0</v>
      </c>
    </row>
    <row r="362" spans="1:40" ht="15" hidden="1" outlineLevel="1">
      <c r="C362" s="296" t="s">
        <v>290</v>
      </c>
      <c r="D362" s="293" t="s">
        <v>164</v>
      </c>
      <c r="E362" s="297"/>
      <c r="F362" s="297"/>
      <c r="G362" s="297"/>
      <c r="H362" s="297"/>
      <c r="I362" s="297"/>
      <c r="J362" s="297"/>
      <c r="K362" s="297"/>
      <c r="L362" s="297"/>
      <c r="M362" s="297"/>
      <c r="N362" s="297"/>
      <c r="O362" s="297">
        <f>O361</f>
        <v>0</v>
      </c>
      <c r="P362" s="297"/>
      <c r="Q362" s="297"/>
      <c r="R362" s="297"/>
      <c r="S362" s="297"/>
      <c r="T362" s="297"/>
      <c r="U362" s="297"/>
      <c r="V362" s="297"/>
      <c r="W362" s="297"/>
      <c r="X362" s="297"/>
      <c r="Y362" s="297"/>
      <c r="Z362" s="413">
        <f>Z361</f>
        <v>0</v>
      </c>
      <c r="AA362" s="413">
        <f t="shared" ref="AA362" si="1049">AA361</f>
        <v>0</v>
      </c>
      <c r="AB362" s="413">
        <f t="shared" ref="AB362" si="1050">AB361</f>
        <v>0</v>
      </c>
      <c r="AC362" s="413">
        <f t="shared" ref="AC362" si="1051">AC361</f>
        <v>0</v>
      </c>
      <c r="AD362" s="413">
        <f t="shared" ref="AD362" si="1052">AD361</f>
        <v>0</v>
      </c>
      <c r="AE362" s="413">
        <f t="shared" ref="AE362" si="1053">AE361</f>
        <v>0</v>
      </c>
      <c r="AF362" s="413">
        <f t="shared" ref="AF362" si="1054">AF361</f>
        <v>0</v>
      </c>
      <c r="AG362" s="413">
        <f t="shared" ref="AG362" si="1055">AG361</f>
        <v>0</v>
      </c>
      <c r="AH362" s="413">
        <f t="shared" ref="AH362" si="1056">AH361</f>
        <v>0</v>
      </c>
      <c r="AI362" s="413">
        <f t="shared" ref="AI362" si="1057">AI361</f>
        <v>0</v>
      </c>
      <c r="AJ362" s="413">
        <f t="shared" ref="AJ362" si="1058">AJ361</f>
        <v>0</v>
      </c>
      <c r="AK362" s="413">
        <f t="shared" ref="AK362" si="1059">AK361</f>
        <v>0</v>
      </c>
      <c r="AL362" s="413">
        <f t="shared" ref="AL362" si="1060">AL361</f>
        <v>0</v>
      </c>
      <c r="AM362" s="413">
        <f t="shared" ref="AM362" si="1061">AM361</f>
        <v>0</v>
      </c>
      <c r="AN362" s="308"/>
    </row>
    <row r="363" spans="1:40" ht="15" hidden="1" outlineLevel="1">
      <c r="C363" s="521"/>
      <c r="D363" s="293"/>
      <c r="E363" s="293"/>
      <c r="F363" s="293"/>
      <c r="G363" s="293"/>
      <c r="H363" s="293"/>
      <c r="I363" s="293"/>
      <c r="J363" s="293"/>
      <c r="K363" s="293"/>
      <c r="L363" s="293"/>
      <c r="M363" s="293"/>
      <c r="N363" s="293"/>
      <c r="O363" s="293"/>
      <c r="P363" s="293"/>
      <c r="Q363" s="293"/>
      <c r="R363" s="293"/>
      <c r="S363" s="293"/>
      <c r="T363" s="293"/>
      <c r="U363" s="293"/>
      <c r="V363" s="293"/>
      <c r="W363" s="293"/>
      <c r="X363" s="293"/>
      <c r="Y363" s="293"/>
      <c r="Z363" s="414"/>
      <c r="AA363" s="427"/>
      <c r="AB363" s="427"/>
      <c r="AC363" s="427"/>
      <c r="AD363" s="427"/>
      <c r="AE363" s="427"/>
      <c r="AF363" s="427"/>
      <c r="AG363" s="427"/>
      <c r="AH363" s="427"/>
      <c r="AI363" s="427"/>
      <c r="AJ363" s="427"/>
      <c r="AK363" s="427"/>
      <c r="AL363" s="427"/>
      <c r="AM363" s="427"/>
      <c r="AN363" s="308"/>
    </row>
    <row r="364" spans="1:40" ht="30" hidden="1" outlineLevel="1">
      <c r="A364" s="523">
        <v>45</v>
      </c>
      <c r="C364" s="521" t="s">
        <v>138</v>
      </c>
      <c r="D364" s="293" t="s">
        <v>25</v>
      </c>
      <c r="E364" s="297"/>
      <c r="F364" s="297"/>
      <c r="G364" s="297"/>
      <c r="H364" s="297"/>
      <c r="I364" s="297"/>
      <c r="J364" s="297"/>
      <c r="K364" s="297"/>
      <c r="L364" s="297"/>
      <c r="M364" s="297"/>
      <c r="N364" s="297"/>
      <c r="O364" s="297">
        <v>0</v>
      </c>
      <c r="P364" s="297"/>
      <c r="Q364" s="297"/>
      <c r="R364" s="297"/>
      <c r="S364" s="297"/>
      <c r="T364" s="297"/>
      <c r="U364" s="297"/>
      <c r="V364" s="297"/>
      <c r="W364" s="297"/>
      <c r="X364" s="297"/>
      <c r="Y364" s="297"/>
      <c r="Z364" s="428"/>
      <c r="AA364" s="412"/>
      <c r="AB364" s="412"/>
      <c r="AC364" s="412"/>
      <c r="AD364" s="412"/>
      <c r="AE364" s="412"/>
      <c r="AF364" s="412"/>
      <c r="AG364" s="412"/>
      <c r="AH364" s="417"/>
      <c r="AI364" s="417"/>
      <c r="AJ364" s="417"/>
      <c r="AK364" s="417"/>
      <c r="AL364" s="417"/>
      <c r="AM364" s="417"/>
      <c r="AN364" s="298">
        <f>SUM(Z364:AM364)</f>
        <v>0</v>
      </c>
    </row>
    <row r="365" spans="1:40" ht="15" hidden="1" outlineLevel="1">
      <c r="C365" s="296" t="s">
        <v>290</v>
      </c>
      <c r="D365" s="293" t="s">
        <v>164</v>
      </c>
      <c r="E365" s="297"/>
      <c r="F365" s="297"/>
      <c r="G365" s="297"/>
      <c r="H365" s="297"/>
      <c r="I365" s="297"/>
      <c r="J365" s="297"/>
      <c r="K365" s="297"/>
      <c r="L365" s="297"/>
      <c r="M365" s="297"/>
      <c r="N365" s="297"/>
      <c r="O365" s="297">
        <f>O364</f>
        <v>0</v>
      </c>
      <c r="P365" s="297"/>
      <c r="Q365" s="297"/>
      <c r="R365" s="297"/>
      <c r="S365" s="297"/>
      <c r="T365" s="297"/>
      <c r="U365" s="297"/>
      <c r="V365" s="297"/>
      <c r="W365" s="297"/>
      <c r="X365" s="297"/>
      <c r="Y365" s="297"/>
      <c r="Z365" s="413">
        <f>Z364</f>
        <v>0</v>
      </c>
      <c r="AA365" s="413">
        <f t="shared" ref="AA365" si="1062">AA364</f>
        <v>0</v>
      </c>
      <c r="AB365" s="413">
        <f t="shared" ref="AB365" si="1063">AB364</f>
        <v>0</v>
      </c>
      <c r="AC365" s="413">
        <f t="shared" ref="AC365" si="1064">AC364</f>
        <v>0</v>
      </c>
      <c r="AD365" s="413">
        <f t="shared" ref="AD365" si="1065">AD364</f>
        <v>0</v>
      </c>
      <c r="AE365" s="413">
        <f t="shared" ref="AE365" si="1066">AE364</f>
        <v>0</v>
      </c>
      <c r="AF365" s="413">
        <f t="shared" ref="AF365" si="1067">AF364</f>
        <v>0</v>
      </c>
      <c r="AG365" s="413">
        <f t="shared" ref="AG365" si="1068">AG364</f>
        <v>0</v>
      </c>
      <c r="AH365" s="413">
        <f t="shared" ref="AH365" si="1069">AH364</f>
        <v>0</v>
      </c>
      <c r="AI365" s="413">
        <f t="shared" ref="AI365" si="1070">AI364</f>
        <v>0</v>
      </c>
      <c r="AJ365" s="413">
        <f t="shared" ref="AJ365" si="1071">AJ364</f>
        <v>0</v>
      </c>
      <c r="AK365" s="413">
        <f t="shared" ref="AK365" si="1072">AK364</f>
        <v>0</v>
      </c>
      <c r="AL365" s="413">
        <f t="shared" ref="AL365" si="1073">AL364</f>
        <v>0</v>
      </c>
      <c r="AM365" s="413">
        <f t="shared" ref="AM365" si="1074">AM364</f>
        <v>0</v>
      </c>
      <c r="AN365" s="308"/>
    </row>
    <row r="366" spans="1:40" ht="15" hidden="1" outlineLevel="1">
      <c r="C366" s="521"/>
      <c r="D366" s="293"/>
      <c r="E366" s="293"/>
      <c r="F366" s="293"/>
      <c r="G366" s="293"/>
      <c r="H366" s="293"/>
      <c r="I366" s="293"/>
      <c r="J366" s="293"/>
      <c r="K366" s="293"/>
      <c r="L366" s="293"/>
      <c r="M366" s="293"/>
      <c r="N366" s="293"/>
      <c r="O366" s="293"/>
      <c r="P366" s="293"/>
      <c r="Q366" s="293"/>
      <c r="R366" s="293"/>
      <c r="S366" s="293"/>
      <c r="T366" s="293"/>
      <c r="U366" s="293"/>
      <c r="V366" s="293"/>
      <c r="W366" s="293"/>
      <c r="X366" s="293"/>
      <c r="Y366" s="293"/>
      <c r="Z366" s="414"/>
      <c r="AA366" s="427"/>
      <c r="AB366" s="427"/>
      <c r="AC366" s="427"/>
      <c r="AD366" s="427"/>
      <c r="AE366" s="427"/>
      <c r="AF366" s="427"/>
      <c r="AG366" s="427"/>
      <c r="AH366" s="427"/>
      <c r="AI366" s="427"/>
      <c r="AJ366" s="427"/>
      <c r="AK366" s="427"/>
      <c r="AL366" s="427"/>
      <c r="AM366" s="427"/>
      <c r="AN366" s="308"/>
    </row>
    <row r="367" spans="1:40" ht="30" hidden="1" outlineLevel="1">
      <c r="A367" s="523">
        <v>46</v>
      </c>
      <c r="C367" s="521" t="s">
        <v>139</v>
      </c>
      <c r="D367" s="293" t="s">
        <v>25</v>
      </c>
      <c r="E367" s="297"/>
      <c r="F367" s="297"/>
      <c r="G367" s="297"/>
      <c r="H367" s="297"/>
      <c r="I367" s="297"/>
      <c r="J367" s="297"/>
      <c r="K367" s="297"/>
      <c r="L367" s="297"/>
      <c r="M367" s="297"/>
      <c r="N367" s="297"/>
      <c r="O367" s="297">
        <v>0</v>
      </c>
      <c r="P367" s="297"/>
      <c r="Q367" s="297"/>
      <c r="R367" s="297"/>
      <c r="S367" s="297"/>
      <c r="T367" s="297"/>
      <c r="U367" s="297"/>
      <c r="V367" s="297"/>
      <c r="W367" s="297"/>
      <c r="X367" s="297"/>
      <c r="Y367" s="297"/>
      <c r="Z367" s="428"/>
      <c r="AA367" s="412"/>
      <c r="AB367" s="412"/>
      <c r="AC367" s="412"/>
      <c r="AD367" s="412"/>
      <c r="AE367" s="412"/>
      <c r="AF367" s="412"/>
      <c r="AG367" s="412"/>
      <c r="AH367" s="417"/>
      <c r="AI367" s="417"/>
      <c r="AJ367" s="417"/>
      <c r="AK367" s="417"/>
      <c r="AL367" s="417"/>
      <c r="AM367" s="417"/>
      <c r="AN367" s="298">
        <f>SUM(Z367:AM367)</f>
        <v>0</v>
      </c>
    </row>
    <row r="368" spans="1:40" ht="15" hidden="1" outlineLevel="1">
      <c r="C368" s="296" t="s">
        <v>290</v>
      </c>
      <c r="D368" s="293" t="s">
        <v>164</v>
      </c>
      <c r="E368" s="297"/>
      <c r="F368" s="297"/>
      <c r="G368" s="297"/>
      <c r="H368" s="297"/>
      <c r="I368" s="297"/>
      <c r="J368" s="297"/>
      <c r="K368" s="297"/>
      <c r="L368" s="297"/>
      <c r="M368" s="297"/>
      <c r="N368" s="297"/>
      <c r="O368" s="297">
        <f>O367</f>
        <v>0</v>
      </c>
      <c r="P368" s="297"/>
      <c r="Q368" s="297"/>
      <c r="R368" s="297"/>
      <c r="S368" s="297"/>
      <c r="T368" s="297"/>
      <c r="U368" s="297"/>
      <c r="V368" s="297"/>
      <c r="W368" s="297"/>
      <c r="X368" s="297"/>
      <c r="Y368" s="297"/>
      <c r="Z368" s="413">
        <f>Z367</f>
        <v>0</v>
      </c>
      <c r="AA368" s="413">
        <f t="shared" ref="AA368" si="1075">AA367</f>
        <v>0</v>
      </c>
      <c r="AB368" s="413">
        <f t="shared" ref="AB368" si="1076">AB367</f>
        <v>0</v>
      </c>
      <c r="AC368" s="413">
        <f t="shared" ref="AC368" si="1077">AC367</f>
        <v>0</v>
      </c>
      <c r="AD368" s="413">
        <f t="shared" ref="AD368" si="1078">AD367</f>
        <v>0</v>
      </c>
      <c r="AE368" s="413">
        <f t="shared" ref="AE368" si="1079">AE367</f>
        <v>0</v>
      </c>
      <c r="AF368" s="413">
        <f t="shared" ref="AF368" si="1080">AF367</f>
        <v>0</v>
      </c>
      <c r="AG368" s="413">
        <f t="shared" ref="AG368" si="1081">AG367</f>
        <v>0</v>
      </c>
      <c r="AH368" s="413">
        <f t="shared" ref="AH368" si="1082">AH367</f>
        <v>0</v>
      </c>
      <c r="AI368" s="413">
        <f t="shared" ref="AI368" si="1083">AI367</f>
        <v>0</v>
      </c>
      <c r="AJ368" s="413">
        <f t="shared" ref="AJ368" si="1084">AJ367</f>
        <v>0</v>
      </c>
      <c r="AK368" s="413">
        <f t="shared" ref="AK368" si="1085">AK367</f>
        <v>0</v>
      </c>
      <c r="AL368" s="413">
        <f t="shared" ref="AL368" si="1086">AL367</f>
        <v>0</v>
      </c>
      <c r="AM368" s="413">
        <f t="shared" ref="AM368" si="1087">AM367</f>
        <v>0</v>
      </c>
      <c r="AN368" s="308"/>
    </row>
    <row r="369" spans="1:43" ht="15" hidden="1" outlineLevel="1">
      <c r="C369" s="521"/>
      <c r="D369" s="293"/>
      <c r="E369" s="293"/>
      <c r="F369" s="293"/>
      <c r="G369" s="293"/>
      <c r="H369" s="293"/>
      <c r="I369" s="293"/>
      <c r="J369" s="293"/>
      <c r="K369" s="293"/>
      <c r="L369" s="293"/>
      <c r="M369" s="293"/>
      <c r="N369" s="293"/>
      <c r="O369" s="293"/>
      <c r="P369" s="293"/>
      <c r="Q369" s="293"/>
      <c r="R369" s="293"/>
      <c r="S369" s="293"/>
      <c r="T369" s="293"/>
      <c r="U369" s="293"/>
      <c r="V369" s="293"/>
      <c r="W369" s="293"/>
      <c r="X369" s="293"/>
      <c r="Y369" s="293"/>
      <c r="Z369" s="414"/>
      <c r="AA369" s="427"/>
      <c r="AB369" s="427"/>
      <c r="AC369" s="427"/>
      <c r="AD369" s="427"/>
      <c r="AE369" s="427"/>
      <c r="AF369" s="427"/>
      <c r="AG369" s="427"/>
      <c r="AH369" s="427"/>
      <c r="AI369" s="427"/>
      <c r="AJ369" s="427"/>
      <c r="AK369" s="427"/>
      <c r="AL369" s="427"/>
      <c r="AM369" s="427"/>
      <c r="AN369" s="308"/>
    </row>
    <row r="370" spans="1:43" ht="30" hidden="1" outlineLevel="1">
      <c r="A370" s="523">
        <v>47</v>
      </c>
      <c r="C370" s="521" t="s">
        <v>140</v>
      </c>
      <c r="D370" s="293" t="s">
        <v>25</v>
      </c>
      <c r="E370" s="297"/>
      <c r="F370" s="297"/>
      <c r="G370" s="297"/>
      <c r="H370" s="297"/>
      <c r="I370" s="297"/>
      <c r="J370" s="297"/>
      <c r="K370" s="297"/>
      <c r="L370" s="297"/>
      <c r="M370" s="297"/>
      <c r="N370" s="297"/>
      <c r="O370" s="297">
        <v>0</v>
      </c>
      <c r="P370" s="297"/>
      <c r="Q370" s="297"/>
      <c r="R370" s="297"/>
      <c r="S370" s="297"/>
      <c r="T370" s="297"/>
      <c r="U370" s="297"/>
      <c r="V370" s="297"/>
      <c r="W370" s="297"/>
      <c r="X370" s="297"/>
      <c r="Y370" s="297"/>
      <c r="Z370" s="428"/>
      <c r="AA370" s="412"/>
      <c r="AB370" s="412"/>
      <c r="AC370" s="412"/>
      <c r="AD370" s="412"/>
      <c r="AE370" s="412"/>
      <c r="AF370" s="412"/>
      <c r="AG370" s="412"/>
      <c r="AH370" s="417"/>
      <c r="AI370" s="417"/>
      <c r="AJ370" s="417"/>
      <c r="AK370" s="417"/>
      <c r="AL370" s="417"/>
      <c r="AM370" s="417"/>
      <c r="AN370" s="298">
        <f>SUM(Z370:AM370)</f>
        <v>0</v>
      </c>
    </row>
    <row r="371" spans="1:43" ht="15" hidden="1" outlineLevel="1">
      <c r="C371" s="296" t="s">
        <v>290</v>
      </c>
      <c r="D371" s="293" t="s">
        <v>164</v>
      </c>
      <c r="E371" s="297"/>
      <c r="F371" s="297"/>
      <c r="G371" s="297"/>
      <c r="H371" s="297"/>
      <c r="I371" s="297"/>
      <c r="J371" s="297"/>
      <c r="K371" s="297"/>
      <c r="L371" s="297"/>
      <c r="M371" s="297"/>
      <c r="N371" s="297"/>
      <c r="O371" s="297">
        <f>O370</f>
        <v>0</v>
      </c>
      <c r="P371" s="297"/>
      <c r="Q371" s="297"/>
      <c r="R371" s="297"/>
      <c r="S371" s="297"/>
      <c r="T371" s="297"/>
      <c r="U371" s="297"/>
      <c r="V371" s="297"/>
      <c r="W371" s="297"/>
      <c r="X371" s="297"/>
      <c r="Y371" s="297"/>
      <c r="Z371" s="413">
        <f>Z370</f>
        <v>0</v>
      </c>
      <c r="AA371" s="413">
        <f t="shared" ref="AA371" si="1088">AA370</f>
        <v>0</v>
      </c>
      <c r="AB371" s="413">
        <f t="shared" ref="AB371" si="1089">AB370</f>
        <v>0</v>
      </c>
      <c r="AC371" s="413">
        <f t="shared" ref="AC371" si="1090">AC370</f>
        <v>0</v>
      </c>
      <c r="AD371" s="413">
        <f t="shared" ref="AD371" si="1091">AD370</f>
        <v>0</v>
      </c>
      <c r="AE371" s="413">
        <f t="shared" ref="AE371" si="1092">AE370</f>
        <v>0</v>
      </c>
      <c r="AF371" s="413">
        <f t="shared" ref="AF371" si="1093">AF370</f>
        <v>0</v>
      </c>
      <c r="AG371" s="413">
        <f t="shared" ref="AG371" si="1094">AG370</f>
        <v>0</v>
      </c>
      <c r="AH371" s="413">
        <f t="shared" ref="AH371" si="1095">AH370</f>
        <v>0</v>
      </c>
      <c r="AI371" s="413">
        <f t="shared" ref="AI371" si="1096">AI370</f>
        <v>0</v>
      </c>
      <c r="AJ371" s="413">
        <f t="shared" ref="AJ371" si="1097">AJ370</f>
        <v>0</v>
      </c>
      <c r="AK371" s="413">
        <f t="shared" ref="AK371" si="1098">AK370</f>
        <v>0</v>
      </c>
      <c r="AL371" s="413">
        <f t="shared" ref="AL371" si="1099">AL370</f>
        <v>0</v>
      </c>
      <c r="AM371" s="413">
        <f t="shared" ref="AM371" si="1100">AM370</f>
        <v>0</v>
      </c>
      <c r="AN371" s="308"/>
    </row>
    <row r="372" spans="1:43" ht="15" hidden="1" outlineLevel="1">
      <c r="C372" s="521"/>
      <c r="D372" s="293"/>
      <c r="E372" s="293"/>
      <c r="F372" s="293"/>
      <c r="G372" s="293"/>
      <c r="H372" s="293"/>
      <c r="I372" s="293"/>
      <c r="J372" s="293"/>
      <c r="K372" s="293"/>
      <c r="L372" s="293"/>
      <c r="M372" s="293"/>
      <c r="N372" s="293"/>
      <c r="O372" s="293"/>
      <c r="P372" s="293"/>
      <c r="Q372" s="293"/>
      <c r="R372" s="293"/>
      <c r="S372" s="293"/>
      <c r="T372" s="293"/>
      <c r="U372" s="293"/>
      <c r="V372" s="293"/>
      <c r="W372" s="293"/>
      <c r="X372" s="293"/>
      <c r="Y372" s="293"/>
      <c r="Z372" s="414"/>
      <c r="AA372" s="427"/>
      <c r="AB372" s="427"/>
      <c r="AC372" s="427"/>
      <c r="AD372" s="427"/>
      <c r="AE372" s="427"/>
      <c r="AF372" s="427"/>
      <c r="AG372" s="427"/>
      <c r="AH372" s="427"/>
      <c r="AI372" s="427"/>
      <c r="AJ372" s="427"/>
      <c r="AK372" s="427"/>
      <c r="AL372" s="427"/>
      <c r="AM372" s="427"/>
      <c r="AN372" s="308"/>
    </row>
    <row r="373" spans="1:43" ht="30" collapsed="1">
      <c r="A373" s="429"/>
      <c r="C373" s="747" t="s">
        <v>689</v>
      </c>
      <c r="D373" s="293" t="s">
        <v>25</v>
      </c>
      <c r="E373" s="297">
        <v>178029</v>
      </c>
      <c r="F373" s="297">
        <v>178029</v>
      </c>
      <c r="G373" s="297">
        <v>178029</v>
      </c>
      <c r="H373" s="297">
        <v>178029</v>
      </c>
      <c r="I373" s="297">
        <v>178029</v>
      </c>
      <c r="J373" s="297">
        <v>178029</v>
      </c>
      <c r="K373" s="297">
        <v>178029</v>
      </c>
      <c r="L373" s="297">
        <v>178029</v>
      </c>
      <c r="M373" s="297">
        <v>178029</v>
      </c>
      <c r="N373" s="297">
        <v>178029</v>
      </c>
      <c r="O373" s="297">
        <v>0</v>
      </c>
      <c r="P373" s="297">
        <v>199</v>
      </c>
      <c r="Q373" s="297">
        <v>199</v>
      </c>
      <c r="R373" s="297">
        <v>199</v>
      </c>
      <c r="S373" s="297">
        <v>199</v>
      </c>
      <c r="T373" s="297">
        <v>199</v>
      </c>
      <c r="U373" s="297">
        <v>199</v>
      </c>
      <c r="V373" s="297">
        <v>199</v>
      </c>
      <c r="W373" s="297">
        <v>199</v>
      </c>
      <c r="X373" s="297">
        <v>199</v>
      </c>
      <c r="Y373" s="297">
        <v>199</v>
      </c>
      <c r="Z373" s="428">
        <v>1</v>
      </c>
      <c r="AA373" s="412"/>
      <c r="AB373" s="412"/>
      <c r="AC373" s="412"/>
      <c r="AD373" s="412"/>
      <c r="AE373" s="412"/>
      <c r="AF373" s="412"/>
      <c r="AG373" s="412"/>
      <c r="AH373" s="417"/>
      <c r="AI373" s="417"/>
      <c r="AJ373" s="417"/>
      <c r="AK373" s="417"/>
      <c r="AL373" s="417"/>
      <c r="AM373" s="417"/>
      <c r="AN373" s="298">
        <f>SUM(Z373:AM373)</f>
        <v>1</v>
      </c>
    </row>
    <row r="374" spans="1:43" ht="15" hidden="1" outlineLevel="1">
      <c r="C374" s="296" t="s">
        <v>290</v>
      </c>
      <c r="D374" s="293" t="s">
        <v>164</v>
      </c>
      <c r="E374" s="297"/>
      <c r="F374" s="297"/>
      <c r="G374" s="297"/>
      <c r="H374" s="297"/>
      <c r="I374" s="297"/>
      <c r="J374" s="297"/>
      <c r="K374" s="297"/>
      <c r="L374" s="297"/>
      <c r="M374" s="297"/>
      <c r="N374" s="297"/>
      <c r="O374" s="297">
        <f>O373</f>
        <v>0</v>
      </c>
      <c r="P374" s="297"/>
      <c r="Q374" s="297"/>
      <c r="R374" s="297"/>
      <c r="S374" s="297"/>
      <c r="T374" s="297"/>
      <c r="U374" s="297"/>
      <c r="V374" s="297"/>
      <c r="W374" s="297"/>
      <c r="X374" s="297"/>
      <c r="Y374" s="297"/>
      <c r="Z374" s="413">
        <f>Z373</f>
        <v>1</v>
      </c>
      <c r="AA374" s="413">
        <f t="shared" ref="AA374" si="1101">AA373</f>
        <v>0</v>
      </c>
      <c r="AB374" s="413">
        <f t="shared" ref="AB374" si="1102">AB373</f>
        <v>0</v>
      </c>
      <c r="AC374" s="413">
        <f t="shared" ref="AC374" si="1103">AC373</f>
        <v>0</v>
      </c>
      <c r="AD374" s="413">
        <f t="shared" ref="AD374" si="1104">AD373</f>
        <v>0</v>
      </c>
      <c r="AE374" s="413">
        <f t="shared" ref="AE374" si="1105">AE373</f>
        <v>0</v>
      </c>
      <c r="AF374" s="413">
        <f t="shared" ref="AF374" si="1106">AF373</f>
        <v>0</v>
      </c>
      <c r="AG374" s="413">
        <f t="shared" ref="AG374" si="1107">AG373</f>
        <v>0</v>
      </c>
      <c r="AH374" s="413">
        <f t="shared" ref="AH374" si="1108">AH373</f>
        <v>0</v>
      </c>
      <c r="AI374" s="413">
        <f t="shared" ref="AI374" si="1109">AI373</f>
        <v>0</v>
      </c>
      <c r="AJ374" s="413">
        <f t="shared" ref="AJ374" si="1110">AJ373</f>
        <v>0</v>
      </c>
      <c r="AK374" s="413">
        <f t="shared" ref="AK374" si="1111">AK373</f>
        <v>0</v>
      </c>
      <c r="AL374" s="413">
        <f t="shared" ref="AL374" si="1112">AL373</f>
        <v>0</v>
      </c>
      <c r="AM374" s="413">
        <f t="shared" ref="AM374" si="1113">AM373</f>
        <v>0</v>
      </c>
      <c r="AN374" s="308"/>
    </row>
    <row r="375" spans="1:43" ht="15" hidden="1" outlineLevel="1">
      <c r="C375" s="521"/>
      <c r="D375" s="293"/>
      <c r="E375" s="293"/>
      <c r="F375" s="293"/>
      <c r="G375" s="293"/>
      <c r="H375" s="293"/>
      <c r="I375" s="293"/>
      <c r="J375" s="293"/>
      <c r="K375" s="293"/>
      <c r="L375" s="293"/>
      <c r="M375" s="293"/>
      <c r="N375" s="293"/>
      <c r="O375" s="293"/>
      <c r="P375" s="293"/>
      <c r="Q375" s="293"/>
      <c r="R375" s="293"/>
      <c r="S375" s="293"/>
      <c r="T375" s="293"/>
      <c r="U375" s="293"/>
      <c r="V375" s="293"/>
      <c r="W375" s="293"/>
      <c r="X375" s="293"/>
      <c r="Y375" s="293"/>
      <c r="Z375" s="414"/>
      <c r="AA375" s="427"/>
      <c r="AB375" s="427"/>
      <c r="AC375" s="427"/>
      <c r="AD375" s="427"/>
      <c r="AE375" s="427"/>
      <c r="AF375" s="427"/>
      <c r="AG375" s="427"/>
      <c r="AH375" s="427"/>
      <c r="AI375" s="427"/>
      <c r="AJ375" s="427"/>
      <c r="AK375" s="427"/>
      <c r="AL375" s="427"/>
      <c r="AM375" s="427"/>
      <c r="AN375" s="308"/>
    </row>
    <row r="376" spans="1:43" ht="15" hidden="1" outlineLevel="1">
      <c r="C376" s="521" t="s">
        <v>690</v>
      </c>
      <c r="D376" s="293" t="s">
        <v>25</v>
      </c>
      <c r="E376" s="297">
        <v>1215835</v>
      </c>
      <c r="F376" s="297">
        <v>1215835</v>
      </c>
      <c r="G376" s="297">
        <v>1215835</v>
      </c>
      <c r="H376" s="297">
        <v>1215835</v>
      </c>
      <c r="I376" s="297">
        <v>1215835</v>
      </c>
      <c r="J376" s="297">
        <v>1215835</v>
      </c>
      <c r="K376" s="297">
        <v>1215835</v>
      </c>
      <c r="L376" s="297">
        <v>1215835</v>
      </c>
      <c r="M376" s="297">
        <v>1215835</v>
      </c>
      <c r="N376" s="297">
        <v>1215835</v>
      </c>
      <c r="O376" s="297">
        <v>0</v>
      </c>
      <c r="P376" s="297">
        <v>76</v>
      </c>
      <c r="Q376" s="297">
        <v>76</v>
      </c>
      <c r="R376" s="297">
        <v>76</v>
      </c>
      <c r="S376" s="297">
        <v>76</v>
      </c>
      <c r="T376" s="297">
        <v>76</v>
      </c>
      <c r="U376" s="297">
        <v>76</v>
      </c>
      <c r="V376" s="297">
        <v>76</v>
      </c>
      <c r="W376" s="297">
        <v>76</v>
      </c>
      <c r="X376" s="297">
        <v>76</v>
      </c>
      <c r="Y376" s="297">
        <v>76</v>
      </c>
      <c r="Z376" s="428">
        <v>1</v>
      </c>
      <c r="AA376" s="412"/>
      <c r="AB376" s="412"/>
      <c r="AC376" s="412"/>
      <c r="AD376" s="412"/>
      <c r="AE376" s="412"/>
      <c r="AF376" s="412"/>
      <c r="AG376" s="412"/>
      <c r="AH376" s="417"/>
      <c r="AI376" s="417"/>
      <c r="AJ376" s="417"/>
      <c r="AK376" s="417"/>
      <c r="AL376" s="417"/>
      <c r="AM376" s="417"/>
      <c r="AN376" s="298">
        <v>1</v>
      </c>
    </row>
    <row r="377" spans="1:43" ht="15" hidden="1" outlineLevel="1">
      <c r="C377" s="296" t="s">
        <v>290</v>
      </c>
      <c r="D377" s="293" t="s">
        <v>164</v>
      </c>
      <c r="E377" s="297"/>
      <c r="F377" s="297"/>
      <c r="G377" s="297"/>
      <c r="H377" s="297"/>
      <c r="I377" s="297"/>
      <c r="J377" s="297"/>
      <c r="K377" s="297"/>
      <c r="L377" s="297"/>
      <c r="M377" s="297"/>
      <c r="N377" s="297"/>
      <c r="O377" s="297">
        <f>O376</f>
        <v>0</v>
      </c>
      <c r="P377" s="297"/>
      <c r="Q377" s="297"/>
      <c r="R377" s="297"/>
      <c r="S377" s="297"/>
      <c r="T377" s="297"/>
      <c r="U377" s="297"/>
      <c r="V377" s="297"/>
      <c r="W377" s="297"/>
      <c r="X377" s="297"/>
      <c r="Y377" s="297"/>
      <c r="Z377" s="413">
        <f>Z376</f>
        <v>1</v>
      </c>
      <c r="AA377" s="413">
        <f t="shared" ref="AA377" si="1114">AA376</f>
        <v>0</v>
      </c>
      <c r="AB377" s="413">
        <f t="shared" ref="AB377" si="1115">AB376</f>
        <v>0</v>
      </c>
      <c r="AC377" s="413">
        <f t="shared" ref="AC377" si="1116">AC376</f>
        <v>0</v>
      </c>
      <c r="AD377" s="413">
        <f t="shared" ref="AD377" si="1117">AD376</f>
        <v>0</v>
      </c>
      <c r="AE377" s="413">
        <f t="shared" ref="AE377" si="1118">AE376</f>
        <v>0</v>
      </c>
      <c r="AF377" s="413">
        <f t="shared" ref="AF377" si="1119">AF376</f>
        <v>0</v>
      </c>
      <c r="AG377" s="413">
        <f t="shared" ref="AG377" si="1120">AG376</f>
        <v>0</v>
      </c>
      <c r="AH377" s="413">
        <f t="shared" ref="AH377" si="1121">AH376</f>
        <v>0</v>
      </c>
      <c r="AI377" s="413">
        <f t="shared" ref="AI377" si="1122">AI376</f>
        <v>0</v>
      </c>
      <c r="AJ377" s="413">
        <f t="shared" ref="AJ377" si="1123">AJ376</f>
        <v>0</v>
      </c>
      <c r="AK377" s="413">
        <f t="shared" ref="AK377" si="1124">AK376</f>
        <v>0</v>
      </c>
      <c r="AL377" s="413">
        <f t="shared" ref="AL377" si="1125">AL376</f>
        <v>0</v>
      </c>
      <c r="AM377" s="413">
        <f t="shared" ref="AM377" si="1126">AM376</f>
        <v>0</v>
      </c>
      <c r="AN377" s="308"/>
    </row>
    <row r="378" spans="1:43" ht="15" hidden="1" outlineLevel="1">
      <c r="C378" s="439"/>
      <c r="D378" s="307"/>
      <c r="E378" s="293"/>
      <c r="F378" s="293"/>
      <c r="G378" s="293"/>
      <c r="H378" s="293"/>
      <c r="I378" s="293"/>
      <c r="J378" s="293"/>
      <c r="K378" s="293"/>
      <c r="L378" s="293"/>
      <c r="M378" s="293"/>
      <c r="N378" s="293"/>
      <c r="O378" s="293"/>
      <c r="P378" s="293"/>
      <c r="Q378" s="293"/>
      <c r="R378" s="293"/>
      <c r="S378" s="293"/>
      <c r="T378" s="293"/>
      <c r="U378" s="293"/>
      <c r="V378" s="293"/>
      <c r="W378" s="293"/>
      <c r="X378" s="293"/>
      <c r="Y378" s="293"/>
      <c r="Z378" s="303"/>
      <c r="AA378" s="303"/>
      <c r="AB378" s="303"/>
      <c r="AC378" s="303"/>
      <c r="AD378" s="303"/>
      <c r="AE378" s="303"/>
      <c r="AF378" s="303"/>
      <c r="AG378" s="303"/>
      <c r="AH378" s="303"/>
      <c r="AI378" s="303"/>
      <c r="AJ378" s="303"/>
      <c r="AK378" s="303"/>
      <c r="AL378" s="303"/>
      <c r="AM378" s="303"/>
      <c r="AN378" s="308"/>
    </row>
    <row r="379" spans="1:43" ht="15.6" collapsed="1">
      <c r="C379" s="329" t="s">
        <v>275</v>
      </c>
      <c r="D379" s="331"/>
      <c r="E379" s="331">
        <f>SUM(E222:E377)</f>
        <v>45343321.53183192</v>
      </c>
      <c r="F379" s="331">
        <f t="shared" ref="F379:Y379" si="1127">SUM(F222:F377)</f>
        <v>40994310</v>
      </c>
      <c r="G379" s="331">
        <f t="shared" si="1127"/>
        <v>40994310</v>
      </c>
      <c r="H379" s="331">
        <f t="shared" si="1127"/>
        <v>40994310</v>
      </c>
      <c r="I379" s="331">
        <f t="shared" si="1127"/>
        <v>40981068</v>
      </c>
      <c r="J379" s="331">
        <f t="shared" si="1127"/>
        <v>40189945</v>
      </c>
      <c r="K379" s="331">
        <f t="shared" si="1127"/>
        <v>40185889</v>
      </c>
      <c r="L379" s="331">
        <f t="shared" si="1127"/>
        <v>40175251</v>
      </c>
      <c r="M379" s="331">
        <f t="shared" si="1127"/>
        <v>39666989</v>
      </c>
      <c r="N379" s="331">
        <f t="shared" si="1127"/>
        <v>39601615</v>
      </c>
      <c r="O379" s="331">
        <f t="shared" si="1127"/>
        <v>372</v>
      </c>
      <c r="P379" s="331">
        <f t="shared" si="1127"/>
        <v>6233.5771607423367</v>
      </c>
      <c r="Q379" s="331">
        <f t="shared" si="1127"/>
        <v>5731</v>
      </c>
      <c r="R379" s="331">
        <f t="shared" si="1127"/>
        <v>5731</v>
      </c>
      <c r="S379" s="331">
        <f t="shared" si="1127"/>
        <v>5731</v>
      </c>
      <c r="T379" s="331">
        <f t="shared" si="1127"/>
        <v>5729</v>
      </c>
      <c r="U379" s="331">
        <f t="shared" si="1127"/>
        <v>5690</v>
      </c>
      <c r="V379" s="331">
        <f t="shared" si="1127"/>
        <v>5689</v>
      </c>
      <c r="W379" s="331">
        <f t="shared" si="1127"/>
        <v>5686</v>
      </c>
      <c r="X379" s="331">
        <f t="shared" si="1127"/>
        <v>5637</v>
      </c>
      <c r="Y379" s="331">
        <f t="shared" si="1127"/>
        <v>5629</v>
      </c>
      <c r="Z379" s="331">
        <f>IF(Z220="kWh",SUMPRODUCT(E222:E377,Z222:Z377))</f>
        <v>17844438.72027646</v>
      </c>
      <c r="AA379" s="331">
        <f>IF(AA220="kWh",SUMPRODUCT(E222:E377,AA222:AA377))</f>
        <v>2861413.6275073546</v>
      </c>
      <c r="AB379" s="331">
        <f>IF(AB220="kw",SUMPRODUCT(O222:O377,P222:P377,AB222:AB377),SUMPRODUCT(E222:E377,AB222:AB377))</f>
        <v>18077.63905478143</v>
      </c>
      <c r="AC379" s="331">
        <f>IF(AC220="kw",SUMPRODUCT(O222:O377,P222:P377,AC222:AC377),SUMPRODUCT(E222:E377,AC222:AC377))</f>
        <v>23176.998505410345</v>
      </c>
      <c r="AD379" s="331">
        <f>IF(AD220="kw",SUMPRODUCT(O222:O377,P222:P377,AD222:AD377),SUMPRODUCT(E222:E377,AD222:AD377))</f>
        <v>2943.4472570825892</v>
      </c>
      <c r="AE379" s="331">
        <f>IF(AE220="kw",SUMPRODUCT(O222:O377,P222:P377,AE222:AE377),SUMPRODUCT(E222:E377,AE222:AE377))</f>
        <v>0</v>
      </c>
      <c r="AF379" s="331">
        <f>IF(AF220="kw",SUMPRODUCT(O222:O377,P222:P377,AF222:AF377),SUMPRODUCT(E222:E377,AF222:AF377))</f>
        <v>0</v>
      </c>
      <c r="AG379" s="331">
        <f>IF(AG220="kw",SUMPRODUCT(O222:O377,P222:P377,AG222:AG377),SUMPRODUCT(E222:E377,AG222:AG377))</f>
        <v>0</v>
      </c>
      <c r="AH379" s="331">
        <f>IF(AH220="kw",SUMPRODUCT(O222:O377,P222:P377,AH222:AH377),SUMPRODUCT(E222:E377,AH222:AH377))</f>
        <v>0</v>
      </c>
      <c r="AI379" s="331">
        <f>IF(AI220="kw",SUMPRODUCT(O222:O377,P222:P377,AI222:AI377),SUMPRODUCT(E222:E377,AI222:AI377))</f>
        <v>0</v>
      </c>
      <c r="AJ379" s="331">
        <f>IF(AJ220="kw",SUMPRODUCT(O222:O377,P222:P377,AJ222:AJ377),SUMPRODUCT(E222:E377,AJ222:AJ377))</f>
        <v>0</v>
      </c>
      <c r="AK379" s="331">
        <f>IF(AK220="kw",SUMPRODUCT(O222:O377,P222:P377,AK222:AK377),SUMPRODUCT(E222:E377,AK222:AK377))</f>
        <v>0</v>
      </c>
      <c r="AL379" s="331">
        <f>IF(AL220="kw",SUMPRODUCT(O222:O377,P222:P377,AL222:AL377),SUMPRODUCT(E222:E377,AL222:AL377))</f>
        <v>0</v>
      </c>
      <c r="AM379" s="331">
        <f>IF(AM220="kw",SUMPRODUCT(O222:O377,P222:P377,AM222:AM377),SUMPRODUCT(E222:E377,AM222:AM377))</f>
        <v>0</v>
      </c>
      <c r="AN379" s="332"/>
    </row>
    <row r="380" spans="1:43" ht="15.6">
      <c r="C380" s="393" t="s">
        <v>276</v>
      </c>
      <c r="D380" s="394"/>
      <c r="E380" s="394"/>
      <c r="F380" s="394"/>
      <c r="G380" s="394"/>
      <c r="H380" s="394"/>
      <c r="I380" s="394"/>
      <c r="J380" s="394"/>
      <c r="K380" s="394"/>
      <c r="L380" s="394"/>
      <c r="M380" s="394"/>
      <c r="N380" s="394"/>
      <c r="O380" s="394"/>
      <c r="P380" s="394">
        <v>418.57716074233667</v>
      </c>
      <c r="Q380" s="394">
        <v>0</v>
      </c>
      <c r="R380" s="394">
        <v>0</v>
      </c>
      <c r="S380" s="394">
        <v>0</v>
      </c>
      <c r="T380" s="394">
        <v>0</v>
      </c>
      <c r="U380" s="394">
        <v>0</v>
      </c>
      <c r="V380" s="394">
        <v>0</v>
      </c>
      <c r="W380" s="394">
        <v>0</v>
      </c>
      <c r="X380" s="394">
        <v>0</v>
      </c>
      <c r="Y380" s="394">
        <v>0</v>
      </c>
      <c r="Z380" s="394">
        <f>HLOOKUP(Z219,'2. LRAMVA Threshold'!$B$42:$Q$53,8,FALSE)</f>
        <v>12486004.890170673</v>
      </c>
      <c r="AA380" s="394">
        <f>HLOOKUP(AA219,'2. LRAMVA Threshold'!$B$42:$Q$53,8,FALSE)</f>
        <v>1448724.3074137308</v>
      </c>
      <c r="AB380" s="394">
        <f>HLOOKUP(AB219,'2. LRAMVA Threshold'!$B$42:$Q$53,8,FALSE)</f>
        <v>64525.781647566444</v>
      </c>
      <c r="AC380" s="394">
        <f>HLOOKUP(AC219,'2. LRAMVA Threshold'!$B$42:$Q$53,8,FALSE)</f>
        <v>35242.11041397263</v>
      </c>
      <c r="AD380" s="394">
        <f>HLOOKUP(AD219,'2. LRAMVA Threshold'!$B$42:$Q$53,8,FALSE)</f>
        <v>0</v>
      </c>
      <c r="AE380" s="394">
        <f>HLOOKUP(AE219,'2. LRAMVA Threshold'!$B$42:$Q$53,8,FALSE)</f>
        <v>0</v>
      </c>
      <c r="AF380" s="394">
        <f>HLOOKUP(AF219,'2. LRAMVA Threshold'!$B$42:$Q$53,8,FALSE)</f>
        <v>0</v>
      </c>
      <c r="AG380" s="394">
        <f>HLOOKUP(AG219,'2. LRAMVA Threshold'!$B$42:$Q$53,8,FALSE)</f>
        <v>0</v>
      </c>
      <c r="AH380" s="394">
        <f>HLOOKUP(AH219,'2. LRAMVA Threshold'!$B$42:$Q$53,8,FALSE)</f>
        <v>0</v>
      </c>
      <c r="AI380" s="394">
        <f>HLOOKUP(AI219,'2. LRAMVA Threshold'!$B$42:$Q$53,8,FALSE)</f>
        <v>0</v>
      </c>
      <c r="AJ380" s="394">
        <f>HLOOKUP(AJ219,'2. LRAMVA Threshold'!$B$42:$Q$53,8,FALSE)</f>
        <v>0</v>
      </c>
      <c r="AK380" s="394">
        <f>HLOOKUP(AK219,'2. LRAMVA Threshold'!$B$42:$Q$53,8,FALSE)</f>
        <v>0</v>
      </c>
      <c r="AL380" s="394">
        <f>HLOOKUP(AL219,'2. LRAMVA Threshold'!$B$42:$Q$53,8,FALSE)</f>
        <v>0</v>
      </c>
      <c r="AM380" s="394">
        <f>HLOOKUP(AM219,'2. LRAMVA Threshold'!$B$42:$Q$53,8,FALSE)</f>
        <v>0</v>
      </c>
      <c r="AN380" s="395"/>
    </row>
    <row r="381" spans="1:43" ht="15">
      <c r="C381" s="396"/>
      <c r="D381" s="434"/>
      <c r="E381" s="435"/>
      <c r="F381" s="435"/>
      <c r="G381" s="435"/>
      <c r="H381" s="435"/>
      <c r="I381" s="435"/>
      <c r="J381" s="435"/>
      <c r="K381" s="435"/>
      <c r="L381" s="435"/>
      <c r="M381" s="435"/>
      <c r="N381" s="435"/>
      <c r="O381" s="435"/>
      <c r="P381" s="436"/>
      <c r="Q381" s="435"/>
      <c r="R381" s="435"/>
      <c r="S381" s="435"/>
      <c r="T381" s="437"/>
      <c r="U381" s="437"/>
      <c r="V381" s="437"/>
      <c r="W381" s="437"/>
      <c r="X381" s="435"/>
      <c r="Y381" s="435"/>
      <c r="Z381" s="438"/>
      <c r="AA381" s="438"/>
      <c r="AB381" s="438"/>
      <c r="AC381" s="438"/>
      <c r="AD381" s="438"/>
      <c r="AE381" s="438"/>
      <c r="AF381" s="438"/>
      <c r="AG381" s="401"/>
      <c r="AH381" s="401"/>
      <c r="AI381" s="401"/>
      <c r="AJ381" s="401"/>
      <c r="AK381" s="401"/>
      <c r="AL381" s="401"/>
      <c r="AM381" s="401"/>
      <c r="AN381" s="402"/>
    </row>
    <row r="382" spans="1:43" ht="15">
      <c r="C382" s="326" t="s">
        <v>277</v>
      </c>
      <c r="D382" s="340"/>
      <c r="E382" s="757"/>
      <c r="F382" s="378"/>
      <c r="G382" s="378"/>
      <c r="H382" s="378"/>
      <c r="I382" s="378"/>
      <c r="J382" s="378"/>
      <c r="K382" s="378"/>
      <c r="L382" s="378"/>
      <c r="M382" s="378"/>
      <c r="N382" s="378"/>
      <c r="O382" s="378"/>
      <c r="P382" s="293"/>
      <c r="Q382" s="342"/>
      <c r="R382" s="342"/>
      <c r="S382" s="342"/>
      <c r="T382" s="341"/>
      <c r="U382" s="341"/>
      <c r="V382" s="341"/>
      <c r="W382" s="341"/>
      <c r="X382" s="342"/>
      <c r="Y382" s="342"/>
      <c r="Z382" s="343">
        <f>HLOOKUP(Z$35,'3.  Distribution Rates'!$C$122:$P$133,8,FALSE)</f>
        <v>1.18E-2</v>
      </c>
      <c r="AA382" s="343">
        <f>HLOOKUP(AA$35,'3.  Distribution Rates'!$C$122:$P$133,8,FALSE)</f>
        <v>1.6400000000000001E-2</v>
      </c>
      <c r="AB382" s="343">
        <f>HLOOKUP(AB$35,'3.  Distribution Rates'!$C$122:$P$133,8,FALSE)</f>
        <v>2.794</v>
      </c>
      <c r="AC382" s="343">
        <f>HLOOKUP(AC$35,'3.  Distribution Rates'!$C$122:$P$133,8,FALSE)</f>
        <v>3.2433999999999998</v>
      </c>
      <c r="AD382" s="343">
        <f>HLOOKUP(AD$35,'3.  Distribution Rates'!$C$122:$P$133,8,FALSE)</f>
        <v>2.4556</v>
      </c>
      <c r="AE382" s="343">
        <f>HLOOKUP(AE$35,'3.  Distribution Rates'!$C$122:$P$133,8,FALSE)</f>
        <v>11.357100000000001</v>
      </c>
      <c r="AF382" s="343">
        <f>HLOOKUP(AF$35,'3.  Distribution Rates'!$C$122:$P$133,8,FALSE)</f>
        <v>0</v>
      </c>
      <c r="AG382" s="343">
        <f>HLOOKUP(AG$35,'3.  Distribution Rates'!$C$122:$P$133,8,FALSE)</f>
        <v>0</v>
      </c>
      <c r="AH382" s="343">
        <f>HLOOKUP(AH$35,'3.  Distribution Rates'!$C$122:$P$133,8,FALSE)</f>
        <v>0</v>
      </c>
      <c r="AI382" s="343">
        <f>HLOOKUP(AI$35,'3.  Distribution Rates'!$C$122:$P$133,8,FALSE)</f>
        <v>0</v>
      </c>
      <c r="AJ382" s="343">
        <f>HLOOKUP(AJ$35,'3.  Distribution Rates'!$C$122:$P$133,8,FALSE)</f>
        <v>0</v>
      </c>
      <c r="AK382" s="343">
        <f>HLOOKUP(AK$35,'3.  Distribution Rates'!$C$122:$P$133,8,FALSE)</f>
        <v>0</v>
      </c>
      <c r="AL382" s="343">
        <f>HLOOKUP(AL$35,'3.  Distribution Rates'!$C$122:$P$133,8,FALSE)</f>
        <v>0</v>
      </c>
      <c r="AM382" s="343">
        <f>HLOOKUP(AM$35,'3.  Distribution Rates'!$C$122:$P$133,8,FALSE)</f>
        <v>0</v>
      </c>
      <c r="AN382" s="379"/>
      <c r="AO382" s="343"/>
      <c r="AP382" s="343"/>
      <c r="AQ382" s="343"/>
    </row>
    <row r="383" spans="1:43" ht="15">
      <c r="C383" s="326" t="s">
        <v>278</v>
      </c>
      <c r="D383" s="347"/>
      <c r="E383" s="311"/>
      <c r="F383" s="281"/>
      <c r="G383" s="281"/>
      <c r="H383" s="281"/>
      <c r="I383" s="281"/>
      <c r="J383" s="281"/>
      <c r="K383" s="281"/>
      <c r="L383" s="281"/>
      <c r="M383" s="281"/>
      <c r="N383" s="281"/>
      <c r="O383" s="281"/>
      <c r="P383" s="293"/>
      <c r="Q383" s="281"/>
      <c r="R383" s="281"/>
      <c r="S383" s="281"/>
      <c r="T383" s="311"/>
      <c r="U383" s="311"/>
      <c r="V383" s="311"/>
      <c r="W383" s="311"/>
      <c r="X383" s="281"/>
      <c r="Y383" s="281"/>
      <c r="Z383" s="380">
        <f>'4.  2011-2014 LRAM'!Y139*Z382</f>
        <v>0</v>
      </c>
      <c r="AA383" s="380">
        <f>'4.  2011-2014 LRAM'!Z139*AA382</f>
        <v>0</v>
      </c>
      <c r="AB383" s="380">
        <f>'4.  2011-2014 LRAM'!AA139*AB382</f>
        <v>0</v>
      </c>
      <c r="AC383" s="380">
        <f>'4.  2011-2014 LRAM'!AB139*AC382</f>
        <v>0</v>
      </c>
      <c r="AD383" s="380">
        <f>'4.  2011-2014 LRAM'!AC139*AD382</f>
        <v>0</v>
      </c>
      <c r="AE383" s="380">
        <f>'4.  2011-2014 LRAM'!AD139*AE382</f>
        <v>0</v>
      </c>
      <c r="AF383" s="380">
        <f>'4.  2011-2014 LRAM'!AE139*AF382</f>
        <v>0</v>
      </c>
      <c r="AG383" s="380">
        <f>'4.  2011-2014 LRAM'!AF139*AG382</f>
        <v>0</v>
      </c>
      <c r="AH383" s="380">
        <f>'4.  2011-2014 LRAM'!AG139*AH382</f>
        <v>0</v>
      </c>
      <c r="AI383" s="380">
        <f>'4.  2011-2014 LRAM'!AH139*AI382</f>
        <v>0</v>
      </c>
      <c r="AJ383" s="380">
        <f>'4.  2011-2014 LRAM'!AI139*AJ382</f>
        <v>0</v>
      </c>
      <c r="AK383" s="380">
        <f>'4.  2011-2014 LRAM'!AJ139*AK382</f>
        <v>0</v>
      </c>
      <c r="AL383" s="380">
        <f>'4.  2011-2014 LRAM'!AK139*AL382</f>
        <v>0</v>
      </c>
      <c r="AM383" s="380">
        <f>'4.  2011-2014 LRAM'!AL139*AM382</f>
        <v>0</v>
      </c>
      <c r="AN383" s="629">
        <f t="shared" ref="AN383:AN388" si="1128">SUM(Z383:AM383)</f>
        <v>0</v>
      </c>
    </row>
    <row r="384" spans="1:43" ht="15">
      <c r="C384" s="326" t="s">
        <v>279</v>
      </c>
      <c r="D384" s="347"/>
      <c r="E384" s="311"/>
      <c r="F384" s="281"/>
      <c r="G384" s="281"/>
      <c r="H384" s="281"/>
      <c r="I384" s="281"/>
      <c r="J384" s="281"/>
      <c r="K384" s="281"/>
      <c r="L384" s="281"/>
      <c r="M384" s="281"/>
      <c r="N384" s="281"/>
      <c r="O384" s="281"/>
      <c r="P384" s="293"/>
      <c r="Q384" s="281"/>
      <c r="R384" s="281"/>
      <c r="S384" s="281"/>
      <c r="T384" s="311"/>
      <c r="U384" s="311"/>
      <c r="V384" s="311"/>
      <c r="W384" s="311"/>
      <c r="X384" s="281"/>
      <c r="Y384" s="281"/>
      <c r="Z384" s="380">
        <f>'4.  2011-2014 LRAM'!Y268*Z382</f>
        <v>0</v>
      </c>
      <c r="AA384" s="380">
        <f>'4.  2011-2014 LRAM'!Z268*AA382</f>
        <v>0</v>
      </c>
      <c r="AB384" s="380">
        <f>'4.  2011-2014 LRAM'!AA268*AB382</f>
        <v>0</v>
      </c>
      <c r="AC384" s="380">
        <f>'4.  2011-2014 LRAM'!AB268*AC382</f>
        <v>0</v>
      </c>
      <c r="AD384" s="380">
        <f>'4.  2011-2014 LRAM'!AC268*AD382</f>
        <v>0</v>
      </c>
      <c r="AE384" s="380">
        <f>'4.  2011-2014 LRAM'!AD268*AE382</f>
        <v>0</v>
      </c>
      <c r="AF384" s="380">
        <f>'4.  2011-2014 LRAM'!AE268*AF382</f>
        <v>0</v>
      </c>
      <c r="AG384" s="380">
        <f>'4.  2011-2014 LRAM'!AF268*AG382</f>
        <v>0</v>
      </c>
      <c r="AH384" s="380">
        <f>'4.  2011-2014 LRAM'!AG268*AH382</f>
        <v>0</v>
      </c>
      <c r="AI384" s="380">
        <f>'4.  2011-2014 LRAM'!AH268*AI382</f>
        <v>0</v>
      </c>
      <c r="AJ384" s="380">
        <f>'4.  2011-2014 LRAM'!AI268*AJ382</f>
        <v>0</v>
      </c>
      <c r="AK384" s="380">
        <f>'4.  2011-2014 LRAM'!AJ268*AK382</f>
        <v>0</v>
      </c>
      <c r="AL384" s="380">
        <f>'4.  2011-2014 LRAM'!AK268*AL382</f>
        <v>0</v>
      </c>
      <c r="AM384" s="380">
        <f>'4.  2011-2014 LRAM'!AL268*AM382</f>
        <v>0</v>
      </c>
      <c r="AN384" s="629">
        <f t="shared" si="1128"/>
        <v>0</v>
      </c>
    </row>
    <row r="385" spans="3:40" ht="15">
      <c r="C385" s="326" t="s">
        <v>280</v>
      </c>
      <c r="D385" s="347"/>
      <c r="E385" s="311"/>
      <c r="F385" s="281"/>
      <c r="G385" s="281"/>
      <c r="H385" s="281"/>
      <c r="I385" s="281"/>
      <c r="J385" s="281"/>
      <c r="K385" s="281"/>
      <c r="L385" s="281"/>
      <c r="M385" s="281"/>
      <c r="N385" s="281"/>
      <c r="O385" s="281"/>
      <c r="P385" s="293"/>
      <c r="Q385" s="281"/>
      <c r="R385" s="281"/>
      <c r="S385" s="281"/>
      <c r="T385" s="311"/>
      <c r="U385" s="311"/>
      <c r="V385" s="311"/>
      <c r="W385" s="311"/>
      <c r="X385" s="281"/>
      <c r="Y385" s="281"/>
      <c r="Z385" s="380">
        <f>'4.  2011-2014 LRAM'!Y397*Z382</f>
        <v>25219.926901839684</v>
      </c>
      <c r="AA385" s="380">
        <f>'4.  2011-2014 LRAM'!Z397*AA382</f>
        <v>76342.925455013858</v>
      </c>
      <c r="AB385" s="380">
        <f>'4.  2011-2014 LRAM'!AA397*AB382</f>
        <v>113769.98390311692</v>
      </c>
      <c r="AC385" s="380">
        <f>'4.  2011-2014 LRAM'!AB397*AC382</f>
        <v>57706.802696209059</v>
      </c>
      <c r="AD385" s="380">
        <f>'4.  2011-2014 LRAM'!AC397*AD382</f>
        <v>14775.082576330264</v>
      </c>
      <c r="AE385" s="380">
        <f>'4.  2011-2014 LRAM'!AD397*AE382</f>
        <v>0</v>
      </c>
      <c r="AF385" s="380">
        <f>'4.  2011-2014 LRAM'!AE397*AF382</f>
        <v>0</v>
      </c>
      <c r="AG385" s="380">
        <f>'4.  2011-2014 LRAM'!AF397*AG382</f>
        <v>0</v>
      </c>
      <c r="AH385" s="380">
        <f>'4.  2011-2014 LRAM'!AG397*AH382</f>
        <v>0</v>
      </c>
      <c r="AI385" s="380">
        <f>'4.  2011-2014 LRAM'!AH397*AI382</f>
        <v>0</v>
      </c>
      <c r="AJ385" s="380">
        <f>'4.  2011-2014 LRAM'!AI397*AJ382</f>
        <v>0</v>
      </c>
      <c r="AK385" s="380">
        <f>'4.  2011-2014 LRAM'!AJ397*AK382</f>
        <v>0</v>
      </c>
      <c r="AL385" s="380">
        <f>'4.  2011-2014 LRAM'!AK397*AL382</f>
        <v>0</v>
      </c>
      <c r="AM385" s="380">
        <f>'4.  2011-2014 LRAM'!AL397*AM382</f>
        <v>0</v>
      </c>
      <c r="AN385" s="629">
        <f t="shared" si="1128"/>
        <v>287814.72153250984</v>
      </c>
    </row>
    <row r="386" spans="3:40" ht="15">
      <c r="C386" s="326" t="s">
        <v>281</v>
      </c>
      <c r="D386" s="347"/>
      <c r="E386" s="311"/>
      <c r="F386" s="281"/>
      <c r="G386" s="281"/>
      <c r="H386" s="281"/>
      <c r="I386" s="281"/>
      <c r="J386" s="281"/>
      <c r="K386" s="281"/>
      <c r="L386" s="281"/>
      <c r="M386" s="281"/>
      <c r="N386" s="281"/>
      <c r="O386" s="281"/>
      <c r="P386" s="293"/>
      <c r="Q386" s="281"/>
      <c r="R386" s="281"/>
      <c r="S386" s="281"/>
      <c r="T386" s="311"/>
      <c r="U386" s="311"/>
      <c r="V386" s="311"/>
      <c r="W386" s="311"/>
      <c r="X386" s="281"/>
      <c r="Y386" s="281"/>
      <c r="Z386" s="380">
        <f>'4.  2011-2014 LRAM'!Y527*Z382</f>
        <v>66147.308867181928</v>
      </c>
      <c r="AA386" s="380">
        <f>'4.  2011-2014 LRAM'!Z527*AA382</f>
        <v>74230.568324364896</v>
      </c>
      <c r="AB386" s="380">
        <f>'4.  2011-2014 LRAM'!AA527*AB382</f>
        <v>52336.257008696455</v>
      </c>
      <c r="AC386" s="380">
        <f>'4.  2011-2014 LRAM'!AB527*AC382</f>
        <v>7980.5602439744507</v>
      </c>
      <c r="AD386" s="380">
        <f>'4.  2011-2014 LRAM'!AC527*AD382</f>
        <v>11006.2507303764</v>
      </c>
      <c r="AE386" s="380">
        <f>'4.  2011-2014 LRAM'!AD527*AE382</f>
        <v>0</v>
      </c>
      <c r="AF386" s="380">
        <f>'4.  2011-2014 LRAM'!AE527*AF382</f>
        <v>0</v>
      </c>
      <c r="AG386" s="380">
        <f>'4.  2011-2014 LRAM'!AF527*AG382</f>
        <v>0</v>
      </c>
      <c r="AH386" s="380">
        <f>'4.  2011-2014 LRAM'!AG527*AH382</f>
        <v>0</v>
      </c>
      <c r="AI386" s="380">
        <f>'4.  2011-2014 LRAM'!AH527*AI382</f>
        <v>0</v>
      </c>
      <c r="AJ386" s="380">
        <f>'4.  2011-2014 LRAM'!AI527*AJ382</f>
        <v>0</v>
      </c>
      <c r="AK386" s="380">
        <f>'4.  2011-2014 LRAM'!AJ527*AK382</f>
        <v>0</v>
      </c>
      <c r="AL386" s="380">
        <f>'4.  2011-2014 LRAM'!AK527*AL382</f>
        <v>0</v>
      </c>
      <c r="AM386" s="380">
        <f>'4.  2011-2014 LRAM'!AL527*AM382</f>
        <v>0</v>
      </c>
      <c r="AN386" s="629">
        <f t="shared" si="1128"/>
        <v>211700.94517459412</v>
      </c>
    </row>
    <row r="387" spans="3:40" ht="15">
      <c r="C387" s="326" t="s">
        <v>282</v>
      </c>
      <c r="D387" s="347"/>
      <c r="E387" s="311"/>
      <c r="F387" s="281"/>
      <c r="G387" s="281"/>
      <c r="H387" s="281"/>
      <c r="I387" s="281"/>
      <c r="J387" s="281"/>
      <c r="K387" s="281"/>
      <c r="L387" s="281"/>
      <c r="M387" s="281"/>
      <c r="N387" s="281"/>
      <c r="O387" s="281"/>
      <c r="P387" s="293"/>
      <c r="Q387" s="281"/>
      <c r="R387" s="281"/>
      <c r="S387" s="281"/>
      <c r="T387" s="311"/>
      <c r="U387" s="311"/>
      <c r="V387" s="311"/>
      <c r="W387" s="311"/>
      <c r="X387" s="281"/>
      <c r="Y387" s="281"/>
      <c r="Z387" s="380">
        <f>Z209*Z382</f>
        <v>121211.193</v>
      </c>
      <c r="AA387" s="380">
        <f t="shared" ref="AA387:AM387" si="1129">AA209*AA382</f>
        <v>94041.916231187395</v>
      </c>
      <c r="AB387" s="380">
        <f t="shared" si="1129"/>
        <v>65609.996921153666</v>
      </c>
      <c r="AC387" s="380">
        <f t="shared" si="1129"/>
        <v>29994.029395788559</v>
      </c>
      <c r="AD387" s="380">
        <f t="shared" si="1129"/>
        <v>905.79165669673932</v>
      </c>
      <c r="AE387" s="380">
        <f t="shared" si="1129"/>
        <v>0</v>
      </c>
      <c r="AF387" s="380">
        <f t="shared" si="1129"/>
        <v>0</v>
      </c>
      <c r="AG387" s="380">
        <f t="shared" si="1129"/>
        <v>0</v>
      </c>
      <c r="AH387" s="380">
        <f t="shared" si="1129"/>
        <v>0</v>
      </c>
      <c r="AI387" s="380">
        <f t="shared" si="1129"/>
        <v>0</v>
      </c>
      <c r="AJ387" s="380">
        <f t="shared" si="1129"/>
        <v>0</v>
      </c>
      <c r="AK387" s="380">
        <f t="shared" si="1129"/>
        <v>0</v>
      </c>
      <c r="AL387" s="380">
        <f t="shared" si="1129"/>
        <v>0</v>
      </c>
      <c r="AM387" s="380">
        <f t="shared" si="1129"/>
        <v>0</v>
      </c>
      <c r="AN387" s="629">
        <f t="shared" si="1128"/>
        <v>311762.92720482638</v>
      </c>
    </row>
    <row r="388" spans="3:40" ht="15">
      <c r="C388" s="326" t="s">
        <v>291</v>
      </c>
      <c r="D388" s="347"/>
      <c r="E388" s="311"/>
      <c r="F388" s="281"/>
      <c r="G388" s="281"/>
      <c r="H388" s="281"/>
      <c r="I388" s="281"/>
      <c r="J388" s="281"/>
      <c r="K388" s="281"/>
      <c r="L388" s="281"/>
      <c r="M388" s="281"/>
      <c r="N388" s="281"/>
      <c r="O388" s="281"/>
      <c r="P388" s="293"/>
      <c r="Q388" s="281"/>
      <c r="R388" s="281"/>
      <c r="S388" s="281"/>
      <c r="T388" s="311"/>
      <c r="U388" s="311"/>
      <c r="V388" s="311"/>
      <c r="W388" s="311"/>
      <c r="X388" s="281"/>
      <c r="Y388" s="281"/>
      <c r="Z388" s="380">
        <f>Z379*Z382</f>
        <v>210564.37689926222</v>
      </c>
      <c r="AA388" s="380">
        <f t="shared" ref="AA388:AM388" si="1130">AA379*AA382</f>
        <v>46927.183491120617</v>
      </c>
      <c r="AB388" s="380">
        <f t="shared" si="1130"/>
        <v>50508.923519059317</v>
      </c>
      <c r="AC388" s="380">
        <f t="shared" si="1130"/>
        <v>75172.276952447908</v>
      </c>
      <c r="AD388" s="380">
        <f t="shared" si="1130"/>
        <v>7227.929084492006</v>
      </c>
      <c r="AE388" s="380">
        <f t="shared" si="1130"/>
        <v>0</v>
      </c>
      <c r="AF388" s="380">
        <f t="shared" si="1130"/>
        <v>0</v>
      </c>
      <c r="AG388" s="380">
        <f t="shared" si="1130"/>
        <v>0</v>
      </c>
      <c r="AH388" s="380">
        <f t="shared" si="1130"/>
        <v>0</v>
      </c>
      <c r="AI388" s="380">
        <f t="shared" si="1130"/>
        <v>0</v>
      </c>
      <c r="AJ388" s="380">
        <f t="shared" si="1130"/>
        <v>0</v>
      </c>
      <c r="AK388" s="380">
        <f t="shared" si="1130"/>
        <v>0</v>
      </c>
      <c r="AL388" s="380">
        <f t="shared" si="1130"/>
        <v>0</v>
      </c>
      <c r="AM388" s="380">
        <f t="shared" si="1130"/>
        <v>0</v>
      </c>
      <c r="AN388" s="629">
        <f t="shared" si="1128"/>
        <v>390400.68994638207</v>
      </c>
    </row>
    <row r="389" spans="3:40" ht="15.6">
      <c r="C389" s="351" t="s">
        <v>283</v>
      </c>
      <c r="D389" s="347"/>
      <c r="E389" s="338"/>
      <c r="F389" s="336"/>
      <c r="G389" s="336"/>
      <c r="H389" s="336"/>
      <c r="I389" s="336"/>
      <c r="J389" s="336"/>
      <c r="K389" s="336"/>
      <c r="L389" s="336"/>
      <c r="M389" s="336"/>
      <c r="N389" s="336"/>
      <c r="O389" s="336"/>
      <c r="P389" s="302"/>
      <c r="Q389" s="336"/>
      <c r="R389" s="336"/>
      <c r="S389" s="336"/>
      <c r="T389" s="338"/>
      <c r="U389" s="338"/>
      <c r="V389" s="338"/>
      <c r="W389" s="338"/>
      <c r="X389" s="336"/>
      <c r="Y389" s="336"/>
      <c r="Z389" s="348">
        <f>SUM(Z383:Z388)</f>
        <v>423142.80566828384</v>
      </c>
      <c r="AA389" s="348">
        <f t="shared" ref="AA389:AF389" si="1131">SUM(AA383:AA388)</f>
        <v>291542.59350168682</v>
      </c>
      <c r="AB389" s="348">
        <f t="shared" si="1131"/>
        <v>282225.16135202639</v>
      </c>
      <c r="AC389" s="348">
        <f t="shared" si="1131"/>
        <v>170853.66928841997</v>
      </c>
      <c r="AD389" s="348">
        <f t="shared" si="1131"/>
        <v>33915.054047895406</v>
      </c>
      <c r="AE389" s="348">
        <f t="shared" si="1131"/>
        <v>0</v>
      </c>
      <c r="AF389" s="348">
        <f t="shared" si="1131"/>
        <v>0</v>
      </c>
      <c r="AG389" s="348">
        <f>SUM(AG383:AG388)</f>
        <v>0</v>
      </c>
      <c r="AH389" s="348">
        <f t="shared" ref="AH389:AM389" si="1132">SUM(AH383:AH388)</f>
        <v>0</v>
      </c>
      <c r="AI389" s="348">
        <f t="shared" si="1132"/>
        <v>0</v>
      </c>
      <c r="AJ389" s="348">
        <f t="shared" si="1132"/>
        <v>0</v>
      </c>
      <c r="AK389" s="348">
        <f t="shared" si="1132"/>
        <v>0</v>
      </c>
      <c r="AL389" s="348">
        <f t="shared" si="1132"/>
        <v>0</v>
      </c>
      <c r="AM389" s="348">
        <f t="shared" si="1132"/>
        <v>0</v>
      </c>
      <c r="AN389" s="409">
        <f>SUM(AN383:AN388)</f>
        <v>1201679.2838583123</v>
      </c>
    </row>
    <row r="390" spans="3:40" ht="15.6">
      <c r="C390" s="351" t="s">
        <v>284</v>
      </c>
      <c r="D390" s="347"/>
      <c r="E390" s="352"/>
      <c r="F390" s="336"/>
      <c r="G390" s="336"/>
      <c r="H390" s="336"/>
      <c r="I390" s="336"/>
      <c r="J390" s="336"/>
      <c r="K390" s="336"/>
      <c r="L390" s="336"/>
      <c r="M390" s="336"/>
      <c r="N390" s="336"/>
      <c r="O390" s="336"/>
      <c r="P390" s="302"/>
      <c r="Q390" s="336"/>
      <c r="R390" s="336"/>
      <c r="S390" s="336"/>
      <c r="T390" s="338"/>
      <c r="U390" s="338"/>
      <c r="V390" s="338"/>
      <c r="W390" s="338"/>
      <c r="X390" s="336"/>
      <c r="Y390" s="336"/>
      <c r="Z390" s="349">
        <f>Z380*Z382</f>
        <v>147334.85770401394</v>
      </c>
      <c r="AA390" s="349">
        <f t="shared" ref="AA390:AF390" si="1133">AA380*AA382</f>
        <v>23759.078641585187</v>
      </c>
      <c r="AB390" s="349">
        <f t="shared" si="1133"/>
        <v>180285.03392330065</v>
      </c>
      <c r="AC390" s="349">
        <f t="shared" si="1133"/>
        <v>114304.26091667882</v>
      </c>
      <c r="AD390" s="349">
        <f t="shared" si="1133"/>
        <v>0</v>
      </c>
      <c r="AE390" s="349">
        <f t="shared" si="1133"/>
        <v>0</v>
      </c>
      <c r="AF390" s="349">
        <f t="shared" si="1133"/>
        <v>0</v>
      </c>
      <c r="AG390" s="349">
        <f>AG380*AG382</f>
        <v>0</v>
      </c>
      <c r="AH390" s="349">
        <f t="shared" ref="AH390:AM390" si="1134">AH380*AH382</f>
        <v>0</v>
      </c>
      <c r="AI390" s="349">
        <f t="shared" si="1134"/>
        <v>0</v>
      </c>
      <c r="AJ390" s="349">
        <f t="shared" si="1134"/>
        <v>0</v>
      </c>
      <c r="AK390" s="349">
        <f t="shared" si="1134"/>
        <v>0</v>
      </c>
      <c r="AL390" s="349">
        <f t="shared" si="1134"/>
        <v>0</v>
      </c>
      <c r="AM390" s="349">
        <f t="shared" si="1134"/>
        <v>0</v>
      </c>
      <c r="AN390" s="409">
        <f>SUM(Z390:AM390)</f>
        <v>465683.23118557862</v>
      </c>
    </row>
    <row r="391" spans="3:40" ht="15.6">
      <c r="C391" s="351" t="s">
        <v>285</v>
      </c>
      <c r="D391" s="347"/>
      <c r="E391" s="352"/>
      <c r="F391" s="336"/>
      <c r="G391" s="336"/>
      <c r="H391" s="336"/>
      <c r="I391" s="336"/>
      <c r="J391" s="336"/>
      <c r="K391" s="336"/>
      <c r="L391" s="336"/>
      <c r="M391" s="336"/>
      <c r="N391" s="336"/>
      <c r="O391" s="336"/>
      <c r="P391" s="302"/>
      <c r="Q391" s="336"/>
      <c r="R391" s="336"/>
      <c r="S391" s="336"/>
      <c r="T391" s="352"/>
      <c r="U391" s="352"/>
      <c r="V391" s="352"/>
      <c r="W391" s="352"/>
      <c r="X391" s="336"/>
      <c r="Y391" s="336"/>
      <c r="Z391" s="353"/>
      <c r="AA391" s="353"/>
      <c r="AB391" s="353"/>
      <c r="AC391" s="353"/>
      <c r="AD391" s="353"/>
      <c r="AE391" s="353"/>
      <c r="AF391" s="353"/>
      <c r="AG391" s="353"/>
      <c r="AH391" s="353"/>
      <c r="AI391" s="353"/>
      <c r="AJ391" s="353"/>
      <c r="AK391" s="353"/>
      <c r="AL391" s="353"/>
      <c r="AM391" s="353"/>
      <c r="AN391" s="409">
        <f>AN389-AN390</f>
        <v>735996.05267273367</v>
      </c>
    </row>
    <row r="392" spans="3:40" ht="15">
      <c r="C392" s="326"/>
      <c r="D392" s="352"/>
      <c r="E392" s="352"/>
      <c r="F392" s="336"/>
      <c r="G392" s="336"/>
      <c r="H392" s="336"/>
      <c r="I392" s="336"/>
      <c r="J392" s="336"/>
      <c r="K392" s="336"/>
      <c r="L392" s="336"/>
      <c r="M392" s="336"/>
      <c r="N392" s="336"/>
      <c r="O392" s="336"/>
      <c r="P392" s="302"/>
      <c r="Q392" s="336"/>
      <c r="R392" s="336"/>
      <c r="S392" s="336"/>
      <c r="T392" s="352"/>
      <c r="U392" s="347"/>
      <c r="V392" s="352"/>
      <c r="W392" s="352"/>
      <c r="X392" s="336"/>
      <c r="Y392" s="336"/>
      <c r="Z392" s="354"/>
      <c r="AA392" s="354"/>
      <c r="AB392" s="354"/>
      <c r="AC392" s="354"/>
      <c r="AD392" s="354"/>
      <c r="AE392" s="354"/>
      <c r="AF392" s="354"/>
      <c r="AG392" s="354"/>
      <c r="AH392" s="354"/>
      <c r="AI392" s="354"/>
      <c r="AJ392" s="354"/>
      <c r="AK392" s="354"/>
      <c r="AL392" s="354"/>
      <c r="AM392" s="354"/>
      <c r="AN392" s="350"/>
    </row>
    <row r="393" spans="3:40" ht="15">
      <c r="C393" s="441" t="s">
        <v>286</v>
      </c>
      <c r="D393" s="306"/>
      <c r="E393" s="281"/>
      <c r="F393" s="281"/>
      <c r="G393" s="281"/>
      <c r="H393" s="281"/>
      <c r="I393" s="281"/>
      <c r="J393" s="281"/>
      <c r="K393" s="281"/>
      <c r="L393" s="281"/>
      <c r="M393" s="281"/>
      <c r="N393" s="281"/>
      <c r="O393" s="281"/>
      <c r="P393" s="359"/>
      <c r="Q393" s="281"/>
      <c r="R393" s="281"/>
      <c r="S393" s="281"/>
      <c r="T393" s="306"/>
      <c r="U393" s="311"/>
      <c r="V393" s="311"/>
      <c r="W393" s="281"/>
      <c r="X393" s="281"/>
      <c r="Y393" s="311"/>
      <c r="Z393" s="293">
        <f>SUMPRODUCT(F222:F377,Z222:Z377)</f>
        <v>16188305</v>
      </c>
      <c r="AA393" s="293">
        <f>SUMPRODUCT(F222:F377,AA222:AA377)</f>
        <v>2579613.2059897236</v>
      </c>
      <c r="AB393" s="293">
        <f t="shared" ref="AB393:AM393" si="1135">IF(AB220="kw",SUMPRODUCT($O$222:$O$377,$Q$222:$Q$377,AB222:AB377),SUMPRODUCT($F$222:$F$377,AB222:AB377))</f>
        <v>16038.813531424576</v>
      </c>
      <c r="AC393" s="293">
        <f t="shared" si="1135"/>
        <v>21810.900335781094</v>
      </c>
      <c r="AD393" s="293">
        <f t="shared" si="1135"/>
        <v>2612.0768529701472</v>
      </c>
      <c r="AE393" s="293">
        <f t="shared" si="1135"/>
        <v>0</v>
      </c>
      <c r="AF393" s="293">
        <f t="shared" si="1135"/>
        <v>0</v>
      </c>
      <c r="AG393" s="293">
        <f t="shared" si="1135"/>
        <v>0</v>
      </c>
      <c r="AH393" s="293">
        <f t="shared" si="1135"/>
        <v>0</v>
      </c>
      <c r="AI393" s="293">
        <f t="shared" si="1135"/>
        <v>0</v>
      </c>
      <c r="AJ393" s="293">
        <f t="shared" si="1135"/>
        <v>0</v>
      </c>
      <c r="AK393" s="293">
        <f t="shared" si="1135"/>
        <v>0</v>
      </c>
      <c r="AL393" s="293">
        <f t="shared" si="1135"/>
        <v>0</v>
      </c>
      <c r="AM393" s="293">
        <f t="shared" si="1135"/>
        <v>0</v>
      </c>
      <c r="AN393" s="350"/>
    </row>
    <row r="394" spans="3:40" ht="15">
      <c r="C394" s="441" t="s">
        <v>287</v>
      </c>
      <c r="D394" s="306"/>
      <c r="E394" s="281"/>
      <c r="F394" s="281"/>
      <c r="G394" s="281"/>
      <c r="H394" s="281"/>
      <c r="I394" s="281"/>
      <c r="J394" s="281"/>
      <c r="K394" s="281"/>
      <c r="L394" s="281"/>
      <c r="M394" s="281"/>
      <c r="N394" s="281"/>
      <c r="O394" s="281"/>
      <c r="P394" s="359"/>
      <c r="Q394" s="281"/>
      <c r="R394" s="281"/>
      <c r="S394" s="281"/>
      <c r="T394" s="306"/>
      <c r="U394" s="311"/>
      <c r="V394" s="311"/>
      <c r="W394" s="281"/>
      <c r="X394" s="281"/>
      <c r="Y394" s="311"/>
      <c r="Z394" s="293">
        <f>SUMPRODUCT(G222:G377,Z222:Z377)</f>
        <v>16188305</v>
      </c>
      <c r="AA394" s="293">
        <f>SUMPRODUCT(G222:G377,AA222:AA377)</f>
        <v>2579613.2059897236</v>
      </c>
      <c r="AB394" s="293">
        <f t="shared" ref="AB394:AM394" si="1136">IF(AB220="kw",SUMPRODUCT($O$222:$O$377,$R$222:$R$377,AB222:AB377),SUMPRODUCT($G$222:$G$377,AB222:AB377))</f>
        <v>16038.813531424576</v>
      </c>
      <c r="AC394" s="293">
        <f t="shared" si="1136"/>
        <v>21810.900335781094</v>
      </c>
      <c r="AD394" s="293">
        <f t="shared" si="1136"/>
        <v>2612.0768529701472</v>
      </c>
      <c r="AE394" s="293">
        <f t="shared" si="1136"/>
        <v>0</v>
      </c>
      <c r="AF394" s="293">
        <f t="shared" si="1136"/>
        <v>0</v>
      </c>
      <c r="AG394" s="293">
        <f t="shared" si="1136"/>
        <v>0</v>
      </c>
      <c r="AH394" s="293">
        <f t="shared" si="1136"/>
        <v>0</v>
      </c>
      <c r="AI394" s="293">
        <f t="shared" si="1136"/>
        <v>0</v>
      </c>
      <c r="AJ394" s="293">
        <f t="shared" si="1136"/>
        <v>0</v>
      </c>
      <c r="AK394" s="293">
        <f t="shared" si="1136"/>
        <v>0</v>
      </c>
      <c r="AL394" s="293">
        <f t="shared" si="1136"/>
        <v>0</v>
      </c>
      <c r="AM394" s="293">
        <f t="shared" si="1136"/>
        <v>0</v>
      </c>
      <c r="AN394" s="339"/>
    </row>
    <row r="395" spans="3:40" ht="15">
      <c r="C395" s="441" t="s">
        <v>288</v>
      </c>
      <c r="D395" s="306"/>
      <c r="E395" s="281"/>
      <c r="F395" s="281"/>
      <c r="G395" s="281"/>
      <c r="H395" s="281"/>
      <c r="I395" s="281"/>
      <c r="J395" s="281"/>
      <c r="K395" s="281"/>
      <c r="L395" s="281"/>
      <c r="M395" s="281"/>
      <c r="N395" s="281"/>
      <c r="O395" s="281"/>
      <c r="P395" s="359"/>
      <c r="Q395" s="281"/>
      <c r="R395" s="281"/>
      <c r="S395" s="281"/>
      <c r="T395" s="306"/>
      <c r="U395" s="311"/>
      <c r="V395" s="311"/>
      <c r="W395" s="281"/>
      <c r="X395" s="281"/>
      <c r="Y395" s="311"/>
      <c r="Z395" s="293">
        <f>SUMPRODUCT(H222:H377,Z222:Z377)</f>
        <v>16188305</v>
      </c>
      <c r="AA395" s="293">
        <f>SUMPRODUCT(H222:H377,AA222:AA377)</f>
        <v>2579613.2059897236</v>
      </c>
      <c r="AB395" s="293">
        <f t="shared" ref="AB395:AM395" si="1137">IF(AB220="kw",SUMPRODUCT($O$222:$O$377,$S$222:$S$377,AB222:AB377),SUMPRODUCT($H$222:$H$377,AB222:AB377))</f>
        <v>16038.813531424576</v>
      </c>
      <c r="AC395" s="293">
        <f t="shared" si="1137"/>
        <v>21810.900335781094</v>
      </c>
      <c r="AD395" s="293">
        <f t="shared" si="1137"/>
        <v>2612.0768529701472</v>
      </c>
      <c r="AE395" s="293">
        <f t="shared" si="1137"/>
        <v>0</v>
      </c>
      <c r="AF395" s="293">
        <f t="shared" si="1137"/>
        <v>0</v>
      </c>
      <c r="AG395" s="293">
        <f t="shared" si="1137"/>
        <v>0</v>
      </c>
      <c r="AH395" s="293">
        <f t="shared" si="1137"/>
        <v>0</v>
      </c>
      <c r="AI395" s="293">
        <f t="shared" si="1137"/>
        <v>0</v>
      </c>
      <c r="AJ395" s="293">
        <f t="shared" si="1137"/>
        <v>0</v>
      </c>
      <c r="AK395" s="293">
        <f t="shared" si="1137"/>
        <v>0</v>
      </c>
      <c r="AL395" s="293">
        <f t="shared" si="1137"/>
        <v>0</v>
      </c>
      <c r="AM395" s="293">
        <f t="shared" si="1137"/>
        <v>0</v>
      </c>
      <c r="AN395" s="339"/>
    </row>
    <row r="396" spans="3:40" ht="15">
      <c r="C396" s="442" t="s">
        <v>289</v>
      </c>
      <c r="D396" s="366"/>
      <c r="E396" s="386"/>
      <c r="F396" s="386"/>
      <c r="G396" s="386"/>
      <c r="H396" s="386"/>
      <c r="I396" s="386"/>
      <c r="J396" s="386"/>
      <c r="K396" s="386"/>
      <c r="L396" s="386"/>
      <c r="M396" s="386"/>
      <c r="N396" s="386"/>
      <c r="O396" s="386"/>
      <c r="P396" s="385"/>
      <c r="Q396" s="386"/>
      <c r="R396" s="386"/>
      <c r="S396" s="386"/>
      <c r="T396" s="366"/>
      <c r="U396" s="387"/>
      <c r="V396" s="387"/>
      <c r="W396" s="386"/>
      <c r="X396" s="386"/>
      <c r="Y396" s="387"/>
      <c r="Z396" s="328">
        <f>SUMPRODUCT(I222:I377,Z222:Z377)</f>
        <v>16188305</v>
      </c>
      <c r="AA396" s="328">
        <f>SUMPRODUCT(I222:I377,AA222:AA377)</f>
        <v>2566371.2059897236</v>
      </c>
      <c r="AB396" s="328">
        <f t="shared" ref="AB396:AM396" si="1138">IF(AB220="kw",SUMPRODUCT($O$222:$O$377,$T$222:$T$377,AB222:AB377),SUMPRODUCT($I$222:$I$377,AB222:AB377))</f>
        <v>16038.813531424576</v>
      </c>
      <c r="AC396" s="328">
        <f t="shared" si="1138"/>
        <v>21810.900335781094</v>
      </c>
      <c r="AD396" s="328">
        <f t="shared" si="1138"/>
        <v>2612.0768529701472</v>
      </c>
      <c r="AE396" s="328">
        <f t="shared" si="1138"/>
        <v>0</v>
      </c>
      <c r="AF396" s="328">
        <f t="shared" si="1138"/>
        <v>0</v>
      </c>
      <c r="AG396" s="328">
        <f t="shared" si="1138"/>
        <v>0</v>
      </c>
      <c r="AH396" s="328">
        <f t="shared" si="1138"/>
        <v>0</v>
      </c>
      <c r="AI396" s="328">
        <f t="shared" si="1138"/>
        <v>0</v>
      </c>
      <c r="AJ396" s="328">
        <f t="shared" si="1138"/>
        <v>0</v>
      </c>
      <c r="AK396" s="328">
        <f t="shared" si="1138"/>
        <v>0</v>
      </c>
      <c r="AL396" s="328">
        <f t="shared" si="1138"/>
        <v>0</v>
      </c>
      <c r="AM396" s="328">
        <f t="shared" si="1138"/>
        <v>0</v>
      </c>
      <c r="AN396" s="388"/>
    </row>
    <row r="397" spans="3:40" ht="21" customHeight="1">
      <c r="C397" s="370" t="s">
        <v>598</v>
      </c>
      <c r="D397" s="389"/>
      <c r="E397" s="390"/>
      <c r="F397" s="390"/>
      <c r="G397" s="390"/>
      <c r="H397" s="390"/>
      <c r="I397" s="390"/>
      <c r="J397" s="390"/>
      <c r="K397" s="390"/>
      <c r="L397" s="390"/>
      <c r="M397" s="390"/>
      <c r="N397" s="390"/>
      <c r="O397" s="390"/>
      <c r="P397" s="390"/>
      <c r="Q397" s="390"/>
      <c r="R397" s="390"/>
      <c r="S397" s="390"/>
      <c r="T397" s="373"/>
      <c r="U397" s="374"/>
      <c r="V397" s="390"/>
      <c r="W397" s="390"/>
      <c r="X397" s="390"/>
      <c r="Y397" s="390"/>
      <c r="Z397" s="411"/>
      <c r="AA397" s="411"/>
      <c r="AB397" s="411"/>
      <c r="AC397" s="411"/>
      <c r="AD397" s="411"/>
      <c r="AE397" s="411"/>
      <c r="AF397" s="411"/>
      <c r="AG397" s="411"/>
      <c r="AH397" s="411"/>
      <c r="AI397" s="411"/>
      <c r="AJ397" s="411"/>
      <c r="AK397" s="411"/>
      <c r="AL397" s="411"/>
      <c r="AM397" s="411"/>
      <c r="AN397" s="391"/>
    </row>
    <row r="400" spans="3:40" ht="15.6">
      <c r="C400" s="282" t="s">
        <v>292</v>
      </c>
      <c r="D400" s="283"/>
      <c r="E400" s="590" t="s">
        <v>527</v>
      </c>
      <c r="F400" s="255"/>
      <c r="G400" s="592"/>
      <c r="H400" s="255"/>
      <c r="I400" s="255"/>
      <c r="J400" s="255"/>
      <c r="K400" s="255"/>
      <c r="L400" s="255"/>
      <c r="M400" s="255"/>
      <c r="N400" s="255"/>
      <c r="O400" s="255"/>
      <c r="P400" s="283"/>
      <c r="Q400" s="255"/>
      <c r="R400" s="255"/>
      <c r="S400" s="255"/>
      <c r="T400" s="255"/>
      <c r="U400" s="255"/>
      <c r="V400" s="255"/>
      <c r="W400" s="255"/>
      <c r="X400" s="255"/>
      <c r="Y400" s="255"/>
      <c r="Z400" s="272"/>
      <c r="AA400" s="269"/>
      <c r="AB400" s="269"/>
      <c r="AC400" s="269"/>
      <c r="AD400" s="269"/>
      <c r="AE400" s="269"/>
      <c r="AF400" s="269"/>
      <c r="AG400" s="269"/>
      <c r="AH400" s="269"/>
      <c r="AI400" s="269"/>
      <c r="AJ400" s="269"/>
      <c r="AK400" s="269"/>
      <c r="AL400" s="269"/>
      <c r="AM400" s="269"/>
      <c r="AN400" s="284"/>
    </row>
    <row r="401" spans="1:40" ht="33.75" customHeight="1">
      <c r="C401" s="815" t="s">
        <v>212</v>
      </c>
      <c r="D401" s="817" t="s">
        <v>33</v>
      </c>
      <c r="E401" s="286" t="s">
        <v>423</v>
      </c>
      <c r="F401" s="819" t="s">
        <v>210</v>
      </c>
      <c r="G401" s="820"/>
      <c r="H401" s="820"/>
      <c r="I401" s="820"/>
      <c r="J401" s="820"/>
      <c r="K401" s="820"/>
      <c r="L401" s="820"/>
      <c r="M401" s="820"/>
      <c r="N401" s="821"/>
      <c r="O401" s="825" t="s">
        <v>214</v>
      </c>
      <c r="P401" s="286" t="s">
        <v>424</v>
      </c>
      <c r="Q401" s="819" t="s">
        <v>213</v>
      </c>
      <c r="R401" s="820"/>
      <c r="S401" s="820"/>
      <c r="T401" s="820"/>
      <c r="U401" s="820"/>
      <c r="V401" s="820"/>
      <c r="W401" s="820"/>
      <c r="X401" s="820"/>
      <c r="Y401" s="821"/>
      <c r="Z401" s="822" t="s">
        <v>244</v>
      </c>
      <c r="AA401" s="823"/>
      <c r="AB401" s="823"/>
      <c r="AC401" s="823"/>
      <c r="AD401" s="823"/>
      <c r="AE401" s="823"/>
      <c r="AF401" s="823"/>
      <c r="AG401" s="823"/>
      <c r="AH401" s="823"/>
      <c r="AI401" s="823"/>
      <c r="AJ401" s="823"/>
      <c r="AK401" s="823"/>
      <c r="AL401" s="823"/>
      <c r="AM401" s="823"/>
      <c r="AN401" s="824"/>
    </row>
    <row r="402" spans="1:40" ht="61.5" customHeight="1">
      <c r="C402" s="816"/>
      <c r="D402" s="818"/>
      <c r="E402" s="287">
        <v>2017</v>
      </c>
      <c r="F402" s="287">
        <v>2018</v>
      </c>
      <c r="G402" s="287">
        <v>2019</v>
      </c>
      <c r="H402" s="287">
        <v>2020</v>
      </c>
      <c r="I402" s="287">
        <v>2021</v>
      </c>
      <c r="J402" s="287">
        <v>2022</v>
      </c>
      <c r="K402" s="287">
        <v>2023</v>
      </c>
      <c r="L402" s="287">
        <v>2024</v>
      </c>
      <c r="M402" s="287">
        <v>2025</v>
      </c>
      <c r="N402" s="287">
        <v>2026</v>
      </c>
      <c r="O402" s="826"/>
      <c r="P402" s="287">
        <v>2017</v>
      </c>
      <c r="Q402" s="287">
        <v>2018</v>
      </c>
      <c r="R402" s="287">
        <v>2019</v>
      </c>
      <c r="S402" s="287">
        <v>2020</v>
      </c>
      <c r="T402" s="287">
        <v>2021</v>
      </c>
      <c r="U402" s="287">
        <v>2022</v>
      </c>
      <c r="V402" s="287">
        <v>2023</v>
      </c>
      <c r="W402" s="287">
        <v>2024</v>
      </c>
      <c r="X402" s="287">
        <v>2025</v>
      </c>
      <c r="Y402" s="287">
        <v>2026</v>
      </c>
      <c r="Z402" s="287" t="str">
        <f>'1.  LRAMVA Summary'!D50</f>
        <v>Residential</v>
      </c>
      <c r="AA402" s="287" t="str">
        <f>'1.  LRAMVA Summary'!E50</f>
        <v>GS&lt;50 kW</v>
      </c>
      <c r="AB402" s="287" t="str">
        <f>'1.  LRAMVA Summary'!F50</f>
        <v>GS 50 to 699 kW</v>
      </c>
      <c r="AC402" s="287" t="str">
        <f>'1.  LRAMVA Summary'!G50</f>
        <v>GS 700 to 4,999 kW</v>
      </c>
      <c r="AD402" s="287" t="str">
        <f>'1.  LRAMVA Summary'!H50</f>
        <v>Large Use</v>
      </c>
      <c r="AE402" s="287" t="str">
        <f>'1.  LRAMVA Summary'!I50</f>
        <v>Street Lighting</v>
      </c>
      <c r="AF402" s="287" t="str">
        <f>'1.  LRAMVA Summary'!J50</f>
        <v/>
      </c>
      <c r="AG402" s="287" t="str">
        <f>'1.  LRAMVA Summary'!K50</f>
        <v/>
      </c>
      <c r="AH402" s="287" t="str">
        <f>'1.  LRAMVA Summary'!L50</f>
        <v/>
      </c>
      <c r="AI402" s="287" t="str">
        <f>'1.  LRAMVA Summary'!M50</f>
        <v/>
      </c>
      <c r="AJ402" s="287" t="str">
        <f>'1.  LRAMVA Summary'!N50</f>
        <v/>
      </c>
      <c r="AK402" s="287" t="str">
        <f>'1.  LRAMVA Summary'!O50</f>
        <v/>
      </c>
      <c r="AL402" s="287" t="str">
        <f>'1.  LRAMVA Summary'!P50</f>
        <v/>
      </c>
      <c r="AM402" s="287" t="str">
        <f>'1.  LRAMVA Summary'!Q50</f>
        <v/>
      </c>
      <c r="AN402" s="289" t="str">
        <f>'1.  LRAMVA Summary'!R50</f>
        <v>Total</v>
      </c>
    </row>
    <row r="403" spans="1:40" ht="15.75" customHeight="1">
      <c r="A403" s="533"/>
      <c r="B403" s="524"/>
      <c r="C403" s="525" t="s">
        <v>505</v>
      </c>
      <c r="D403" s="291"/>
      <c r="E403" s="291"/>
      <c r="F403" s="291"/>
      <c r="G403" s="291"/>
      <c r="H403" s="291"/>
      <c r="I403" s="291"/>
      <c r="J403" s="291"/>
      <c r="K403" s="291"/>
      <c r="L403" s="291"/>
      <c r="M403" s="291"/>
      <c r="N403" s="291"/>
      <c r="O403" s="292"/>
      <c r="P403" s="291"/>
      <c r="Q403" s="291"/>
      <c r="R403" s="291"/>
      <c r="S403" s="291"/>
      <c r="T403" s="291"/>
      <c r="U403" s="291"/>
      <c r="V403" s="291"/>
      <c r="W403" s="291"/>
      <c r="X403" s="291"/>
      <c r="Y403" s="291"/>
      <c r="Z403" s="293" t="str">
        <f>'1.  LRAMVA Summary'!D51</f>
        <v>kWh</v>
      </c>
      <c r="AA403" s="293" t="str">
        <f>'1.  LRAMVA Summary'!E51</f>
        <v>kWh</v>
      </c>
      <c r="AB403" s="293" t="str">
        <f>'1.  LRAMVA Summary'!F51</f>
        <v>kW</v>
      </c>
      <c r="AC403" s="293" t="str">
        <f>'1.  LRAMVA Summary'!G51</f>
        <v>kW</v>
      </c>
      <c r="AD403" s="293" t="str">
        <f>'1.  LRAMVA Summary'!H51</f>
        <v>kW</v>
      </c>
      <c r="AE403" s="293" t="str">
        <f>'1.  LRAMVA Summary'!I51</f>
        <v>kW</v>
      </c>
      <c r="AF403" s="293">
        <f>'1.  LRAMVA Summary'!J51</f>
        <v>0</v>
      </c>
      <c r="AG403" s="293">
        <f>'1.  LRAMVA Summary'!K51</f>
        <v>0</v>
      </c>
      <c r="AH403" s="293">
        <f>'1.  LRAMVA Summary'!L51</f>
        <v>0</v>
      </c>
      <c r="AI403" s="293">
        <f>'1.  LRAMVA Summary'!M51</f>
        <v>0</v>
      </c>
      <c r="AJ403" s="293">
        <f>'1.  LRAMVA Summary'!N51</f>
        <v>0</v>
      </c>
      <c r="AK403" s="293">
        <f>'1.  LRAMVA Summary'!O51</f>
        <v>0</v>
      </c>
      <c r="AL403" s="293">
        <f>'1.  LRAMVA Summary'!P51</f>
        <v>0</v>
      </c>
      <c r="AM403" s="293">
        <f>'1.  LRAMVA Summary'!Q51</f>
        <v>0</v>
      </c>
      <c r="AN403" s="294"/>
    </row>
    <row r="404" spans="1:40" ht="15.6" hidden="1" outlineLevel="1">
      <c r="A404" s="533"/>
      <c r="B404" s="524"/>
      <c r="C404" s="505" t="s">
        <v>498</v>
      </c>
      <c r="D404" s="291"/>
      <c r="E404" s="291"/>
      <c r="F404" s="291"/>
      <c r="G404" s="291"/>
      <c r="H404" s="291"/>
      <c r="I404" s="291"/>
      <c r="J404" s="291"/>
      <c r="K404" s="291"/>
      <c r="L404" s="291"/>
      <c r="M404" s="291"/>
      <c r="N404" s="291"/>
      <c r="O404" s="292"/>
      <c r="P404" s="291"/>
      <c r="Q404" s="291"/>
      <c r="R404" s="291"/>
      <c r="S404" s="291"/>
      <c r="T404" s="291"/>
      <c r="U404" s="291"/>
      <c r="V404" s="291"/>
      <c r="W404" s="291"/>
      <c r="X404" s="291"/>
      <c r="Y404" s="291"/>
      <c r="Z404" s="293"/>
      <c r="AA404" s="293"/>
      <c r="AB404" s="293"/>
      <c r="AC404" s="293"/>
      <c r="AD404" s="293"/>
      <c r="AE404" s="293"/>
      <c r="AF404" s="293"/>
      <c r="AG404" s="293"/>
      <c r="AH404" s="293"/>
      <c r="AI404" s="293"/>
      <c r="AJ404" s="293"/>
      <c r="AK404" s="293"/>
      <c r="AL404" s="293"/>
      <c r="AM404" s="293"/>
      <c r="AN404" s="294"/>
    </row>
    <row r="405" spans="1:40" ht="15" hidden="1" outlineLevel="1">
      <c r="A405" s="533">
        <v>1</v>
      </c>
      <c r="B405" s="524"/>
      <c r="C405" s="430" t="s">
        <v>95</v>
      </c>
      <c r="D405" s="293" t="s">
        <v>25</v>
      </c>
      <c r="E405" s="297"/>
      <c r="F405" s="297"/>
      <c r="G405" s="297"/>
      <c r="H405" s="297"/>
      <c r="I405" s="297"/>
      <c r="J405" s="297"/>
      <c r="K405" s="297"/>
      <c r="L405" s="297"/>
      <c r="M405" s="297"/>
      <c r="N405" s="297"/>
      <c r="O405" s="293"/>
      <c r="P405" s="297"/>
      <c r="Q405" s="297"/>
      <c r="R405" s="297"/>
      <c r="S405" s="297"/>
      <c r="T405" s="297"/>
      <c r="U405" s="297"/>
      <c r="V405" s="297"/>
      <c r="W405" s="297"/>
      <c r="X405" s="297"/>
      <c r="Y405" s="297"/>
      <c r="Z405" s="412"/>
      <c r="AA405" s="412"/>
      <c r="AB405" s="412"/>
      <c r="AC405" s="412"/>
      <c r="AD405" s="412"/>
      <c r="AE405" s="412"/>
      <c r="AF405" s="412"/>
      <c r="AG405" s="412"/>
      <c r="AH405" s="412"/>
      <c r="AI405" s="412"/>
      <c r="AJ405" s="412"/>
      <c r="AK405" s="412"/>
      <c r="AL405" s="412"/>
      <c r="AM405" s="412"/>
      <c r="AN405" s="298">
        <f>SUM(Z405:AM405)</f>
        <v>0</v>
      </c>
    </row>
    <row r="406" spans="1:40" ht="15" hidden="1" outlineLevel="1">
      <c r="A406" s="533"/>
      <c r="B406" s="524"/>
      <c r="C406" s="433" t="s">
        <v>309</v>
      </c>
      <c r="D406" s="293" t="s">
        <v>164</v>
      </c>
      <c r="E406" s="297"/>
      <c r="F406" s="297"/>
      <c r="G406" s="297"/>
      <c r="H406" s="297"/>
      <c r="I406" s="297"/>
      <c r="J406" s="297"/>
      <c r="K406" s="297"/>
      <c r="L406" s="297"/>
      <c r="M406" s="297"/>
      <c r="N406" s="297"/>
      <c r="O406" s="470"/>
      <c r="P406" s="297"/>
      <c r="Q406" s="297"/>
      <c r="R406" s="297"/>
      <c r="S406" s="297"/>
      <c r="T406" s="297"/>
      <c r="U406" s="297"/>
      <c r="V406" s="297"/>
      <c r="W406" s="297"/>
      <c r="X406" s="297"/>
      <c r="Y406" s="297"/>
      <c r="Z406" s="413">
        <f>Z405</f>
        <v>0</v>
      </c>
      <c r="AA406" s="413">
        <f t="shared" ref="AA406" si="1139">AA405</f>
        <v>0</v>
      </c>
      <c r="AB406" s="413">
        <f t="shared" ref="AB406" si="1140">AB405</f>
        <v>0</v>
      </c>
      <c r="AC406" s="413">
        <f t="shared" ref="AC406" si="1141">AC405</f>
        <v>0</v>
      </c>
      <c r="AD406" s="413">
        <f t="shared" ref="AD406" si="1142">AD405</f>
        <v>0</v>
      </c>
      <c r="AE406" s="413">
        <f t="shared" ref="AE406" si="1143">AE405</f>
        <v>0</v>
      </c>
      <c r="AF406" s="413">
        <f t="shared" ref="AF406" si="1144">AF405</f>
        <v>0</v>
      </c>
      <c r="AG406" s="413">
        <f t="shared" ref="AG406" si="1145">AG405</f>
        <v>0</v>
      </c>
      <c r="AH406" s="413">
        <f t="shared" ref="AH406" si="1146">AH405</f>
        <v>0</v>
      </c>
      <c r="AI406" s="413">
        <f t="shared" ref="AI406" si="1147">AI405</f>
        <v>0</v>
      </c>
      <c r="AJ406" s="413">
        <f t="shared" ref="AJ406" si="1148">AJ405</f>
        <v>0</v>
      </c>
      <c r="AK406" s="413">
        <f t="shared" ref="AK406" si="1149">AK405</f>
        <v>0</v>
      </c>
      <c r="AL406" s="413">
        <f t="shared" ref="AL406" si="1150">AL405</f>
        <v>0</v>
      </c>
      <c r="AM406" s="413">
        <f t="shared" ref="AM406" si="1151">AM405</f>
        <v>0</v>
      </c>
      <c r="AN406" s="299"/>
    </row>
    <row r="407" spans="1:40" ht="15.6" hidden="1" outlineLevel="1">
      <c r="A407" s="533"/>
      <c r="B407" s="524"/>
      <c r="C407" s="526"/>
      <c r="D407" s="301"/>
      <c r="E407" s="301"/>
      <c r="F407" s="301"/>
      <c r="G407" s="301"/>
      <c r="H407" s="301"/>
      <c r="I407" s="301"/>
      <c r="J407" s="301"/>
      <c r="K407" s="301"/>
      <c r="L407" s="301"/>
      <c r="M407" s="301"/>
      <c r="N407" s="301"/>
      <c r="O407" s="302"/>
      <c r="P407" s="301"/>
      <c r="Q407" s="301"/>
      <c r="R407" s="301"/>
      <c r="S407" s="301"/>
      <c r="T407" s="301"/>
      <c r="U407" s="301"/>
      <c r="V407" s="301"/>
      <c r="W407" s="301"/>
      <c r="X407" s="301"/>
      <c r="Y407" s="301"/>
      <c r="Z407" s="414"/>
      <c r="AA407" s="415"/>
      <c r="AB407" s="415"/>
      <c r="AC407" s="415"/>
      <c r="AD407" s="415"/>
      <c r="AE407" s="415"/>
      <c r="AF407" s="415"/>
      <c r="AG407" s="415"/>
      <c r="AH407" s="415"/>
      <c r="AI407" s="415"/>
      <c r="AJ407" s="415"/>
      <c r="AK407" s="415"/>
      <c r="AL407" s="415"/>
      <c r="AM407" s="415"/>
      <c r="AN407" s="304"/>
    </row>
    <row r="408" spans="1:40" ht="15" hidden="1" outlineLevel="1">
      <c r="A408" s="533">
        <v>2</v>
      </c>
      <c r="B408" s="524"/>
      <c r="C408" s="430" t="s">
        <v>96</v>
      </c>
      <c r="D408" s="293" t="s">
        <v>25</v>
      </c>
      <c r="E408" s="297"/>
      <c r="F408" s="297"/>
      <c r="G408" s="297"/>
      <c r="H408" s="297"/>
      <c r="I408" s="297"/>
      <c r="J408" s="297"/>
      <c r="K408" s="297"/>
      <c r="L408" s="297"/>
      <c r="M408" s="297"/>
      <c r="N408" s="297"/>
      <c r="O408" s="293"/>
      <c r="P408" s="297"/>
      <c r="Q408" s="297"/>
      <c r="R408" s="297"/>
      <c r="S408" s="297"/>
      <c r="T408" s="297"/>
      <c r="U408" s="297"/>
      <c r="V408" s="297"/>
      <c r="W408" s="297"/>
      <c r="X408" s="297"/>
      <c r="Y408" s="297"/>
      <c r="Z408" s="412"/>
      <c r="AA408" s="412"/>
      <c r="AB408" s="412"/>
      <c r="AC408" s="412"/>
      <c r="AD408" s="412"/>
      <c r="AE408" s="412"/>
      <c r="AF408" s="412"/>
      <c r="AG408" s="412"/>
      <c r="AH408" s="412"/>
      <c r="AI408" s="412"/>
      <c r="AJ408" s="412"/>
      <c r="AK408" s="412"/>
      <c r="AL408" s="412"/>
      <c r="AM408" s="412"/>
      <c r="AN408" s="298">
        <f>SUM(Z408:AM408)</f>
        <v>0</v>
      </c>
    </row>
    <row r="409" spans="1:40" ht="15" hidden="1" outlineLevel="1">
      <c r="A409" s="533"/>
      <c r="B409" s="524"/>
      <c r="C409" s="433" t="s">
        <v>309</v>
      </c>
      <c r="D409" s="293" t="s">
        <v>164</v>
      </c>
      <c r="E409" s="297"/>
      <c r="F409" s="297"/>
      <c r="G409" s="297"/>
      <c r="H409" s="297"/>
      <c r="I409" s="297"/>
      <c r="J409" s="297"/>
      <c r="K409" s="297"/>
      <c r="L409" s="297"/>
      <c r="M409" s="297"/>
      <c r="N409" s="297"/>
      <c r="O409" s="470"/>
      <c r="P409" s="297"/>
      <c r="Q409" s="297"/>
      <c r="R409" s="297"/>
      <c r="S409" s="297"/>
      <c r="T409" s="297"/>
      <c r="U409" s="297"/>
      <c r="V409" s="297"/>
      <c r="W409" s="297"/>
      <c r="X409" s="297"/>
      <c r="Y409" s="297"/>
      <c r="Z409" s="413">
        <f>Z408</f>
        <v>0</v>
      </c>
      <c r="AA409" s="413">
        <f t="shared" ref="AA409" si="1152">AA408</f>
        <v>0</v>
      </c>
      <c r="AB409" s="413">
        <f t="shared" ref="AB409" si="1153">AB408</f>
        <v>0</v>
      </c>
      <c r="AC409" s="413">
        <f t="shared" ref="AC409" si="1154">AC408</f>
        <v>0</v>
      </c>
      <c r="AD409" s="413">
        <f t="shared" ref="AD409" si="1155">AD408</f>
        <v>0</v>
      </c>
      <c r="AE409" s="413">
        <f t="shared" ref="AE409" si="1156">AE408</f>
        <v>0</v>
      </c>
      <c r="AF409" s="413">
        <f t="shared" ref="AF409" si="1157">AF408</f>
        <v>0</v>
      </c>
      <c r="AG409" s="413">
        <f t="shared" ref="AG409" si="1158">AG408</f>
        <v>0</v>
      </c>
      <c r="AH409" s="413">
        <f t="shared" ref="AH409" si="1159">AH408</f>
        <v>0</v>
      </c>
      <c r="AI409" s="413">
        <f t="shared" ref="AI409" si="1160">AI408</f>
        <v>0</v>
      </c>
      <c r="AJ409" s="413">
        <f t="shared" ref="AJ409" si="1161">AJ408</f>
        <v>0</v>
      </c>
      <c r="AK409" s="413">
        <f t="shared" ref="AK409" si="1162">AK408</f>
        <v>0</v>
      </c>
      <c r="AL409" s="413">
        <f t="shared" ref="AL409" si="1163">AL408</f>
        <v>0</v>
      </c>
      <c r="AM409" s="413">
        <f t="shared" ref="AM409" si="1164">AM408</f>
        <v>0</v>
      </c>
      <c r="AN409" s="299"/>
    </row>
    <row r="410" spans="1:40" ht="15.6" hidden="1" outlineLevel="1">
      <c r="A410" s="533"/>
      <c r="B410" s="524"/>
      <c r="C410" s="526"/>
      <c r="D410" s="301"/>
      <c r="E410" s="306"/>
      <c r="F410" s="306"/>
      <c r="G410" s="306"/>
      <c r="H410" s="306"/>
      <c r="I410" s="306"/>
      <c r="J410" s="306"/>
      <c r="K410" s="306"/>
      <c r="L410" s="306"/>
      <c r="M410" s="306"/>
      <c r="N410" s="306"/>
      <c r="O410" s="302"/>
      <c r="P410" s="306"/>
      <c r="Q410" s="306"/>
      <c r="R410" s="306"/>
      <c r="S410" s="306"/>
      <c r="T410" s="306"/>
      <c r="U410" s="306"/>
      <c r="V410" s="306"/>
      <c r="W410" s="306"/>
      <c r="X410" s="306"/>
      <c r="Y410" s="306"/>
      <c r="Z410" s="414"/>
      <c r="AA410" s="415"/>
      <c r="AB410" s="415"/>
      <c r="AC410" s="415"/>
      <c r="AD410" s="415"/>
      <c r="AE410" s="415"/>
      <c r="AF410" s="415"/>
      <c r="AG410" s="415"/>
      <c r="AH410" s="415"/>
      <c r="AI410" s="415"/>
      <c r="AJ410" s="415"/>
      <c r="AK410" s="415"/>
      <c r="AL410" s="415"/>
      <c r="AM410" s="415"/>
      <c r="AN410" s="304"/>
    </row>
    <row r="411" spans="1:40" ht="15" hidden="1" outlineLevel="1">
      <c r="A411" s="533">
        <v>3</v>
      </c>
      <c r="B411" s="524"/>
      <c r="C411" s="430" t="s">
        <v>97</v>
      </c>
      <c r="D411" s="293" t="s">
        <v>25</v>
      </c>
      <c r="E411" s="297"/>
      <c r="F411" s="297"/>
      <c r="G411" s="297"/>
      <c r="H411" s="297"/>
      <c r="I411" s="297"/>
      <c r="J411" s="297"/>
      <c r="K411" s="297"/>
      <c r="L411" s="297"/>
      <c r="M411" s="297"/>
      <c r="N411" s="297"/>
      <c r="O411" s="293"/>
      <c r="P411" s="297"/>
      <c r="Q411" s="297"/>
      <c r="R411" s="297"/>
      <c r="S411" s="297"/>
      <c r="T411" s="297"/>
      <c r="U411" s="297"/>
      <c r="V411" s="297"/>
      <c r="W411" s="297"/>
      <c r="X411" s="297"/>
      <c r="Y411" s="297"/>
      <c r="Z411" s="412"/>
      <c r="AA411" s="412"/>
      <c r="AB411" s="412"/>
      <c r="AC411" s="412"/>
      <c r="AD411" s="412"/>
      <c r="AE411" s="412"/>
      <c r="AF411" s="412"/>
      <c r="AG411" s="412"/>
      <c r="AH411" s="412"/>
      <c r="AI411" s="412"/>
      <c r="AJ411" s="412"/>
      <c r="AK411" s="412"/>
      <c r="AL411" s="412"/>
      <c r="AM411" s="412"/>
      <c r="AN411" s="298">
        <f>SUM(Z411:AM411)</f>
        <v>0</v>
      </c>
    </row>
    <row r="412" spans="1:40" ht="15" hidden="1" outlineLevel="1">
      <c r="A412" s="533"/>
      <c r="B412" s="524"/>
      <c r="C412" s="433" t="s">
        <v>309</v>
      </c>
      <c r="D412" s="293" t="s">
        <v>164</v>
      </c>
      <c r="E412" s="297"/>
      <c r="F412" s="297"/>
      <c r="G412" s="297"/>
      <c r="H412" s="297"/>
      <c r="I412" s="297"/>
      <c r="J412" s="297"/>
      <c r="K412" s="297"/>
      <c r="L412" s="297"/>
      <c r="M412" s="297"/>
      <c r="N412" s="297"/>
      <c r="O412" s="470"/>
      <c r="P412" s="297"/>
      <c r="Q412" s="297"/>
      <c r="R412" s="297"/>
      <c r="S412" s="297"/>
      <c r="T412" s="297"/>
      <c r="U412" s="297"/>
      <c r="V412" s="297"/>
      <c r="W412" s="297"/>
      <c r="X412" s="297"/>
      <c r="Y412" s="297"/>
      <c r="Z412" s="413">
        <f>Z411</f>
        <v>0</v>
      </c>
      <c r="AA412" s="413">
        <f t="shared" ref="AA412" si="1165">AA411</f>
        <v>0</v>
      </c>
      <c r="AB412" s="413">
        <f t="shared" ref="AB412" si="1166">AB411</f>
        <v>0</v>
      </c>
      <c r="AC412" s="413">
        <f t="shared" ref="AC412" si="1167">AC411</f>
        <v>0</v>
      </c>
      <c r="AD412" s="413">
        <f t="shared" ref="AD412" si="1168">AD411</f>
        <v>0</v>
      </c>
      <c r="AE412" s="413">
        <f t="shared" ref="AE412" si="1169">AE411</f>
        <v>0</v>
      </c>
      <c r="AF412" s="413">
        <f t="shared" ref="AF412" si="1170">AF411</f>
        <v>0</v>
      </c>
      <c r="AG412" s="413">
        <f t="shared" ref="AG412" si="1171">AG411</f>
        <v>0</v>
      </c>
      <c r="AH412" s="413">
        <f t="shared" ref="AH412" si="1172">AH411</f>
        <v>0</v>
      </c>
      <c r="AI412" s="413">
        <f t="shared" ref="AI412" si="1173">AI411</f>
        <v>0</v>
      </c>
      <c r="AJ412" s="413">
        <f t="shared" ref="AJ412" si="1174">AJ411</f>
        <v>0</v>
      </c>
      <c r="AK412" s="413">
        <f t="shared" ref="AK412" si="1175">AK411</f>
        <v>0</v>
      </c>
      <c r="AL412" s="413">
        <f t="shared" ref="AL412" si="1176">AL411</f>
        <v>0</v>
      </c>
      <c r="AM412" s="413">
        <f t="shared" ref="AM412" si="1177">AM411</f>
        <v>0</v>
      </c>
      <c r="AN412" s="299"/>
    </row>
    <row r="413" spans="1:40" ht="15" hidden="1" outlineLevel="1">
      <c r="A413" s="533"/>
      <c r="B413" s="524"/>
      <c r="C413" s="433"/>
      <c r="D413" s="307"/>
      <c r="E413" s="293"/>
      <c r="F413" s="293"/>
      <c r="G413" s="293"/>
      <c r="H413" s="293"/>
      <c r="I413" s="293"/>
      <c r="J413" s="293"/>
      <c r="K413" s="293"/>
      <c r="L413" s="293"/>
      <c r="M413" s="293"/>
      <c r="N413" s="293"/>
      <c r="O413" s="293"/>
      <c r="P413" s="293"/>
      <c r="Q413" s="293"/>
      <c r="R413" s="293"/>
      <c r="S413" s="293"/>
      <c r="T413" s="293"/>
      <c r="U413" s="293"/>
      <c r="V413" s="293"/>
      <c r="W413" s="293"/>
      <c r="X413" s="293"/>
      <c r="Y413" s="293"/>
      <c r="Z413" s="414"/>
      <c r="AA413" s="414"/>
      <c r="AB413" s="414"/>
      <c r="AC413" s="414"/>
      <c r="AD413" s="414"/>
      <c r="AE413" s="414"/>
      <c r="AF413" s="414"/>
      <c r="AG413" s="414"/>
      <c r="AH413" s="414"/>
      <c r="AI413" s="414"/>
      <c r="AJ413" s="414"/>
      <c r="AK413" s="414"/>
      <c r="AL413" s="414"/>
      <c r="AM413" s="414"/>
      <c r="AN413" s="308"/>
    </row>
    <row r="414" spans="1:40" ht="15" hidden="1" outlineLevel="1">
      <c r="A414" s="533">
        <v>4</v>
      </c>
      <c r="B414" s="524"/>
      <c r="C414" s="430" t="s">
        <v>98</v>
      </c>
      <c r="D414" s="293" t="s">
        <v>25</v>
      </c>
      <c r="E414" s="297"/>
      <c r="F414" s="297"/>
      <c r="G414" s="297"/>
      <c r="H414" s="297"/>
      <c r="I414" s="297"/>
      <c r="J414" s="297"/>
      <c r="K414" s="297"/>
      <c r="L414" s="297"/>
      <c r="M414" s="297"/>
      <c r="N414" s="297"/>
      <c r="O414" s="293"/>
      <c r="P414" s="297"/>
      <c r="Q414" s="297"/>
      <c r="R414" s="297"/>
      <c r="S414" s="297"/>
      <c r="T414" s="297"/>
      <c r="U414" s="297"/>
      <c r="V414" s="297"/>
      <c r="W414" s="297"/>
      <c r="X414" s="297"/>
      <c r="Y414" s="297"/>
      <c r="Z414" s="412"/>
      <c r="AA414" s="412"/>
      <c r="AB414" s="412"/>
      <c r="AC414" s="412"/>
      <c r="AD414" s="412"/>
      <c r="AE414" s="412"/>
      <c r="AF414" s="412"/>
      <c r="AG414" s="412"/>
      <c r="AH414" s="412"/>
      <c r="AI414" s="412"/>
      <c r="AJ414" s="412"/>
      <c r="AK414" s="412"/>
      <c r="AL414" s="412"/>
      <c r="AM414" s="412"/>
      <c r="AN414" s="298">
        <f>SUM(Z414:AM414)</f>
        <v>0</v>
      </c>
    </row>
    <row r="415" spans="1:40" ht="15" hidden="1" outlineLevel="1">
      <c r="A415" s="533"/>
      <c r="B415" s="524"/>
      <c r="C415" s="433" t="s">
        <v>309</v>
      </c>
      <c r="D415" s="293" t="s">
        <v>164</v>
      </c>
      <c r="E415" s="297"/>
      <c r="F415" s="297"/>
      <c r="G415" s="297"/>
      <c r="H415" s="297"/>
      <c r="I415" s="297"/>
      <c r="J415" s="297"/>
      <c r="K415" s="297"/>
      <c r="L415" s="297"/>
      <c r="M415" s="297"/>
      <c r="N415" s="297"/>
      <c r="O415" s="470"/>
      <c r="P415" s="297"/>
      <c r="Q415" s="297"/>
      <c r="R415" s="297"/>
      <c r="S415" s="297"/>
      <c r="T415" s="297"/>
      <c r="U415" s="297"/>
      <c r="V415" s="297"/>
      <c r="W415" s="297"/>
      <c r="X415" s="297"/>
      <c r="Y415" s="297"/>
      <c r="Z415" s="413">
        <f>Z414</f>
        <v>0</v>
      </c>
      <c r="AA415" s="413">
        <f t="shared" ref="AA415" si="1178">AA414</f>
        <v>0</v>
      </c>
      <c r="AB415" s="413">
        <f t="shared" ref="AB415" si="1179">AB414</f>
        <v>0</v>
      </c>
      <c r="AC415" s="413">
        <f t="shared" ref="AC415" si="1180">AC414</f>
        <v>0</v>
      </c>
      <c r="AD415" s="413">
        <f t="shared" ref="AD415" si="1181">AD414</f>
        <v>0</v>
      </c>
      <c r="AE415" s="413">
        <f t="shared" ref="AE415" si="1182">AE414</f>
        <v>0</v>
      </c>
      <c r="AF415" s="413">
        <f t="shared" ref="AF415" si="1183">AF414</f>
        <v>0</v>
      </c>
      <c r="AG415" s="413">
        <f t="shared" ref="AG415" si="1184">AG414</f>
        <v>0</v>
      </c>
      <c r="AH415" s="413">
        <f t="shared" ref="AH415" si="1185">AH414</f>
        <v>0</v>
      </c>
      <c r="AI415" s="413">
        <f t="shared" ref="AI415" si="1186">AI414</f>
        <v>0</v>
      </c>
      <c r="AJ415" s="413">
        <f t="shared" ref="AJ415" si="1187">AJ414</f>
        <v>0</v>
      </c>
      <c r="AK415" s="413">
        <f t="shared" ref="AK415" si="1188">AK414</f>
        <v>0</v>
      </c>
      <c r="AL415" s="413">
        <f t="shared" ref="AL415" si="1189">AL414</f>
        <v>0</v>
      </c>
      <c r="AM415" s="413">
        <f t="shared" ref="AM415" si="1190">AM414</f>
        <v>0</v>
      </c>
      <c r="AN415" s="299"/>
    </row>
    <row r="416" spans="1:40" ht="15" hidden="1" outlineLevel="1">
      <c r="A416" s="533"/>
      <c r="B416" s="524"/>
      <c r="C416" s="433"/>
      <c r="D416" s="307"/>
      <c r="E416" s="306"/>
      <c r="F416" s="306"/>
      <c r="G416" s="306"/>
      <c r="H416" s="306"/>
      <c r="I416" s="306"/>
      <c r="J416" s="306"/>
      <c r="K416" s="306"/>
      <c r="L416" s="306"/>
      <c r="M416" s="306"/>
      <c r="N416" s="306"/>
      <c r="O416" s="293"/>
      <c r="P416" s="306"/>
      <c r="Q416" s="306"/>
      <c r="R416" s="306"/>
      <c r="S416" s="306"/>
      <c r="T416" s="306"/>
      <c r="U416" s="306"/>
      <c r="V416" s="306"/>
      <c r="W416" s="306"/>
      <c r="X416" s="306"/>
      <c r="Y416" s="306"/>
      <c r="Z416" s="414"/>
      <c r="AA416" s="414"/>
      <c r="AB416" s="414"/>
      <c r="AC416" s="414"/>
      <c r="AD416" s="414"/>
      <c r="AE416" s="414"/>
      <c r="AF416" s="414"/>
      <c r="AG416" s="414"/>
      <c r="AH416" s="414"/>
      <c r="AI416" s="414"/>
      <c r="AJ416" s="414"/>
      <c r="AK416" s="414"/>
      <c r="AL416" s="414"/>
      <c r="AM416" s="414"/>
      <c r="AN416" s="308"/>
    </row>
    <row r="417" spans="1:40" ht="30" hidden="1" outlineLevel="1">
      <c r="A417" s="533">
        <v>5</v>
      </c>
      <c r="B417" s="524"/>
      <c r="C417" s="430" t="s">
        <v>99</v>
      </c>
      <c r="D417" s="293" t="s">
        <v>25</v>
      </c>
      <c r="E417" s="297"/>
      <c r="F417" s="297"/>
      <c r="G417" s="297"/>
      <c r="H417" s="297"/>
      <c r="I417" s="297"/>
      <c r="J417" s="297"/>
      <c r="K417" s="297"/>
      <c r="L417" s="297"/>
      <c r="M417" s="297"/>
      <c r="N417" s="297"/>
      <c r="O417" s="293"/>
      <c r="P417" s="297"/>
      <c r="Q417" s="297"/>
      <c r="R417" s="297"/>
      <c r="S417" s="297"/>
      <c r="T417" s="297"/>
      <c r="U417" s="297"/>
      <c r="V417" s="297"/>
      <c r="W417" s="297"/>
      <c r="X417" s="297"/>
      <c r="Y417" s="297"/>
      <c r="Z417" s="412"/>
      <c r="AA417" s="412"/>
      <c r="AB417" s="412"/>
      <c r="AC417" s="412"/>
      <c r="AD417" s="412"/>
      <c r="AE417" s="412"/>
      <c r="AF417" s="412"/>
      <c r="AG417" s="412"/>
      <c r="AH417" s="412"/>
      <c r="AI417" s="412"/>
      <c r="AJ417" s="412"/>
      <c r="AK417" s="412"/>
      <c r="AL417" s="412"/>
      <c r="AM417" s="412"/>
      <c r="AN417" s="298">
        <f>SUM(Z417:AM417)</f>
        <v>0</v>
      </c>
    </row>
    <row r="418" spans="1:40" ht="15" hidden="1" outlineLevel="1">
      <c r="A418" s="533"/>
      <c r="B418" s="524"/>
      <c r="C418" s="433" t="s">
        <v>309</v>
      </c>
      <c r="D418" s="293" t="s">
        <v>164</v>
      </c>
      <c r="E418" s="297"/>
      <c r="F418" s="297"/>
      <c r="G418" s="297"/>
      <c r="H418" s="297"/>
      <c r="I418" s="297"/>
      <c r="J418" s="297"/>
      <c r="K418" s="297"/>
      <c r="L418" s="297"/>
      <c r="M418" s="297"/>
      <c r="N418" s="297"/>
      <c r="O418" s="470"/>
      <c r="P418" s="297"/>
      <c r="Q418" s="297"/>
      <c r="R418" s="297"/>
      <c r="S418" s="297"/>
      <c r="T418" s="297"/>
      <c r="U418" s="297"/>
      <c r="V418" s="297"/>
      <c r="W418" s="297"/>
      <c r="X418" s="297"/>
      <c r="Y418" s="297"/>
      <c r="Z418" s="413">
        <f>Z417</f>
        <v>0</v>
      </c>
      <c r="AA418" s="413">
        <f t="shared" ref="AA418" si="1191">AA417</f>
        <v>0</v>
      </c>
      <c r="AB418" s="413">
        <f t="shared" ref="AB418" si="1192">AB417</f>
        <v>0</v>
      </c>
      <c r="AC418" s="413">
        <f t="shared" ref="AC418" si="1193">AC417</f>
        <v>0</v>
      </c>
      <c r="AD418" s="413">
        <f t="shared" ref="AD418" si="1194">AD417</f>
        <v>0</v>
      </c>
      <c r="AE418" s="413">
        <f t="shared" ref="AE418" si="1195">AE417</f>
        <v>0</v>
      </c>
      <c r="AF418" s="413">
        <f t="shared" ref="AF418" si="1196">AF417</f>
        <v>0</v>
      </c>
      <c r="AG418" s="413">
        <f t="shared" ref="AG418" si="1197">AG417</f>
        <v>0</v>
      </c>
      <c r="AH418" s="413">
        <f t="shared" ref="AH418" si="1198">AH417</f>
        <v>0</v>
      </c>
      <c r="AI418" s="413">
        <f t="shared" ref="AI418" si="1199">AI417</f>
        <v>0</v>
      </c>
      <c r="AJ418" s="413">
        <f t="shared" ref="AJ418" si="1200">AJ417</f>
        <v>0</v>
      </c>
      <c r="AK418" s="413">
        <f t="shared" ref="AK418" si="1201">AK417</f>
        <v>0</v>
      </c>
      <c r="AL418" s="413">
        <f t="shared" ref="AL418" si="1202">AL417</f>
        <v>0</v>
      </c>
      <c r="AM418" s="413">
        <f t="shared" ref="AM418" si="1203">AM417</f>
        <v>0</v>
      </c>
      <c r="AN418" s="299"/>
    </row>
    <row r="419" spans="1:40" ht="15" hidden="1" outlineLevel="1">
      <c r="A419" s="533"/>
      <c r="B419" s="524"/>
      <c r="C419" s="433"/>
      <c r="D419" s="293"/>
      <c r="E419" s="293"/>
      <c r="F419" s="293"/>
      <c r="G419" s="293"/>
      <c r="H419" s="293"/>
      <c r="I419" s="293"/>
      <c r="J419" s="293"/>
      <c r="K419" s="293"/>
      <c r="L419" s="293"/>
      <c r="M419" s="293"/>
      <c r="N419" s="293"/>
      <c r="O419" s="293"/>
      <c r="P419" s="293"/>
      <c r="Q419" s="293"/>
      <c r="R419" s="293"/>
      <c r="S419" s="293"/>
      <c r="T419" s="293"/>
      <c r="U419" s="293"/>
      <c r="V419" s="293"/>
      <c r="W419" s="293"/>
      <c r="X419" s="293"/>
      <c r="Y419" s="293"/>
      <c r="Z419" s="424"/>
      <c r="AA419" s="425"/>
      <c r="AB419" s="425"/>
      <c r="AC419" s="425"/>
      <c r="AD419" s="425"/>
      <c r="AE419" s="425"/>
      <c r="AF419" s="425"/>
      <c r="AG419" s="425"/>
      <c r="AH419" s="425"/>
      <c r="AI419" s="425"/>
      <c r="AJ419" s="425"/>
      <c r="AK419" s="425"/>
      <c r="AL419" s="425"/>
      <c r="AM419" s="425"/>
      <c r="AN419" s="299"/>
    </row>
    <row r="420" spans="1:40" ht="15.6" hidden="1" outlineLevel="1">
      <c r="A420" s="533"/>
      <c r="B420" s="524"/>
      <c r="C420" s="515" t="s">
        <v>499</v>
      </c>
      <c r="D420" s="291"/>
      <c r="E420" s="291"/>
      <c r="F420" s="291"/>
      <c r="G420" s="291"/>
      <c r="H420" s="291"/>
      <c r="I420" s="291"/>
      <c r="J420" s="291"/>
      <c r="K420" s="291"/>
      <c r="L420" s="291"/>
      <c r="M420" s="291"/>
      <c r="N420" s="291"/>
      <c r="O420" s="292"/>
      <c r="P420" s="291"/>
      <c r="Q420" s="291"/>
      <c r="R420" s="291"/>
      <c r="S420" s="291"/>
      <c r="T420" s="291"/>
      <c r="U420" s="291"/>
      <c r="V420" s="291"/>
      <c r="W420" s="291"/>
      <c r="X420" s="291"/>
      <c r="Y420" s="291"/>
      <c r="Z420" s="416"/>
      <c r="AA420" s="416"/>
      <c r="AB420" s="416"/>
      <c r="AC420" s="416"/>
      <c r="AD420" s="416"/>
      <c r="AE420" s="416"/>
      <c r="AF420" s="416"/>
      <c r="AG420" s="416"/>
      <c r="AH420" s="416"/>
      <c r="AI420" s="416"/>
      <c r="AJ420" s="416"/>
      <c r="AK420" s="416"/>
      <c r="AL420" s="416"/>
      <c r="AM420" s="416"/>
      <c r="AN420" s="294"/>
    </row>
    <row r="421" spans="1:40" ht="15" hidden="1" outlineLevel="1">
      <c r="A421" s="533">
        <v>6</v>
      </c>
      <c r="B421" s="524"/>
      <c r="C421" s="430" t="s">
        <v>100</v>
      </c>
      <c r="D421" s="293" t="s">
        <v>25</v>
      </c>
      <c r="E421" s="297"/>
      <c r="F421" s="297"/>
      <c r="G421" s="297"/>
      <c r="H421" s="297"/>
      <c r="I421" s="297"/>
      <c r="J421" s="297"/>
      <c r="K421" s="297"/>
      <c r="L421" s="297"/>
      <c r="M421" s="297"/>
      <c r="N421" s="297"/>
      <c r="O421" s="297">
        <v>12</v>
      </c>
      <c r="P421" s="297"/>
      <c r="Q421" s="297"/>
      <c r="R421" s="297"/>
      <c r="S421" s="297"/>
      <c r="T421" s="297"/>
      <c r="U421" s="297"/>
      <c r="V421" s="297"/>
      <c r="W421" s="297"/>
      <c r="X421" s="297"/>
      <c r="Y421" s="297"/>
      <c r="Z421" s="417"/>
      <c r="AA421" s="412"/>
      <c r="AB421" s="412"/>
      <c r="AC421" s="412"/>
      <c r="AD421" s="412"/>
      <c r="AE421" s="412"/>
      <c r="AF421" s="412"/>
      <c r="AG421" s="417"/>
      <c r="AH421" s="417"/>
      <c r="AI421" s="417"/>
      <c r="AJ421" s="417"/>
      <c r="AK421" s="417"/>
      <c r="AL421" s="417"/>
      <c r="AM421" s="417"/>
      <c r="AN421" s="298">
        <f>SUM(Z421:AM421)</f>
        <v>0</v>
      </c>
    </row>
    <row r="422" spans="1:40" ht="15" hidden="1" outlineLevel="1">
      <c r="A422" s="533"/>
      <c r="B422" s="524"/>
      <c r="C422" s="433" t="s">
        <v>309</v>
      </c>
      <c r="D422" s="293" t="s">
        <v>164</v>
      </c>
      <c r="E422" s="297"/>
      <c r="F422" s="297"/>
      <c r="G422" s="297"/>
      <c r="H422" s="297"/>
      <c r="I422" s="297"/>
      <c r="J422" s="297"/>
      <c r="K422" s="297"/>
      <c r="L422" s="297"/>
      <c r="M422" s="297"/>
      <c r="N422" s="297"/>
      <c r="O422" s="297">
        <f>O421</f>
        <v>12</v>
      </c>
      <c r="P422" s="297"/>
      <c r="Q422" s="297"/>
      <c r="R422" s="297"/>
      <c r="S422" s="297"/>
      <c r="T422" s="297"/>
      <c r="U422" s="297"/>
      <c r="V422" s="297"/>
      <c r="W422" s="297"/>
      <c r="X422" s="297"/>
      <c r="Y422" s="297"/>
      <c r="Z422" s="413">
        <f>Z421</f>
        <v>0</v>
      </c>
      <c r="AA422" s="413">
        <f t="shared" ref="AA422" si="1204">AA421</f>
        <v>0</v>
      </c>
      <c r="AB422" s="413">
        <f t="shared" ref="AB422" si="1205">AB421</f>
        <v>0</v>
      </c>
      <c r="AC422" s="413">
        <f t="shared" ref="AC422" si="1206">AC421</f>
        <v>0</v>
      </c>
      <c r="AD422" s="413">
        <f t="shared" ref="AD422" si="1207">AD421</f>
        <v>0</v>
      </c>
      <c r="AE422" s="413">
        <f t="shared" ref="AE422" si="1208">AE421</f>
        <v>0</v>
      </c>
      <c r="AF422" s="413">
        <f t="shared" ref="AF422" si="1209">AF421</f>
        <v>0</v>
      </c>
      <c r="AG422" s="413">
        <f t="shared" ref="AG422" si="1210">AG421</f>
        <v>0</v>
      </c>
      <c r="AH422" s="413">
        <f t="shared" ref="AH422" si="1211">AH421</f>
        <v>0</v>
      </c>
      <c r="AI422" s="413">
        <f t="shared" ref="AI422" si="1212">AI421</f>
        <v>0</v>
      </c>
      <c r="AJ422" s="413">
        <f t="shared" ref="AJ422" si="1213">AJ421</f>
        <v>0</v>
      </c>
      <c r="AK422" s="413">
        <f t="shared" ref="AK422" si="1214">AK421</f>
        <v>0</v>
      </c>
      <c r="AL422" s="413">
        <f t="shared" ref="AL422" si="1215">AL421</f>
        <v>0</v>
      </c>
      <c r="AM422" s="413">
        <f t="shared" ref="AM422" si="1216">AM421</f>
        <v>0</v>
      </c>
      <c r="AN422" s="313"/>
    </row>
    <row r="423" spans="1:40" ht="15" hidden="1" outlineLevel="1">
      <c r="A423" s="533"/>
      <c r="B423" s="524"/>
      <c r="C423" s="527"/>
      <c r="D423" s="314"/>
      <c r="E423" s="293"/>
      <c r="F423" s="293"/>
      <c r="G423" s="293"/>
      <c r="H423" s="293"/>
      <c r="I423" s="293"/>
      <c r="J423" s="293"/>
      <c r="K423" s="293"/>
      <c r="L423" s="293"/>
      <c r="M423" s="293"/>
      <c r="N423" s="293"/>
      <c r="O423" s="293"/>
      <c r="P423" s="293"/>
      <c r="Q423" s="293"/>
      <c r="R423" s="293"/>
      <c r="S423" s="293"/>
      <c r="T423" s="293"/>
      <c r="U423" s="293"/>
      <c r="V423" s="293"/>
      <c r="W423" s="293"/>
      <c r="X423" s="293"/>
      <c r="Y423" s="293"/>
      <c r="Z423" s="418"/>
      <c r="AA423" s="418"/>
      <c r="AB423" s="418"/>
      <c r="AC423" s="418"/>
      <c r="AD423" s="418"/>
      <c r="AE423" s="418"/>
      <c r="AF423" s="418"/>
      <c r="AG423" s="418"/>
      <c r="AH423" s="418"/>
      <c r="AI423" s="418"/>
      <c r="AJ423" s="418"/>
      <c r="AK423" s="418"/>
      <c r="AL423" s="418"/>
      <c r="AM423" s="418"/>
      <c r="AN423" s="315"/>
    </row>
    <row r="424" spans="1:40" ht="30" hidden="1" outlineLevel="1">
      <c r="A424" s="533">
        <v>7</v>
      </c>
      <c r="B424" s="524"/>
      <c r="C424" s="430" t="s">
        <v>101</v>
      </c>
      <c r="D424" s="293" t="s">
        <v>25</v>
      </c>
      <c r="E424" s="297"/>
      <c r="F424" s="297"/>
      <c r="G424" s="297"/>
      <c r="H424" s="297"/>
      <c r="I424" s="297"/>
      <c r="J424" s="297"/>
      <c r="K424" s="297"/>
      <c r="L424" s="297"/>
      <c r="M424" s="297"/>
      <c r="N424" s="297"/>
      <c r="O424" s="297">
        <v>12</v>
      </c>
      <c r="P424" s="297"/>
      <c r="Q424" s="297"/>
      <c r="R424" s="297"/>
      <c r="S424" s="297"/>
      <c r="T424" s="297"/>
      <c r="U424" s="297"/>
      <c r="V424" s="297"/>
      <c r="W424" s="297"/>
      <c r="X424" s="297"/>
      <c r="Y424" s="297"/>
      <c r="Z424" s="417"/>
      <c r="AA424" s="412"/>
      <c r="AB424" s="412"/>
      <c r="AC424" s="412"/>
      <c r="AD424" s="412"/>
      <c r="AE424" s="412"/>
      <c r="AF424" s="412"/>
      <c r="AG424" s="417"/>
      <c r="AH424" s="417"/>
      <c r="AI424" s="417"/>
      <c r="AJ424" s="417"/>
      <c r="AK424" s="417"/>
      <c r="AL424" s="417"/>
      <c r="AM424" s="417"/>
      <c r="AN424" s="298">
        <f>SUM(Z424:AM424)</f>
        <v>0</v>
      </c>
    </row>
    <row r="425" spans="1:40" ht="15" hidden="1" outlineLevel="1">
      <c r="A425" s="533"/>
      <c r="B425" s="524"/>
      <c r="C425" s="433" t="s">
        <v>309</v>
      </c>
      <c r="D425" s="293" t="s">
        <v>164</v>
      </c>
      <c r="E425" s="297"/>
      <c r="F425" s="297"/>
      <c r="G425" s="297"/>
      <c r="H425" s="297"/>
      <c r="I425" s="297"/>
      <c r="J425" s="297"/>
      <c r="K425" s="297"/>
      <c r="L425" s="297"/>
      <c r="M425" s="297"/>
      <c r="N425" s="297"/>
      <c r="O425" s="297">
        <f>O424</f>
        <v>12</v>
      </c>
      <c r="P425" s="297"/>
      <c r="Q425" s="297"/>
      <c r="R425" s="297"/>
      <c r="S425" s="297"/>
      <c r="T425" s="297"/>
      <c r="U425" s="297"/>
      <c r="V425" s="297"/>
      <c r="W425" s="297"/>
      <c r="X425" s="297"/>
      <c r="Y425" s="297"/>
      <c r="Z425" s="413">
        <f>Z424</f>
        <v>0</v>
      </c>
      <c r="AA425" s="413">
        <f t="shared" ref="AA425" si="1217">AA424</f>
        <v>0</v>
      </c>
      <c r="AB425" s="413">
        <f t="shared" ref="AB425" si="1218">AB424</f>
        <v>0</v>
      </c>
      <c r="AC425" s="413">
        <f t="shared" ref="AC425" si="1219">AC424</f>
        <v>0</v>
      </c>
      <c r="AD425" s="413">
        <f t="shared" ref="AD425" si="1220">AD424</f>
        <v>0</v>
      </c>
      <c r="AE425" s="413">
        <f t="shared" ref="AE425" si="1221">AE424</f>
        <v>0</v>
      </c>
      <c r="AF425" s="413">
        <f t="shared" ref="AF425" si="1222">AF424</f>
        <v>0</v>
      </c>
      <c r="AG425" s="413">
        <f t="shared" ref="AG425" si="1223">AG424</f>
        <v>0</v>
      </c>
      <c r="AH425" s="413">
        <f t="shared" ref="AH425" si="1224">AH424</f>
        <v>0</v>
      </c>
      <c r="AI425" s="413">
        <f t="shared" ref="AI425" si="1225">AI424</f>
        <v>0</v>
      </c>
      <c r="AJ425" s="413">
        <f t="shared" ref="AJ425" si="1226">AJ424</f>
        <v>0</v>
      </c>
      <c r="AK425" s="413">
        <f t="shared" ref="AK425" si="1227">AK424</f>
        <v>0</v>
      </c>
      <c r="AL425" s="413">
        <f t="shared" ref="AL425" si="1228">AL424</f>
        <v>0</v>
      </c>
      <c r="AM425" s="413">
        <f t="shared" ref="AM425" si="1229">AM424</f>
        <v>0</v>
      </c>
      <c r="AN425" s="313"/>
    </row>
    <row r="426" spans="1:40" ht="15" hidden="1" outlineLevel="1">
      <c r="A426" s="533"/>
      <c r="B426" s="524"/>
      <c r="C426" s="528"/>
      <c r="D426" s="314"/>
      <c r="E426" s="293"/>
      <c r="F426" s="293"/>
      <c r="G426" s="293"/>
      <c r="H426" s="293"/>
      <c r="I426" s="293"/>
      <c r="J426" s="293"/>
      <c r="K426" s="293"/>
      <c r="L426" s="293"/>
      <c r="M426" s="293"/>
      <c r="N426" s="293"/>
      <c r="O426" s="293"/>
      <c r="P426" s="293"/>
      <c r="Q426" s="293"/>
      <c r="R426" s="293"/>
      <c r="S426" s="293"/>
      <c r="T426" s="293"/>
      <c r="U426" s="293"/>
      <c r="V426" s="293"/>
      <c r="W426" s="293"/>
      <c r="X426" s="293"/>
      <c r="Y426" s="293"/>
      <c r="Z426" s="418"/>
      <c r="AA426" s="419"/>
      <c r="AB426" s="418"/>
      <c r="AC426" s="418"/>
      <c r="AD426" s="418"/>
      <c r="AE426" s="418"/>
      <c r="AF426" s="418"/>
      <c r="AG426" s="418"/>
      <c r="AH426" s="418"/>
      <c r="AI426" s="418"/>
      <c r="AJ426" s="418"/>
      <c r="AK426" s="418"/>
      <c r="AL426" s="418"/>
      <c r="AM426" s="418"/>
      <c r="AN426" s="315"/>
    </row>
    <row r="427" spans="1:40" ht="30" hidden="1" outlineLevel="1">
      <c r="A427" s="533">
        <v>8</v>
      </c>
      <c r="B427" s="524"/>
      <c r="C427" s="430" t="s">
        <v>102</v>
      </c>
      <c r="D427" s="293" t="s">
        <v>25</v>
      </c>
      <c r="E427" s="297"/>
      <c r="F427" s="297"/>
      <c r="G427" s="297"/>
      <c r="H427" s="297"/>
      <c r="I427" s="297"/>
      <c r="J427" s="297"/>
      <c r="K427" s="297"/>
      <c r="L427" s="297"/>
      <c r="M427" s="297"/>
      <c r="N427" s="297"/>
      <c r="O427" s="297">
        <v>12</v>
      </c>
      <c r="P427" s="297"/>
      <c r="Q427" s="297"/>
      <c r="R427" s="297"/>
      <c r="S427" s="297"/>
      <c r="T427" s="297"/>
      <c r="U427" s="297"/>
      <c r="V427" s="297"/>
      <c r="W427" s="297"/>
      <c r="X427" s="297"/>
      <c r="Y427" s="297"/>
      <c r="Z427" s="417"/>
      <c r="AA427" s="412"/>
      <c r="AB427" s="412"/>
      <c r="AC427" s="412"/>
      <c r="AD427" s="412"/>
      <c r="AE427" s="412"/>
      <c r="AF427" s="412"/>
      <c r="AG427" s="417"/>
      <c r="AH427" s="417"/>
      <c r="AI427" s="417"/>
      <c r="AJ427" s="417"/>
      <c r="AK427" s="417"/>
      <c r="AL427" s="417"/>
      <c r="AM427" s="417"/>
      <c r="AN427" s="298">
        <f>SUM(Z427:AM427)</f>
        <v>0</v>
      </c>
    </row>
    <row r="428" spans="1:40" ht="15" hidden="1" outlineLevel="1">
      <c r="A428" s="533"/>
      <c r="B428" s="524"/>
      <c r="C428" s="433" t="s">
        <v>309</v>
      </c>
      <c r="D428" s="293" t="s">
        <v>164</v>
      </c>
      <c r="E428" s="297"/>
      <c r="F428" s="297"/>
      <c r="G428" s="297"/>
      <c r="H428" s="297"/>
      <c r="I428" s="297"/>
      <c r="J428" s="297"/>
      <c r="K428" s="297"/>
      <c r="L428" s="297"/>
      <c r="M428" s="297"/>
      <c r="N428" s="297"/>
      <c r="O428" s="297">
        <f>O427</f>
        <v>12</v>
      </c>
      <c r="P428" s="297"/>
      <c r="Q428" s="297"/>
      <c r="R428" s="297"/>
      <c r="S428" s="297"/>
      <c r="T428" s="297"/>
      <c r="U428" s="297"/>
      <c r="V428" s="297"/>
      <c r="W428" s="297"/>
      <c r="X428" s="297"/>
      <c r="Y428" s="297"/>
      <c r="Z428" s="413">
        <f>Z427</f>
        <v>0</v>
      </c>
      <c r="AA428" s="413">
        <f t="shared" ref="AA428" si="1230">AA427</f>
        <v>0</v>
      </c>
      <c r="AB428" s="413">
        <f t="shared" ref="AB428" si="1231">AB427</f>
        <v>0</v>
      </c>
      <c r="AC428" s="413">
        <f t="shared" ref="AC428" si="1232">AC427</f>
        <v>0</v>
      </c>
      <c r="AD428" s="413">
        <f t="shared" ref="AD428" si="1233">AD427</f>
        <v>0</v>
      </c>
      <c r="AE428" s="413">
        <f t="shared" ref="AE428" si="1234">AE427</f>
        <v>0</v>
      </c>
      <c r="AF428" s="413">
        <f t="shared" ref="AF428" si="1235">AF427</f>
        <v>0</v>
      </c>
      <c r="AG428" s="413">
        <f t="shared" ref="AG428" si="1236">AG427</f>
        <v>0</v>
      </c>
      <c r="AH428" s="413">
        <f t="shared" ref="AH428" si="1237">AH427</f>
        <v>0</v>
      </c>
      <c r="AI428" s="413">
        <f t="shared" ref="AI428" si="1238">AI427</f>
        <v>0</v>
      </c>
      <c r="AJ428" s="413">
        <f t="shared" ref="AJ428" si="1239">AJ427</f>
        <v>0</v>
      </c>
      <c r="AK428" s="413">
        <f t="shared" ref="AK428" si="1240">AK427</f>
        <v>0</v>
      </c>
      <c r="AL428" s="413">
        <f t="shared" ref="AL428" si="1241">AL427</f>
        <v>0</v>
      </c>
      <c r="AM428" s="413">
        <f t="shared" ref="AM428" si="1242">AM427</f>
        <v>0</v>
      </c>
      <c r="AN428" s="313"/>
    </row>
    <row r="429" spans="1:40" ht="15" hidden="1" outlineLevel="1">
      <c r="A429" s="533"/>
      <c r="B429" s="524"/>
      <c r="C429" s="528"/>
      <c r="D429" s="314"/>
      <c r="E429" s="318"/>
      <c r="F429" s="318"/>
      <c r="G429" s="318"/>
      <c r="H429" s="318"/>
      <c r="I429" s="318"/>
      <c r="J429" s="318"/>
      <c r="K429" s="318"/>
      <c r="L429" s="318"/>
      <c r="M429" s="318"/>
      <c r="N429" s="318"/>
      <c r="O429" s="293"/>
      <c r="P429" s="318"/>
      <c r="Q429" s="318"/>
      <c r="R429" s="318"/>
      <c r="S429" s="318"/>
      <c r="T429" s="318"/>
      <c r="U429" s="318"/>
      <c r="V429" s="318"/>
      <c r="W429" s="318"/>
      <c r="X429" s="318"/>
      <c r="Y429" s="318"/>
      <c r="Z429" s="418"/>
      <c r="AA429" s="419"/>
      <c r="AB429" s="418"/>
      <c r="AC429" s="418"/>
      <c r="AD429" s="418"/>
      <c r="AE429" s="418"/>
      <c r="AF429" s="418"/>
      <c r="AG429" s="418"/>
      <c r="AH429" s="418"/>
      <c r="AI429" s="418"/>
      <c r="AJ429" s="418"/>
      <c r="AK429" s="418"/>
      <c r="AL429" s="418"/>
      <c r="AM429" s="418"/>
      <c r="AN429" s="315"/>
    </row>
    <row r="430" spans="1:40" ht="30" hidden="1" outlineLevel="1">
      <c r="A430" s="533">
        <v>9</v>
      </c>
      <c r="B430" s="524"/>
      <c r="C430" s="430" t="s">
        <v>103</v>
      </c>
      <c r="D430" s="293" t="s">
        <v>25</v>
      </c>
      <c r="E430" s="297"/>
      <c r="F430" s="297"/>
      <c r="G430" s="297"/>
      <c r="H430" s="297"/>
      <c r="I430" s="297"/>
      <c r="J430" s="297"/>
      <c r="K430" s="297"/>
      <c r="L430" s="297"/>
      <c r="M430" s="297"/>
      <c r="N430" s="297"/>
      <c r="O430" s="297">
        <v>12</v>
      </c>
      <c r="P430" s="297"/>
      <c r="Q430" s="297"/>
      <c r="R430" s="297"/>
      <c r="S430" s="297"/>
      <c r="T430" s="297"/>
      <c r="U430" s="297"/>
      <c r="V430" s="297"/>
      <c r="W430" s="297"/>
      <c r="X430" s="297"/>
      <c r="Y430" s="297"/>
      <c r="Z430" s="417"/>
      <c r="AA430" s="412"/>
      <c r="AB430" s="412"/>
      <c r="AC430" s="412"/>
      <c r="AD430" s="412"/>
      <c r="AE430" s="412"/>
      <c r="AF430" s="412"/>
      <c r="AG430" s="417"/>
      <c r="AH430" s="417"/>
      <c r="AI430" s="417"/>
      <c r="AJ430" s="417"/>
      <c r="AK430" s="417"/>
      <c r="AL430" s="417"/>
      <c r="AM430" s="417"/>
      <c r="AN430" s="298">
        <f>SUM(Z430:AM430)</f>
        <v>0</v>
      </c>
    </row>
    <row r="431" spans="1:40" ht="15" hidden="1" outlineLevel="1">
      <c r="A431" s="533"/>
      <c r="B431" s="524"/>
      <c r="C431" s="433" t="s">
        <v>309</v>
      </c>
      <c r="D431" s="293" t="s">
        <v>164</v>
      </c>
      <c r="E431" s="297"/>
      <c r="F431" s="297"/>
      <c r="G431" s="297"/>
      <c r="H431" s="297"/>
      <c r="I431" s="297"/>
      <c r="J431" s="297"/>
      <c r="K431" s="297"/>
      <c r="L431" s="297"/>
      <c r="M431" s="297"/>
      <c r="N431" s="297"/>
      <c r="O431" s="297">
        <f>O430</f>
        <v>12</v>
      </c>
      <c r="P431" s="297"/>
      <c r="Q431" s="297"/>
      <c r="R431" s="297"/>
      <c r="S431" s="297"/>
      <c r="T431" s="297"/>
      <c r="U431" s="297"/>
      <c r="V431" s="297"/>
      <c r="W431" s="297"/>
      <c r="X431" s="297"/>
      <c r="Y431" s="297"/>
      <c r="Z431" s="413">
        <f>Z430</f>
        <v>0</v>
      </c>
      <c r="AA431" s="413">
        <f t="shared" ref="AA431" si="1243">AA430</f>
        <v>0</v>
      </c>
      <c r="AB431" s="413">
        <f t="shared" ref="AB431" si="1244">AB430</f>
        <v>0</v>
      </c>
      <c r="AC431" s="413">
        <f t="shared" ref="AC431" si="1245">AC430</f>
        <v>0</v>
      </c>
      <c r="AD431" s="413">
        <f t="shared" ref="AD431" si="1246">AD430</f>
        <v>0</v>
      </c>
      <c r="AE431" s="413">
        <f t="shared" ref="AE431" si="1247">AE430</f>
        <v>0</v>
      </c>
      <c r="AF431" s="413">
        <f t="shared" ref="AF431" si="1248">AF430</f>
        <v>0</v>
      </c>
      <c r="AG431" s="413">
        <f t="shared" ref="AG431" si="1249">AG430</f>
        <v>0</v>
      </c>
      <c r="AH431" s="413">
        <f t="shared" ref="AH431" si="1250">AH430</f>
        <v>0</v>
      </c>
      <c r="AI431" s="413">
        <f t="shared" ref="AI431" si="1251">AI430</f>
        <v>0</v>
      </c>
      <c r="AJ431" s="413">
        <f t="shared" ref="AJ431" si="1252">AJ430</f>
        <v>0</v>
      </c>
      <c r="AK431" s="413">
        <f t="shared" ref="AK431" si="1253">AK430</f>
        <v>0</v>
      </c>
      <c r="AL431" s="413">
        <f t="shared" ref="AL431" si="1254">AL430</f>
        <v>0</v>
      </c>
      <c r="AM431" s="413">
        <f t="shared" ref="AM431" si="1255">AM430</f>
        <v>0</v>
      </c>
      <c r="AN431" s="313"/>
    </row>
    <row r="432" spans="1:40" ht="15" hidden="1" outlineLevel="1">
      <c r="A432" s="533"/>
      <c r="B432" s="524"/>
      <c r="C432" s="528"/>
      <c r="D432" s="314"/>
      <c r="E432" s="318"/>
      <c r="F432" s="318"/>
      <c r="G432" s="318"/>
      <c r="H432" s="318"/>
      <c r="I432" s="318"/>
      <c r="J432" s="318"/>
      <c r="K432" s="318"/>
      <c r="L432" s="318"/>
      <c r="M432" s="318"/>
      <c r="N432" s="318"/>
      <c r="O432" s="293"/>
      <c r="P432" s="318"/>
      <c r="Q432" s="318"/>
      <c r="R432" s="318"/>
      <c r="S432" s="318"/>
      <c r="T432" s="318"/>
      <c r="U432" s="318"/>
      <c r="V432" s="318"/>
      <c r="W432" s="318"/>
      <c r="X432" s="318"/>
      <c r="Y432" s="318"/>
      <c r="Z432" s="418"/>
      <c r="AA432" s="418"/>
      <c r="AB432" s="418"/>
      <c r="AC432" s="418"/>
      <c r="AD432" s="418"/>
      <c r="AE432" s="418"/>
      <c r="AF432" s="418"/>
      <c r="AG432" s="418"/>
      <c r="AH432" s="418"/>
      <c r="AI432" s="418"/>
      <c r="AJ432" s="418"/>
      <c r="AK432" s="418"/>
      <c r="AL432" s="418"/>
      <c r="AM432" s="418"/>
      <c r="AN432" s="315"/>
    </row>
    <row r="433" spans="1:40" ht="30" hidden="1" outlineLevel="1">
      <c r="A433" s="533">
        <v>10</v>
      </c>
      <c r="B433" s="524"/>
      <c r="C433" s="430" t="s">
        <v>104</v>
      </c>
      <c r="D433" s="293" t="s">
        <v>25</v>
      </c>
      <c r="E433" s="297"/>
      <c r="F433" s="297"/>
      <c r="G433" s="297"/>
      <c r="H433" s="297"/>
      <c r="I433" s="297"/>
      <c r="J433" s="297"/>
      <c r="K433" s="297"/>
      <c r="L433" s="297"/>
      <c r="M433" s="297"/>
      <c r="N433" s="297"/>
      <c r="O433" s="297">
        <v>3</v>
      </c>
      <c r="P433" s="297"/>
      <c r="Q433" s="297"/>
      <c r="R433" s="297"/>
      <c r="S433" s="297"/>
      <c r="T433" s="297"/>
      <c r="U433" s="297"/>
      <c r="V433" s="297"/>
      <c r="W433" s="297"/>
      <c r="X433" s="297"/>
      <c r="Y433" s="297"/>
      <c r="Z433" s="417"/>
      <c r="AA433" s="412"/>
      <c r="AB433" s="412"/>
      <c r="AC433" s="412"/>
      <c r="AD433" s="412"/>
      <c r="AE433" s="412"/>
      <c r="AF433" s="412"/>
      <c r="AG433" s="417"/>
      <c r="AH433" s="417"/>
      <c r="AI433" s="417"/>
      <c r="AJ433" s="417"/>
      <c r="AK433" s="417"/>
      <c r="AL433" s="417"/>
      <c r="AM433" s="417"/>
      <c r="AN433" s="298">
        <f>SUM(Z433:AM433)</f>
        <v>0</v>
      </c>
    </row>
    <row r="434" spans="1:40" ht="15" hidden="1" outlineLevel="1">
      <c r="A434" s="533"/>
      <c r="B434" s="524"/>
      <c r="C434" s="433" t="s">
        <v>309</v>
      </c>
      <c r="D434" s="293" t="s">
        <v>164</v>
      </c>
      <c r="E434" s="297"/>
      <c r="F434" s="297"/>
      <c r="G434" s="297"/>
      <c r="H434" s="297"/>
      <c r="I434" s="297"/>
      <c r="J434" s="297"/>
      <c r="K434" s="297"/>
      <c r="L434" s="297"/>
      <c r="M434" s="297"/>
      <c r="N434" s="297"/>
      <c r="O434" s="297">
        <f>O433</f>
        <v>3</v>
      </c>
      <c r="P434" s="297"/>
      <c r="Q434" s="297"/>
      <c r="R434" s="297"/>
      <c r="S434" s="297"/>
      <c r="T434" s="297"/>
      <c r="U434" s="297"/>
      <c r="V434" s="297"/>
      <c r="W434" s="297"/>
      <c r="X434" s="297"/>
      <c r="Y434" s="297"/>
      <c r="Z434" s="413">
        <f>Z433</f>
        <v>0</v>
      </c>
      <c r="AA434" s="413">
        <f t="shared" ref="AA434" si="1256">AA433</f>
        <v>0</v>
      </c>
      <c r="AB434" s="413">
        <f t="shared" ref="AB434" si="1257">AB433</f>
        <v>0</v>
      </c>
      <c r="AC434" s="413">
        <f t="shared" ref="AC434" si="1258">AC433</f>
        <v>0</v>
      </c>
      <c r="AD434" s="413">
        <f t="shared" ref="AD434" si="1259">AD433</f>
        <v>0</v>
      </c>
      <c r="AE434" s="413">
        <f t="shared" ref="AE434" si="1260">AE433</f>
        <v>0</v>
      </c>
      <c r="AF434" s="413">
        <f t="shared" ref="AF434" si="1261">AF433</f>
        <v>0</v>
      </c>
      <c r="AG434" s="413">
        <f t="shared" ref="AG434" si="1262">AG433</f>
        <v>0</v>
      </c>
      <c r="AH434" s="413">
        <f t="shared" ref="AH434" si="1263">AH433</f>
        <v>0</v>
      </c>
      <c r="AI434" s="413">
        <f t="shared" ref="AI434" si="1264">AI433</f>
        <v>0</v>
      </c>
      <c r="AJ434" s="413">
        <f t="shared" ref="AJ434" si="1265">AJ433</f>
        <v>0</v>
      </c>
      <c r="AK434" s="413">
        <f t="shared" ref="AK434" si="1266">AK433</f>
        <v>0</v>
      </c>
      <c r="AL434" s="413">
        <f t="shared" ref="AL434" si="1267">AL433</f>
        <v>0</v>
      </c>
      <c r="AM434" s="413">
        <f t="shared" ref="AM434" si="1268">AM433</f>
        <v>0</v>
      </c>
      <c r="AN434" s="313"/>
    </row>
    <row r="435" spans="1:40" ht="15" hidden="1" outlineLevel="1">
      <c r="A435" s="533"/>
      <c r="B435" s="524"/>
      <c r="C435" s="528"/>
      <c r="D435" s="314"/>
      <c r="E435" s="318"/>
      <c r="F435" s="318"/>
      <c r="G435" s="318"/>
      <c r="H435" s="318"/>
      <c r="I435" s="318"/>
      <c r="J435" s="318"/>
      <c r="K435" s="318"/>
      <c r="L435" s="318"/>
      <c r="M435" s="318"/>
      <c r="N435" s="318"/>
      <c r="O435" s="293"/>
      <c r="P435" s="318"/>
      <c r="Q435" s="318"/>
      <c r="R435" s="318"/>
      <c r="S435" s="318"/>
      <c r="T435" s="318"/>
      <c r="U435" s="318"/>
      <c r="V435" s="318"/>
      <c r="W435" s="318"/>
      <c r="X435" s="318"/>
      <c r="Y435" s="318"/>
      <c r="Z435" s="418"/>
      <c r="AA435" s="419"/>
      <c r="AB435" s="418"/>
      <c r="AC435" s="418"/>
      <c r="AD435" s="418"/>
      <c r="AE435" s="418"/>
      <c r="AF435" s="418"/>
      <c r="AG435" s="418"/>
      <c r="AH435" s="418"/>
      <c r="AI435" s="418"/>
      <c r="AJ435" s="418"/>
      <c r="AK435" s="418"/>
      <c r="AL435" s="418"/>
      <c r="AM435" s="418"/>
      <c r="AN435" s="315"/>
    </row>
    <row r="436" spans="1:40" ht="15.6" hidden="1" outlineLevel="1">
      <c r="A436" s="533"/>
      <c r="B436" s="524"/>
      <c r="C436" s="505" t="s">
        <v>10</v>
      </c>
      <c r="D436" s="291"/>
      <c r="E436" s="291"/>
      <c r="F436" s="291"/>
      <c r="G436" s="291"/>
      <c r="H436" s="291"/>
      <c r="I436" s="291"/>
      <c r="J436" s="291"/>
      <c r="K436" s="291"/>
      <c r="L436" s="291"/>
      <c r="M436" s="291"/>
      <c r="N436" s="291"/>
      <c r="O436" s="292"/>
      <c r="P436" s="291"/>
      <c r="Q436" s="291"/>
      <c r="R436" s="291"/>
      <c r="S436" s="291"/>
      <c r="T436" s="291"/>
      <c r="U436" s="291"/>
      <c r="V436" s="291"/>
      <c r="W436" s="291"/>
      <c r="X436" s="291"/>
      <c r="Y436" s="291"/>
      <c r="Z436" s="416"/>
      <c r="AA436" s="416"/>
      <c r="AB436" s="416"/>
      <c r="AC436" s="416"/>
      <c r="AD436" s="416"/>
      <c r="AE436" s="416"/>
      <c r="AF436" s="416"/>
      <c r="AG436" s="416"/>
      <c r="AH436" s="416"/>
      <c r="AI436" s="416"/>
      <c r="AJ436" s="416"/>
      <c r="AK436" s="416"/>
      <c r="AL436" s="416"/>
      <c r="AM436" s="416"/>
      <c r="AN436" s="294"/>
    </row>
    <row r="437" spans="1:40" ht="30" hidden="1" outlineLevel="1">
      <c r="A437" s="533">
        <v>11</v>
      </c>
      <c r="B437" s="524"/>
      <c r="C437" s="430" t="s">
        <v>105</v>
      </c>
      <c r="D437" s="293" t="s">
        <v>25</v>
      </c>
      <c r="E437" s="297"/>
      <c r="F437" s="297"/>
      <c r="G437" s="297"/>
      <c r="H437" s="297"/>
      <c r="I437" s="297"/>
      <c r="J437" s="297"/>
      <c r="K437" s="297"/>
      <c r="L437" s="297"/>
      <c r="M437" s="297"/>
      <c r="N437" s="297"/>
      <c r="O437" s="297">
        <v>12</v>
      </c>
      <c r="P437" s="297"/>
      <c r="Q437" s="297"/>
      <c r="R437" s="297"/>
      <c r="S437" s="297"/>
      <c r="T437" s="297"/>
      <c r="U437" s="297"/>
      <c r="V437" s="297"/>
      <c r="W437" s="297"/>
      <c r="X437" s="297"/>
      <c r="Y437" s="297"/>
      <c r="Z437" s="428"/>
      <c r="AA437" s="412"/>
      <c r="AB437" s="412"/>
      <c r="AC437" s="412"/>
      <c r="AD437" s="412"/>
      <c r="AE437" s="412"/>
      <c r="AF437" s="412"/>
      <c r="AG437" s="417"/>
      <c r="AH437" s="417"/>
      <c r="AI437" s="417"/>
      <c r="AJ437" s="417"/>
      <c r="AK437" s="417"/>
      <c r="AL437" s="417"/>
      <c r="AM437" s="417"/>
      <c r="AN437" s="298">
        <f>SUM(Z437:AM437)</f>
        <v>0</v>
      </c>
    </row>
    <row r="438" spans="1:40" ht="15" hidden="1" outlineLevel="1">
      <c r="A438" s="533"/>
      <c r="B438" s="524"/>
      <c r="C438" s="433" t="s">
        <v>309</v>
      </c>
      <c r="D438" s="293" t="s">
        <v>164</v>
      </c>
      <c r="E438" s="297"/>
      <c r="F438" s="297"/>
      <c r="G438" s="297"/>
      <c r="H438" s="297"/>
      <c r="I438" s="297"/>
      <c r="J438" s="297"/>
      <c r="K438" s="297"/>
      <c r="L438" s="297"/>
      <c r="M438" s="297"/>
      <c r="N438" s="297"/>
      <c r="O438" s="297">
        <f>O437</f>
        <v>12</v>
      </c>
      <c r="P438" s="297"/>
      <c r="Q438" s="297"/>
      <c r="R438" s="297"/>
      <c r="S438" s="297"/>
      <c r="T438" s="297"/>
      <c r="U438" s="297"/>
      <c r="V438" s="297"/>
      <c r="W438" s="297"/>
      <c r="X438" s="297"/>
      <c r="Y438" s="297"/>
      <c r="Z438" s="413">
        <f>Z437</f>
        <v>0</v>
      </c>
      <c r="AA438" s="413">
        <f t="shared" ref="AA438" si="1269">AA437</f>
        <v>0</v>
      </c>
      <c r="AB438" s="413">
        <f t="shared" ref="AB438" si="1270">AB437</f>
        <v>0</v>
      </c>
      <c r="AC438" s="413">
        <f t="shared" ref="AC438" si="1271">AC437</f>
        <v>0</v>
      </c>
      <c r="AD438" s="413">
        <f t="shared" ref="AD438" si="1272">AD437</f>
        <v>0</v>
      </c>
      <c r="AE438" s="413">
        <f t="shared" ref="AE438" si="1273">AE437</f>
        <v>0</v>
      </c>
      <c r="AF438" s="413">
        <f t="shared" ref="AF438" si="1274">AF437</f>
        <v>0</v>
      </c>
      <c r="AG438" s="413">
        <f t="shared" ref="AG438" si="1275">AG437</f>
        <v>0</v>
      </c>
      <c r="AH438" s="413">
        <f t="shared" ref="AH438" si="1276">AH437</f>
        <v>0</v>
      </c>
      <c r="AI438" s="413">
        <f t="shared" ref="AI438" si="1277">AI437</f>
        <v>0</v>
      </c>
      <c r="AJ438" s="413">
        <f t="shared" ref="AJ438" si="1278">AJ437</f>
        <v>0</v>
      </c>
      <c r="AK438" s="413">
        <f t="shared" ref="AK438" si="1279">AK437</f>
        <v>0</v>
      </c>
      <c r="AL438" s="413">
        <f t="shared" ref="AL438" si="1280">AL437</f>
        <v>0</v>
      </c>
      <c r="AM438" s="413">
        <f t="shared" ref="AM438" si="1281">AM437</f>
        <v>0</v>
      </c>
      <c r="AN438" s="299"/>
    </row>
    <row r="439" spans="1:40" ht="15" hidden="1" outlineLevel="1">
      <c r="A439" s="533"/>
      <c r="B439" s="524"/>
      <c r="C439" s="529"/>
      <c r="D439" s="307"/>
      <c r="E439" s="293"/>
      <c r="F439" s="293"/>
      <c r="G439" s="293"/>
      <c r="H439" s="293"/>
      <c r="I439" s="293"/>
      <c r="J439" s="293"/>
      <c r="K439" s="293"/>
      <c r="L439" s="293"/>
      <c r="M439" s="293"/>
      <c r="N439" s="293"/>
      <c r="O439" s="293"/>
      <c r="P439" s="293"/>
      <c r="Q439" s="293"/>
      <c r="R439" s="293"/>
      <c r="S439" s="293"/>
      <c r="T439" s="293"/>
      <c r="U439" s="293"/>
      <c r="V439" s="293"/>
      <c r="W439" s="293"/>
      <c r="X439" s="293"/>
      <c r="Y439" s="293"/>
      <c r="Z439" s="414"/>
      <c r="AA439" s="423"/>
      <c r="AB439" s="423"/>
      <c r="AC439" s="423"/>
      <c r="AD439" s="423"/>
      <c r="AE439" s="423"/>
      <c r="AF439" s="423"/>
      <c r="AG439" s="423"/>
      <c r="AH439" s="423"/>
      <c r="AI439" s="423"/>
      <c r="AJ439" s="423"/>
      <c r="AK439" s="423"/>
      <c r="AL439" s="423"/>
      <c r="AM439" s="423"/>
      <c r="AN439" s="308"/>
    </row>
    <row r="440" spans="1:40" ht="30" hidden="1" outlineLevel="1">
      <c r="A440" s="533">
        <v>12</v>
      </c>
      <c r="B440" s="524"/>
      <c r="C440" s="430" t="s">
        <v>106</v>
      </c>
      <c r="D440" s="293" t="s">
        <v>25</v>
      </c>
      <c r="E440" s="297"/>
      <c r="F440" s="297"/>
      <c r="G440" s="297"/>
      <c r="H440" s="297"/>
      <c r="I440" s="297"/>
      <c r="J440" s="297"/>
      <c r="K440" s="297"/>
      <c r="L440" s="297"/>
      <c r="M440" s="297"/>
      <c r="N440" s="297"/>
      <c r="O440" s="297">
        <v>12</v>
      </c>
      <c r="P440" s="297"/>
      <c r="Q440" s="297"/>
      <c r="R440" s="297"/>
      <c r="S440" s="297"/>
      <c r="T440" s="297"/>
      <c r="U440" s="297"/>
      <c r="V440" s="297"/>
      <c r="W440" s="297"/>
      <c r="X440" s="297"/>
      <c r="Y440" s="297"/>
      <c r="Z440" s="412"/>
      <c r="AA440" s="412"/>
      <c r="AB440" s="412"/>
      <c r="AC440" s="412"/>
      <c r="AD440" s="412"/>
      <c r="AE440" s="412"/>
      <c r="AF440" s="412"/>
      <c r="AG440" s="417"/>
      <c r="AH440" s="417"/>
      <c r="AI440" s="417"/>
      <c r="AJ440" s="417"/>
      <c r="AK440" s="417"/>
      <c r="AL440" s="417"/>
      <c r="AM440" s="417"/>
      <c r="AN440" s="298">
        <f>SUM(Z440:AM440)</f>
        <v>0</v>
      </c>
    </row>
    <row r="441" spans="1:40" ht="15" hidden="1" outlineLevel="1">
      <c r="A441" s="533"/>
      <c r="B441" s="524"/>
      <c r="C441" s="433" t="s">
        <v>309</v>
      </c>
      <c r="D441" s="293" t="s">
        <v>164</v>
      </c>
      <c r="E441" s="297"/>
      <c r="F441" s="297"/>
      <c r="G441" s="297"/>
      <c r="H441" s="297"/>
      <c r="I441" s="297"/>
      <c r="J441" s="297"/>
      <c r="K441" s="297"/>
      <c r="L441" s="297"/>
      <c r="M441" s="297"/>
      <c r="N441" s="297"/>
      <c r="O441" s="297">
        <f>O440</f>
        <v>12</v>
      </c>
      <c r="P441" s="297"/>
      <c r="Q441" s="297"/>
      <c r="R441" s="297"/>
      <c r="S441" s="297"/>
      <c r="T441" s="297"/>
      <c r="U441" s="297"/>
      <c r="V441" s="297"/>
      <c r="W441" s="297"/>
      <c r="X441" s="297"/>
      <c r="Y441" s="297"/>
      <c r="Z441" s="413">
        <f>Z440</f>
        <v>0</v>
      </c>
      <c r="AA441" s="413">
        <f t="shared" ref="AA441" si="1282">AA440</f>
        <v>0</v>
      </c>
      <c r="AB441" s="413">
        <f t="shared" ref="AB441" si="1283">AB440</f>
        <v>0</v>
      </c>
      <c r="AC441" s="413">
        <f t="shared" ref="AC441" si="1284">AC440</f>
        <v>0</v>
      </c>
      <c r="AD441" s="413">
        <f t="shared" ref="AD441" si="1285">AD440</f>
        <v>0</v>
      </c>
      <c r="AE441" s="413">
        <f t="shared" ref="AE441" si="1286">AE440</f>
        <v>0</v>
      </c>
      <c r="AF441" s="413">
        <f t="shared" ref="AF441" si="1287">AF440</f>
        <v>0</v>
      </c>
      <c r="AG441" s="413">
        <f t="shared" ref="AG441" si="1288">AG440</f>
        <v>0</v>
      </c>
      <c r="AH441" s="413">
        <f t="shared" ref="AH441" si="1289">AH440</f>
        <v>0</v>
      </c>
      <c r="AI441" s="413">
        <f t="shared" ref="AI441" si="1290">AI440</f>
        <v>0</v>
      </c>
      <c r="AJ441" s="413">
        <f t="shared" ref="AJ441" si="1291">AJ440</f>
        <v>0</v>
      </c>
      <c r="AK441" s="413">
        <f t="shared" ref="AK441" si="1292">AK440</f>
        <v>0</v>
      </c>
      <c r="AL441" s="413">
        <f t="shared" ref="AL441" si="1293">AL440</f>
        <v>0</v>
      </c>
      <c r="AM441" s="413">
        <f t="shared" ref="AM441" si="1294">AM440</f>
        <v>0</v>
      </c>
      <c r="AN441" s="299"/>
    </row>
    <row r="442" spans="1:40" ht="15" hidden="1" outlineLevel="1">
      <c r="A442" s="533"/>
      <c r="B442" s="524"/>
      <c r="C442" s="529"/>
      <c r="D442" s="307"/>
      <c r="E442" s="293"/>
      <c r="F442" s="293"/>
      <c r="G442" s="293"/>
      <c r="H442" s="293"/>
      <c r="I442" s="293"/>
      <c r="J442" s="293"/>
      <c r="K442" s="293"/>
      <c r="L442" s="293"/>
      <c r="M442" s="293"/>
      <c r="N442" s="293"/>
      <c r="O442" s="293"/>
      <c r="P442" s="293"/>
      <c r="Q442" s="293"/>
      <c r="R442" s="293"/>
      <c r="S442" s="293"/>
      <c r="T442" s="293"/>
      <c r="U442" s="293"/>
      <c r="V442" s="293"/>
      <c r="W442" s="293"/>
      <c r="X442" s="293"/>
      <c r="Y442" s="293"/>
      <c r="Z442" s="424"/>
      <c r="AA442" s="424"/>
      <c r="AB442" s="414"/>
      <c r="AC442" s="414"/>
      <c r="AD442" s="414"/>
      <c r="AE442" s="414"/>
      <c r="AF442" s="414"/>
      <c r="AG442" s="414"/>
      <c r="AH442" s="414"/>
      <c r="AI442" s="414"/>
      <c r="AJ442" s="414"/>
      <c r="AK442" s="414"/>
      <c r="AL442" s="414"/>
      <c r="AM442" s="414"/>
      <c r="AN442" s="308"/>
    </row>
    <row r="443" spans="1:40" ht="30" hidden="1" outlineLevel="1">
      <c r="A443" s="533">
        <v>13</v>
      </c>
      <c r="B443" s="524"/>
      <c r="C443" s="430" t="s">
        <v>107</v>
      </c>
      <c r="D443" s="293" t="s">
        <v>25</v>
      </c>
      <c r="E443" s="297"/>
      <c r="F443" s="297"/>
      <c r="G443" s="297"/>
      <c r="H443" s="297"/>
      <c r="I443" s="297"/>
      <c r="J443" s="297"/>
      <c r="K443" s="297"/>
      <c r="L443" s="297"/>
      <c r="M443" s="297"/>
      <c r="N443" s="297"/>
      <c r="O443" s="297">
        <v>12</v>
      </c>
      <c r="P443" s="297"/>
      <c r="Q443" s="297"/>
      <c r="R443" s="297"/>
      <c r="S443" s="297"/>
      <c r="T443" s="297"/>
      <c r="U443" s="297"/>
      <c r="V443" s="297"/>
      <c r="W443" s="297"/>
      <c r="X443" s="297"/>
      <c r="Y443" s="297"/>
      <c r="Z443" s="412"/>
      <c r="AA443" s="412"/>
      <c r="AB443" s="412"/>
      <c r="AC443" s="412"/>
      <c r="AD443" s="412"/>
      <c r="AE443" s="412"/>
      <c r="AF443" s="412"/>
      <c r="AG443" s="417"/>
      <c r="AH443" s="417"/>
      <c r="AI443" s="417"/>
      <c r="AJ443" s="417"/>
      <c r="AK443" s="417"/>
      <c r="AL443" s="417"/>
      <c r="AM443" s="417"/>
      <c r="AN443" s="298">
        <f>SUM(Z443:AM443)</f>
        <v>0</v>
      </c>
    </row>
    <row r="444" spans="1:40" ht="15" hidden="1" outlineLevel="1">
      <c r="A444" s="533"/>
      <c r="B444" s="524"/>
      <c r="C444" s="433" t="s">
        <v>309</v>
      </c>
      <c r="D444" s="293" t="s">
        <v>164</v>
      </c>
      <c r="E444" s="297"/>
      <c r="F444" s="297"/>
      <c r="G444" s="297"/>
      <c r="H444" s="297"/>
      <c r="I444" s="297"/>
      <c r="J444" s="297"/>
      <c r="K444" s="297"/>
      <c r="L444" s="297"/>
      <c r="M444" s="297"/>
      <c r="N444" s="297"/>
      <c r="O444" s="297">
        <f>O443</f>
        <v>12</v>
      </c>
      <c r="P444" s="297"/>
      <c r="Q444" s="297"/>
      <c r="R444" s="297"/>
      <c r="S444" s="297"/>
      <c r="T444" s="297"/>
      <c r="U444" s="297"/>
      <c r="V444" s="297"/>
      <c r="W444" s="297"/>
      <c r="X444" s="297"/>
      <c r="Y444" s="297"/>
      <c r="Z444" s="413">
        <f>Z443</f>
        <v>0</v>
      </c>
      <c r="AA444" s="413">
        <f t="shared" ref="AA444" si="1295">AA443</f>
        <v>0</v>
      </c>
      <c r="AB444" s="413">
        <f t="shared" ref="AB444" si="1296">AB443</f>
        <v>0</v>
      </c>
      <c r="AC444" s="413">
        <f t="shared" ref="AC444" si="1297">AC443</f>
        <v>0</v>
      </c>
      <c r="AD444" s="413">
        <f t="shared" ref="AD444" si="1298">AD443</f>
        <v>0</v>
      </c>
      <c r="AE444" s="413">
        <f t="shared" ref="AE444" si="1299">AE443</f>
        <v>0</v>
      </c>
      <c r="AF444" s="413">
        <f t="shared" ref="AF444" si="1300">AF443</f>
        <v>0</v>
      </c>
      <c r="AG444" s="413">
        <f t="shared" ref="AG444" si="1301">AG443</f>
        <v>0</v>
      </c>
      <c r="AH444" s="413">
        <f t="shared" ref="AH444" si="1302">AH443</f>
        <v>0</v>
      </c>
      <c r="AI444" s="413">
        <f t="shared" ref="AI444" si="1303">AI443</f>
        <v>0</v>
      </c>
      <c r="AJ444" s="413">
        <f t="shared" ref="AJ444" si="1304">AJ443</f>
        <v>0</v>
      </c>
      <c r="AK444" s="413">
        <f t="shared" ref="AK444" si="1305">AK443</f>
        <v>0</v>
      </c>
      <c r="AL444" s="413">
        <f t="shared" ref="AL444" si="1306">AL443</f>
        <v>0</v>
      </c>
      <c r="AM444" s="413">
        <f t="shared" ref="AM444" si="1307">AM443</f>
        <v>0</v>
      </c>
      <c r="AN444" s="308"/>
    </row>
    <row r="445" spans="1:40" ht="15" hidden="1" outlineLevel="1">
      <c r="A445" s="533"/>
      <c r="B445" s="524"/>
      <c r="C445" s="529"/>
      <c r="D445" s="307"/>
      <c r="E445" s="293"/>
      <c r="F445" s="293"/>
      <c r="G445" s="293"/>
      <c r="H445" s="293"/>
      <c r="I445" s="293"/>
      <c r="J445" s="293"/>
      <c r="K445" s="293"/>
      <c r="L445" s="293"/>
      <c r="M445" s="293"/>
      <c r="N445" s="293"/>
      <c r="O445" s="293"/>
      <c r="P445" s="293"/>
      <c r="Q445" s="293"/>
      <c r="R445" s="293"/>
      <c r="S445" s="293"/>
      <c r="T445" s="293"/>
      <c r="U445" s="293"/>
      <c r="V445" s="293"/>
      <c r="W445" s="293"/>
      <c r="X445" s="293"/>
      <c r="Y445" s="293"/>
      <c r="Z445" s="414"/>
      <c r="AA445" s="414"/>
      <c r="AB445" s="414"/>
      <c r="AC445" s="414"/>
      <c r="AD445" s="414"/>
      <c r="AE445" s="414"/>
      <c r="AF445" s="414"/>
      <c r="AG445" s="414"/>
      <c r="AH445" s="414"/>
      <c r="AI445" s="414"/>
      <c r="AJ445" s="414"/>
      <c r="AK445" s="414"/>
      <c r="AL445" s="414"/>
      <c r="AM445" s="414"/>
      <c r="AN445" s="308"/>
    </row>
    <row r="446" spans="1:40" ht="15.6" hidden="1" outlineLevel="1">
      <c r="A446" s="533"/>
      <c r="B446" s="524"/>
      <c r="C446" s="505" t="s">
        <v>108</v>
      </c>
      <c r="D446" s="291"/>
      <c r="E446" s="292"/>
      <c r="F446" s="292"/>
      <c r="G446" s="292"/>
      <c r="H446" s="292"/>
      <c r="I446" s="292"/>
      <c r="J446" s="292"/>
      <c r="K446" s="292"/>
      <c r="L446" s="292"/>
      <c r="M446" s="292"/>
      <c r="N446" s="292"/>
      <c r="O446" s="292"/>
      <c r="P446" s="292"/>
      <c r="Q446" s="291"/>
      <c r="R446" s="291"/>
      <c r="S446" s="291"/>
      <c r="T446" s="291"/>
      <c r="U446" s="291"/>
      <c r="V446" s="291"/>
      <c r="W446" s="291"/>
      <c r="X446" s="291"/>
      <c r="Y446" s="291"/>
      <c r="Z446" s="416"/>
      <c r="AA446" s="416"/>
      <c r="AB446" s="416"/>
      <c r="AC446" s="416"/>
      <c r="AD446" s="416"/>
      <c r="AE446" s="416"/>
      <c r="AF446" s="416"/>
      <c r="AG446" s="416"/>
      <c r="AH446" s="416"/>
      <c r="AI446" s="416"/>
      <c r="AJ446" s="416"/>
      <c r="AK446" s="416"/>
      <c r="AL446" s="416"/>
      <c r="AM446" s="416"/>
      <c r="AN446" s="294"/>
    </row>
    <row r="447" spans="1:40" ht="15" hidden="1" outlineLevel="1">
      <c r="A447" s="533">
        <v>14</v>
      </c>
      <c r="B447" s="524"/>
      <c r="C447" s="529" t="s">
        <v>109</v>
      </c>
      <c r="D447" s="293" t="s">
        <v>25</v>
      </c>
      <c r="E447" s="297"/>
      <c r="F447" s="297"/>
      <c r="G447" s="297"/>
      <c r="H447" s="297"/>
      <c r="I447" s="297"/>
      <c r="J447" s="297"/>
      <c r="K447" s="297"/>
      <c r="L447" s="297"/>
      <c r="M447" s="297"/>
      <c r="N447" s="297"/>
      <c r="O447" s="297">
        <v>12</v>
      </c>
      <c r="P447" s="297"/>
      <c r="Q447" s="297"/>
      <c r="R447" s="297"/>
      <c r="S447" s="297"/>
      <c r="T447" s="297"/>
      <c r="U447" s="297"/>
      <c r="V447" s="297"/>
      <c r="W447" s="297"/>
      <c r="X447" s="297"/>
      <c r="Y447" s="297"/>
      <c r="Z447" s="412"/>
      <c r="AA447" s="412"/>
      <c r="AB447" s="412"/>
      <c r="AC447" s="412"/>
      <c r="AD447" s="412"/>
      <c r="AE447" s="412"/>
      <c r="AF447" s="412"/>
      <c r="AG447" s="412"/>
      <c r="AH447" s="412"/>
      <c r="AI447" s="412"/>
      <c r="AJ447" s="412"/>
      <c r="AK447" s="412"/>
      <c r="AL447" s="412"/>
      <c r="AM447" s="412"/>
      <c r="AN447" s="298">
        <f>SUM(Z447:AM447)</f>
        <v>0</v>
      </c>
    </row>
    <row r="448" spans="1:40" ht="15" hidden="1" outlineLevel="1">
      <c r="A448" s="533"/>
      <c r="B448" s="524"/>
      <c r="C448" s="433" t="s">
        <v>309</v>
      </c>
      <c r="D448" s="293" t="s">
        <v>164</v>
      </c>
      <c r="E448" s="297"/>
      <c r="F448" s="297"/>
      <c r="G448" s="297"/>
      <c r="H448" s="297"/>
      <c r="I448" s="297"/>
      <c r="J448" s="297"/>
      <c r="K448" s="297"/>
      <c r="L448" s="297"/>
      <c r="M448" s="297"/>
      <c r="N448" s="297"/>
      <c r="O448" s="297">
        <f>O447</f>
        <v>12</v>
      </c>
      <c r="P448" s="297"/>
      <c r="Q448" s="297"/>
      <c r="R448" s="297"/>
      <c r="S448" s="297"/>
      <c r="T448" s="297"/>
      <c r="U448" s="297"/>
      <c r="V448" s="297"/>
      <c r="W448" s="297"/>
      <c r="X448" s="297"/>
      <c r="Y448" s="297"/>
      <c r="Z448" s="413">
        <f>Z447</f>
        <v>0</v>
      </c>
      <c r="AA448" s="413">
        <f t="shared" ref="AA448" si="1308">AA447</f>
        <v>0</v>
      </c>
      <c r="AB448" s="413">
        <f t="shared" ref="AB448" si="1309">AB447</f>
        <v>0</v>
      </c>
      <c r="AC448" s="413">
        <f t="shared" ref="AC448" si="1310">AC447</f>
        <v>0</v>
      </c>
      <c r="AD448" s="413">
        <f t="shared" ref="AD448" si="1311">AD447</f>
        <v>0</v>
      </c>
      <c r="AE448" s="413">
        <f t="shared" ref="AE448" si="1312">AE447</f>
        <v>0</v>
      </c>
      <c r="AF448" s="413">
        <f t="shared" ref="AF448" si="1313">AF447</f>
        <v>0</v>
      </c>
      <c r="AG448" s="413">
        <f t="shared" ref="AG448" si="1314">AG447</f>
        <v>0</v>
      </c>
      <c r="AH448" s="413">
        <f t="shared" ref="AH448" si="1315">AH447</f>
        <v>0</v>
      </c>
      <c r="AI448" s="413">
        <f t="shared" ref="AI448" si="1316">AI447</f>
        <v>0</v>
      </c>
      <c r="AJ448" s="413">
        <f t="shared" ref="AJ448" si="1317">AJ447</f>
        <v>0</v>
      </c>
      <c r="AK448" s="413">
        <f t="shared" ref="AK448" si="1318">AK447</f>
        <v>0</v>
      </c>
      <c r="AL448" s="413">
        <f t="shared" ref="AL448" si="1319">AL447</f>
        <v>0</v>
      </c>
      <c r="AM448" s="413">
        <f t="shared" ref="AM448" si="1320">AM447</f>
        <v>0</v>
      </c>
      <c r="AN448" s="299"/>
    </row>
    <row r="449" spans="1:41" ht="15" hidden="1" outlineLevel="1">
      <c r="A449" s="533"/>
      <c r="B449" s="524"/>
      <c r="C449" s="529"/>
      <c r="D449" s="307"/>
      <c r="E449" s="293"/>
      <c r="F449" s="293"/>
      <c r="G449" s="293"/>
      <c r="H449" s="293"/>
      <c r="I449" s="293"/>
      <c r="J449" s="293"/>
      <c r="K449" s="293"/>
      <c r="L449" s="293"/>
      <c r="M449" s="293"/>
      <c r="N449" s="293"/>
      <c r="O449" s="470"/>
      <c r="P449" s="293"/>
      <c r="Q449" s="293"/>
      <c r="R449" s="293"/>
      <c r="S449" s="293"/>
      <c r="T449" s="293"/>
      <c r="U449" s="293"/>
      <c r="V449" s="293"/>
      <c r="W449" s="293"/>
      <c r="X449" s="293"/>
      <c r="Y449" s="293"/>
      <c r="Z449" s="414"/>
      <c r="AA449" s="414"/>
      <c r="AB449" s="414"/>
      <c r="AC449" s="414"/>
      <c r="AD449" s="414"/>
      <c r="AE449" s="414"/>
      <c r="AF449" s="414"/>
      <c r="AG449" s="414"/>
      <c r="AH449" s="414"/>
      <c r="AI449" s="414"/>
      <c r="AJ449" s="414"/>
      <c r="AK449" s="414"/>
      <c r="AL449" s="414"/>
      <c r="AM449" s="414"/>
      <c r="AN449" s="303"/>
      <c r="AO449" s="630"/>
    </row>
    <row r="450" spans="1:41" s="311" customFormat="1" ht="15.6" hidden="1" outlineLevel="1">
      <c r="A450" s="533"/>
      <c r="B450" s="524"/>
      <c r="C450" s="505" t="s">
        <v>491</v>
      </c>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293"/>
      <c r="Z450" s="414"/>
      <c r="AA450" s="414"/>
      <c r="AB450" s="414"/>
      <c r="AC450" s="414"/>
      <c r="AD450" s="414"/>
      <c r="AE450" s="414"/>
      <c r="AF450" s="418"/>
      <c r="AG450" s="418"/>
      <c r="AH450" s="418"/>
      <c r="AI450" s="418"/>
      <c r="AJ450" s="418"/>
      <c r="AK450" s="418"/>
      <c r="AL450" s="418"/>
      <c r="AM450" s="418"/>
      <c r="AN450" s="518"/>
      <c r="AO450" s="631"/>
    </row>
    <row r="451" spans="1:41" ht="15" hidden="1" outlineLevel="1">
      <c r="A451" s="533">
        <v>15</v>
      </c>
      <c r="B451" s="524"/>
      <c r="C451" s="433" t="s">
        <v>496</v>
      </c>
      <c r="D451" s="293" t="s">
        <v>25</v>
      </c>
      <c r="E451" s="297"/>
      <c r="F451" s="297"/>
      <c r="G451" s="297"/>
      <c r="H451" s="297"/>
      <c r="I451" s="297"/>
      <c r="J451" s="297"/>
      <c r="K451" s="297"/>
      <c r="L451" s="297"/>
      <c r="M451" s="297"/>
      <c r="N451" s="297"/>
      <c r="O451" s="297">
        <v>0</v>
      </c>
      <c r="P451" s="297"/>
      <c r="Q451" s="297"/>
      <c r="R451" s="297"/>
      <c r="S451" s="297"/>
      <c r="T451" s="297"/>
      <c r="U451" s="297"/>
      <c r="V451" s="297"/>
      <c r="W451" s="297"/>
      <c r="X451" s="297"/>
      <c r="Y451" s="297"/>
      <c r="Z451" s="412"/>
      <c r="AA451" s="412"/>
      <c r="AB451" s="412"/>
      <c r="AC451" s="412"/>
      <c r="AD451" s="412"/>
      <c r="AE451" s="412"/>
      <c r="AF451" s="412"/>
      <c r="AG451" s="412"/>
      <c r="AH451" s="412"/>
      <c r="AI451" s="412"/>
      <c r="AJ451" s="412"/>
      <c r="AK451" s="412"/>
      <c r="AL451" s="412"/>
      <c r="AM451" s="412"/>
      <c r="AN451" s="298">
        <f>SUM(Z451:AM451)</f>
        <v>0</v>
      </c>
    </row>
    <row r="452" spans="1:41" ht="15" hidden="1" outlineLevel="1">
      <c r="A452" s="533"/>
      <c r="B452" s="524"/>
      <c r="C452" s="433" t="s">
        <v>309</v>
      </c>
      <c r="D452" s="293" t="s">
        <v>164</v>
      </c>
      <c r="E452" s="297"/>
      <c r="F452" s="297"/>
      <c r="G452" s="297"/>
      <c r="H452" s="297"/>
      <c r="I452" s="297"/>
      <c r="J452" s="297"/>
      <c r="K452" s="297"/>
      <c r="L452" s="297"/>
      <c r="M452" s="297"/>
      <c r="N452" s="297"/>
      <c r="O452" s="297">
        <f>O451</f>
        <v>0</v>
      </c>
      <c r="P452" s="297"/>
      <c r="Q452" s="297"/>
      <c r="R452" s="297"/>
      <c r="S452" s="297"/>
      <c r="T452" s="297"/>
      <c r="U452" s="297"/>
      <c r="V452" s="297"/>
      <c r="W452" s="297"/>
      <c r="X452" s="297"/>
      <c r="Y452" s="297"/>
      <c r="Z452" s="413">
        <f>Z451</f>
        <v>0</v>
      </c>
      <c r="AA452" s="413">
        <f t="shared" ref="AA452:AM452" si="1321">AA451</f>
        <v>0</v>
      </c>
      <c r="AB452" s="413">
        <f t="shared" si="1321"/>
        <v>0</v>
      </c>
      <c r="AC452" s="413">
        <f t="shared" si="1321"/>
        <v>0</v>
      </c>
      <c r="AD452" s="413">
        <f t="shared" si="1321"/>
        <v>0</v>
      </c>
      <c r="AE452" s="413">
        <f t="shared" si="1321"/>
        <v>0</v>
      </c>
      <c r="AF452" s="413">
        <f t="shared" si="1321"/>
        <v>0</v>
      </c>
      <c r="AG452" s="413">
        <f t="shared" si="1321"/>
        <v>0</v>
      </c>
      <c r="AH452" s="413">
        <f t="shared" si="1321"/>
        <v>0</v>
      </c>
      <c r="AI452" s="413">
        <f t="shared" si="1321"/>
        <v>0</v>
      </c>
      <c r="AJ452" s="413">
        <f t="shared" si="1321"/>
        <v>0</v>
      </c>
      <c r="AK452" s="413">
        <f t="shared" si="1321"/>
        <v>0</v>
      </c>
      <c r="AL452" s="413">
        <f t="shared" si="1321"/>
        <v>0</v>
      </c>
      <c r="AM452" s="413">
        <f t="shared" si="1321"/>
        <v>0</v>
      </c>
      <c r="AN452" s="299"/>
    </row>
    <row r="453" spans="1:41" ht="15" hidden="1" outlineLevel="1">
      <c r="A453" s="533"/>
      <c r="B453" s="524"/>
      <c r="C453" s="529"/>
      <c r="D453" s="307"/>
      <c r="E453" s="293"/>
      <c r="F453" s="293"/>
      <c r="G453" s="293"/>
      <c r="H453" s="293"/>
      <c r="I453" s="293"/>
      <c r="J453" s="293"/>
      <c r="K453" s="293"/>
      <c r="L453" s="293"/>
      <c r="M453" s="293"/>
      <c r="N453" s="293"/>
      <c r="O453" s="293"/>
      <c r="P453" s="293"/>
      <c r="Q453" s="293"/>
      <c r="R453" s="293"/>
      <c r="S453" s="293"/>
      <c r="T453" s="293"/>
      <c r="U453" s="293"/>
      <c r="V453" s="293"/>
      <c r="W453" s="293"/>
      <c r="X453" s="293"/>
      <c r="Y453" s="293"/>
      <c r="Z453" s="414"/>
      <c r="AA453" s="414"/>
      <c r="AB453" s="414"/>
      <c r="AC453" s="414"/>
      <c r="AD453" s="414"/>
      <c r="AE453" s="414"/>
      <c r="AF453" s="414"/>
      <c r="AG453" s="414"/>
      <c r="AH453" s="414"/>
      <c r="AI453" s="414"/>
      <c r="AJ453" s="414"/>
      <c r="AK453" s="414"/>
      <c r="AL453" s="414"/>
      <c r="AM453" s="414"/>
      <c r="AN453" s="308"/>
    </row>
    <row r="454" spans="1:41" s="285" customFormat="1" ht="15" hidden="1" outlineLevel="1">
      <c r="A454" s="533">
        <v>16</v>
      </c>
      <c r="B454" s="524"/>
      <c r="C454" s="530" t="s">
        <v>492</v>
      </c>
      <c r="D454" s="293" t="s">
        <v>25</v>
      </c>
      <c r="E454" s="297"/>
      <c r="F454" s="297"/>
      <c r="G454" s="297"/>
      <c r="H454" s="297"/>
      <c r="I454" s="297"/>
      <c r="J454" s="297"/>
      <c r="K454" s="297"/>
      <c r="L454" s="297"/>
      <c r="M454" s="297"/>
      <c r="N454" s="297"/>
      <c r="O454" s="297">
        <v>0</v>
      </c>
      <c r="P454" s="297"/>
      <c r="Q454" s="297"/>
      <c r="R454" s="297"/>
      <c r="S454" s="297"/>
      <c r="T454" s="297"/>
      <c r="U454" s="297"/>
      <c r="V454" s="297"/>
      <c r="W454" s="297"/>
      <c r="X454" s="297"/>
      <c r="Y454" s="297"/>
      <c r="Z454" s="412"/>
      <c r="AA454" s="412"/>
      <c r="AB454" s="412"/>
      <c r="AC454" s="412"/>
      <c r="AD454" s="412"/>
      <c r="AE454" s="412"/>
      <c r="AF454" s="412"/>
      <c r="AG454" s="412"/>
      <c r="AH454" s="412"/>
      <c r="AI454" s="412"/>
      <c r="AJ454" s="412"/>
      <c r="AK454" s="412"/>
      <c r="AL454" s="412"/>
      <c r="AM454" s="412"/>
      <c r="AN454" s="298">
        <f>SUM(Z454:AM454)</f>
        <v>0</v>
      </c>
    </row>
    <row r="455" spans="1:41" s="285" customFormat="1" ht="15" hidden="1" outlineLevel="1">
      <c r="A455" s="533"/>
      <c r="B455" s="524"/>
      <c r="C455" s="530" t="s">
        <v>309</v>
      </c>
      <c r="D455" s="293" t="s">
        <v>164</v>
      </c>
      <c r="E455" s="297"/>
      <c r="F455" s="297"/>
      <c r="G455" s="297"/>
      <c r="H455" s="297"/>
      <c r="I455" s="297"/>
      <c r="J455" s="297"/>
      <c r="K455" s="297"/>
      <c r="L455" s="297"/>
      <c r="M455" s="297"/>
      <c r="N455" s="297"/>
      <c r="O455" s="297">
        <f>O454</f>
        <v>0</v>
      </c>
      <c r="P455" s="297"/>
      <c r="Q455" s="297"/>
      <c r="R455" s="297"/>
      <c r="S455" s="297"/>
      <c r="T455" s="297"/>
      <c r="U455" s="297"/>
      <c r="V455" s="297"/>
      <c r="W455" s="297"/>
      <c r="X455" s="297"/>
      <c r="Y455" s="297"/>
      <c r="Z455" s="413">
        <f>Z454</f>
        <v>0</v>
      </c>
      <c r="AA455" s="413">
        <f t="shared" ref="AA455:AM455" si="1322">AA454</f>
        <v>0</v>
      </c>
      <c r="AB455" s="413">
        <f t="shared" si="1322"/>
        <v>0</v>
      </c>
      <c r="AC455" s="413">
        <f t="shared" si="1322"/>
        <v>0</v>
      </c>
      <c r="AD455" s="413">
        <f t="shared" si="1322"/>
        <v>0</v>
      </c>
      <c r="AE455" s="413">
        <f t="shared" si="1322"/>
        <v>0</v>
      </c>
      <c r="AF455" s="413">
        <f t="shared" si="1322"/>
        <v>0</v>
      </c>
      <c r="AG455" s="413">
        <f t="shared" si="1322"/>
        <v>0</v>
      </c>
      <c r="AH455" s="413">
        <f t="shared" si="1322"/>
        <v>0</v>
      </c>
      <c r="AI455" s="413">
        <f t="shared" si="1322"/>
        <v>0</v>
      </c>
      <c r="AJ455" s="413">
        <f t="shared" si="1322"/>
        <v>0</v>
      </c>
      <c r="AK455" s="413">
        <f t="shared" si="1322"/>
        <v>0</v>
      </c>
      <c r="AL455" s="413">
        <f t="shared" si="1322"/>
        <v>0</v>
      </c>
      <c r="AM455" s="413">
        <f t="shared" si="1322"/>
        <v>0</v>
      </c>
      <c r="AN455" s="299"/>
    </row>
    <row r="456" spans="1:41" s="285" customFormat="1" ht="15" hidden="1" outlineLevel="1">
      <c r="A456" s="533"/>
      <c r="B456" s="524"/>
      <c r="C456" s="530"/>
      <c r="D456" s="293"/>
      <c r="E456" s="293"/>
      <c r="F456" s="293"/>
      <c r="G456" s="293"/>
      <c r="H456" s="293"/>
      <c r="I456" s="293"/>
      <c r="J456" s="293"/>
      <c r="K456" s="293"/>
      <c r="L456" s="293"/>
      <c r="M456" s="293"/>
      <c r="N456" s="293"/>
      <c r="O456" s="293"/>
      <c r="P456" s="293"/>
      <c r="Q456" s="293"/>
      <c r="R456" s="293"/>
      <c r="S456" s="293"/>
      <c r="T456" s="293"/>
      <c r="U456" s="293"/>
      <c r="V456" s="293"/>
      <c r="W456" s="293"/>
      <c r="X456" s="293"/>
      <c r="Y456" s="293"/>
      <c r="Z456" s="414"/>
      <c r="AA456" s="414"/>
      <c r="AB456" s="414"/>
      <c r="AC456" s="414"/>
      <c r="AD456" s="414"/>
      <c r="AE456" s="414"/>
      <c r="AF456" s="418"/>
      <c r="AG456" s="418"/>
      <c r="AH456" s="418"/>
      <c r="AI456" s="418"/>
      <c r="AJ456" s="418"/>
      <c r="AK456" s="418"/>
      <c r="AL456" s="418"/>
      <c r="AM456" s="418"/>
      <c r="AN456" s="315"/>
    </row>
    <row r="457" spans="1:41" ht="15.6" hidden="1" outlineLevel="1">
      <c r="A457" s="533"/>
      <c r="B457" s="524"/>
      <c r="C457" s="531" t="s">
        <v>497</v>
      </c>
      <c r="D457" s="322"/>
      <c r="E457" s="292"/>
      <c r="F457" s="291"/>
      <c r="G457" s="291"/>
      <c r="H457" s="291"/>
      <c r="I457" s="291"/>
      <c r="J457" s="291"/>
      <c r="K457" s="291"/>
      <c r="L457" s="291"/>
      <c r="M457" s="291"/>
      <c r="N457" s="291"/>
      <c r="O457" s="292"/>
      <c r="P457" s="291"/>
      <c r="Q457" s="291"/>
      <c r="R457" s="291"/>
      <c r="S457" s="291"/>
      <c r="T457" s="291"/>
      <c r="U457" s="291"/>
      <c r="V457" s="291"/>
      <c r="W457" s="291"/>
      <c r="X457" s="291"/>
      <c r="Y457" s="291"/>
      <c r="Z457" s="416"/>
      <c r="AA457" s="416"/>
      <c r="AB457" s="416"/>
      <c r="AC457" s="416"/>
      <c r="AD457" s="416"/>
      <c r="AE457" s="416"/>
      <c r="AF457" s="416"/>
      <c r="AG457" s="416"/>
      <c r="AH457" s="416"/>
      <c r="AI457" s="416"/>
      <c r="AJ457" s="416"/>
      <c r="AK457" s="416"/>
      <c r="AL457" s="416"/>
      <c r="AM457" s="416"/>
      <c r="AN457" s="294"/>
    </row>
    <row r="458" spans="1:41" ht="15" hidden="1" outlineLevel="1">
      <c r="A458" s="533">
        <v>17</v>
      </c>
      <c r="B458" s="524"/>
      <c r="C458" s="430" t="s">
        <v>113</v>
      </c>
      <c r="D458" s="293" t="s">
        <v>25</v>
      </c>
      <c r="E458" s="297"/>
      <c r="F458" s="297"/>
      <c r="G458" s="297"/>
      <c r="H458" s="297"/>
      <c r="I458" s="297"/>
      <c r="J458" s="297"/>
      <c r="K458" s="297"/>
      <c r="L458" s="297"/>
      <c r="M458" s="297"/>
      <c r="N458" s="297"/>
      <c r="O458" s="297">
        <v>0</v>
      </c>
      <c r="P458" s="297"/>
      <c r="Q458" s="297"/>
      <c r="R458" s="297"/>
      <c r="S458" s="297"/>
      <c r="T458" s="297"/>
      <c r="U458" s="297"/>
      <c r="V458" s="297"/>
      <c r="W458" s="297"/>
      <c r="X458" s="297"/>
      <c r="Y458" s="297"/>
      <c r="Z458" s="428"/>
      <c r="AA458" s="412"/>
      <c r="AB458" s="412"/>
      <c r="AC458" s="412"/>
      <c r="AD458" s="412"/>
      <c r="AE458" s="412"/>
      <c r="AF458" s="412"/>
      <c r="AG458" s="417"/>
      <c r="AH458" s="417"/>
      <c r="AI458" s="417"/>
      <c r="AJ458" s="417"/>
      <c r="AK458" s="417"/>
      <c r="AL458" s="417"/>
      <c r="AM458" s="417"/>
      <c r="AN458" s="298">
        <f>SUM(Z458:AM458)</f>
        <v>0</v>
      </c>
    </row>
    <row r="459" spans="1:41" ht="15" hidden="1" outlineLevel="1">
      <c r="A459" s="533"/>
      <c r="B459" s="524"/>
      <c r="C459" s="433" t="s">
        <v>309</v>
      </c>
      <c r="D459" s="293" t="s">
        <v>164</v>
      </c>
      <c r="E459" s="297"/>
      <c r="F459" s="297"/>
      <c r="G459" s="297"/>
      <c r="H459" s="297"/>
      <c r="I459" s="297"/>
      <c r="J459" s="297"/>
      <c r="K459" s="297"/>
      <c r="L459" s="297"/>
      <c r="M459" s="297"/>
      <c r="N459" s="297"/>
      <c r="O459" s="297">
        <f>O458</f>
        <v>0</v>
      </c>
      <c r="P459" s="297"/>
      <c r="Q459" s="297"/>
      <c r="R459" s="297"/>
      <c r="S459" s="297"/>
      <c r="T459" s="297"/>
      <c r="U459" s="297"/>
      <c r="V459" s="297"/>
      <c r="W459" s="297"/>
      <c r="X459" s="297"/>
      <c r="Y459" s="297"/>
      <c r="Z459" s="413">
        <f>Z458</f>
        <v>0</v>
      </c>
      <c r="AA459" s="413">
        <f t="shared" ref="AA459:AM459" si="1323">AA458</f>
        <v>0</v>
      </c>
      <c r="AB459" s="413">
        <f t="shared" si="1323"/>
        <v>0</v>
      </c>
      <c r="AC459" s="413">
        <f t="shared" si="1323"/>
        <v>0</v>
      </c>
      <c r="AD459" s="413">
        <f t="shared" si="1323"/>
        <v>0</v>
      </c>
      <c r="AE459" s="413">
        <f t="shared" si="1323"/>
        <v>0</v>
      </c>
      <c r="AF459" s="413">
        <f t="shared" si="1323"/>
        <v>0</v>
      </c>
      <c r="AG459" s="413">
        <f t="shared" si="1323"/>
        <v>0</v>
      </c>
      <c r="AH459" s="413">
        <f t="shared" si="1323"/>
        <v>0</v>
      </c>
      <c r="AI459" s="413">
        <f t="shared" si="1323"/>
        <v>0</v>
      </c>
      <c r="AJ459" s="413">
        <f t="shared" si="1323"/>
        <v>0</v>
      </c>
      <c r="AK459" s="413">
        <f t="shared" si="1323"/>
        <v>0</v>
      </c>
      <c r="AL459" s="413">
        <f t="shared" si="1323"/>
        <v>0</v>
      </c>
      <c r="AM459" s="413">
        <f t="shared" si="1323"/>
        <v>0</v>
      </c>
      <c r="AN459" s="308"/>
    </row>
    <row r="460" spans="1:41" ht="15" hidden="1" outlineLevel="1">
      <c r="A460" s="533"/>
      <c r="B460" s="524"/>
      <c r="C460" s="433"/>
      <c r="D460" s="293"/>
      <c r="E460" s="293"/>
      <c r="F460" s="293"/>
      <c r="G460" s="293"/>
      <c r="H460" s="293"/>
      <c r="I460" s="293"/>
      <c r="J460" s="293"/>
      <c r="K460" s="293"/>
      <c r="L460" s="293"/>
      <c r="M460" s="293"/>
      <c r="N460" s="293"/>
      <c r="O460" s="293"/>
      <c r="P460" s="293"/>
      <c r="Q460" s="293"/>
      <c r="R460" s="293"/>
      <c r="S460" s="293"/>
      <c r="T460" s="293"/>
      <c r="U460" s="293"/>
      <c r="V460" s="293"/>
      <c r="W460" s="293"/>
      <c r="X460" s="293"/>
      <c r="Y460" s="293"/>
      <c r="Z460" s="424"/>
      <c r="AA460" s="427"/>
      <c r="AB460" s="427"/>
      <c r="AC460" s="427"/>
      <c r="AD460" s="427"/>
      <c r="AE460" s="427"/>
      <c r="AF460" s="427"/>
      <c r="AG460" s="427"/>
      <c r="AH460" s="427"/>
      <c r="AI460" s="427"/>
      <c r="AJ460" s="427"/>
      <c r="AK460" s="427"/>
      <c r="AL460" s="427"/>
      <c r="AM460" s="427"/>
      <c r="AN460" s="308"/>
    </row>
    <row r="461" spans="1:41" ht="15" hidden="1" outlineLevel="1">
      <c r="A461" s="533">
        <v>18</v>
      </c>
      <c r="B461" s="524"/>
      <c r="C461" s="430" t="s">
        <v>110</v>
      </c>
      <c r="D461" s="293" t="s">
        <v>25</v>
      </c>
      <c r="E461" s="297"/>
      <c r="F461" s="297"/>
      <c r="G461" s="297"/>
      <c r="H461" s="297"/>
      <c r="I461" s="297"/>
      <c r="J461" s="297"/>
      <c r="K461" s="297"/>
      <c r="L461" s="297"/>
      <c r="M461" s="297"/>
      <c r="N461" s="297"/>
      <c r="O461" s="297">
        <v>0</v>
      </c>
      <c r="P461" s="297"/>
      <c r="Q461" s="297"/>
      <c r="R461" s="297"/>
      <c r="S461" s="297"/>
      <c r="T461" s="297"/>
      <c r="U461" s="297"/>
      <c r="V461" s="297"/>
      <c r="W461" s="297"/>
      <c r="X461" s="297"/>
      <c r="Y461" s="297"/>
      <c r="Z461" s="428"/>
      <c r="AA461" s="412"/>
      <c r="AB461" s="412"/>
      <c r="AC461" s="412"/>
      <c r="AD461" s="412"/>
      <c r="AE461" s="412"/>
      <c r="AF461" s="412"/>
      <c r="AG461" s="417"/>
      <c r="AH461" s="417"/>
      <c r="AI461" s="417"/>
      <c r="AJ461" s="417"/>
      <c r="AK461" s="417"/>
      <c r="AL461" s="417"/>
      <c r="AM461" s="417"/>
      <c r="AN461" s="298">
        <f>SUM(Z461:AM461)</f>
        <v>0</v>
      </c>
    </row>
    <row r="462" spans="1:41" ht="15" hidden="1" outlineLevel="1">
      <c r="A462" s="533"/>
      <c r="B462" s="524"/>
      <c r="C462" s="433" t="s">
        <v>309</v>
      </c>
      <c r="D462" s="293" t="s">
        <v>164</v>
      </c>
      <c r="E462" s="297"/>
      <c r="F462" s="297"/>
      <c r="G462" s="297"/>
      <c r="H462" s="297"/>
      <c r="I462" s="297"/>
      <c r="J462" s="297"/>
      <c r="K462" s="297"/>
      <c r="L462" s="297"/>
      <c r="M462" s="297"/>
      <c r="N462" s="297"/>
      <c r="O462" s="297">
        <f>O461</f>
        <v>0</v>
      </c>
      <c r="P462" s="297"/>
      <c r="Q462" s="297"/>
      <c r="R462" s="297"/>
      <c r="S462" s="297"/>
      <c r="T462" s="297"/>
      <c r="U462" s="297"/>
      <c r="V462" s="297"/>
      <c r="W462" s="297"/>
      <c r="X462" s="297"/>
      <c r="Y462" s="297"/>
      <c r="Z462" s="413">
        <f>Z461</f>
        <v>0</v>
      </c>
      <c r="AA462" s="413">
        <f t="shared" ref="AA462:AM462" si="1324">AA461</f>
        <v>0</v>
      </c>
      <c r="AB462" s="413">
        <f t="shared" si="1324"/>
        <v>0</v>
      </c>
      <c r="AC462" s="413">
        <f t="shared" si="1324"/>
        <v>0</v>
      </c>
      <c r="AD462" s="413">
        <f t="shared" si="1324"/>
        <v>0</v>
      </c>
      <c r="AE462" s="413">
        <f t="shared" si="1324"/>
        <v>0</v>
      </c>
      <c r="AF462" s="413">
        <f t="shared" si="1324"/>
        <v>0</v>
      </c>
      <c r="AG462" s="413">
        <f t="shared" si="1324"/>
        <v>0</v>
      </c>
      <c r="AH462" s="413">
        <f t="shared" si="1324"/>
        <v>0</v>
      </c>
      <c r="AI462" s="413">
        <f t="shared" si="1324"/>
        <v>0</v>
      </c>
      <c r="AJ462" s="413">
        <f t="shared" si="1324"/>
        <v>0</v>
      </c>
      <c r="AK462" s="413">
        <f t="shared" si="1324"/>
        <v>0</v>
      </c>
      <c r="AL462" s="413">
        <f t="shared" si="1324"/>
        <v>0</v>
      </c>
      <c r="AM462" s="413">
        <f t="shared" si="1324"/>
        <v>0</v>
      </c>
      <c r="AN462" s="308"/>
    </row>
    <row r="463" spans="1:41" ht="15" hidden="1" outlineLevel="1">
      <c r="A463" s="533"/>
      <c r="B463" s="524"/>
      <c r="C463" s="432"/>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293"/>
      <c r="Z463" s="425"/>
      <c r="AA463" s="426"/>
      <c r="AB463" s="426"/>
      <c r="AC463" s="426"/>
      <c r="AD463" s="426"/>
      <c r="AE463" s="426"/>
      <c r="AF463" s="426"/>
      <c r="AG463" s="426"/>
      <c r="AH463" s="426"/>
      <c r="AI463" s="426"/>
      <c r="AJ463" s="426"/>
      <c r="AK463" s="426"/>
      <c r="AL463" s="426"/>
      <c r="AM463" s="426"/>
      <c r="AN463" s="299"/>
    </row>
    <row r="464" spans="1:41" ht="15" hidden="1" outlineLevel="1">
      <c r="A464" s="533">
        <v>19</v>
      </c>
      <c r="B464" s="524"/>
      <c r="C464" s="430" t="s">
        <v>112</v>
      </c>
      <c r="D464" s="293" t="s">
        <v>25</v>
      </c>
      <c r="E464" s="297"/>
      <c r="F464" s="297"/>
      <c r="G464" s="297"/>
      <c r="H464" s="297"/>
      <c r="I464" s="297"/>
      <c r="J464" s="297"/>
      <c r="K464" s="297"/>
      <c r="L464" s="297"/>
      <c r="M464" s="297"/>
      <c r="N464" s="297"/>
      <c r="O464" s="297">
        <v>0</v>
      </c>
      <c r="P464" s="297"/>
      <c r="Q464" s="297"/>
      <c r="R464" s="297"/>
      <c r="S464" s="297"/>
      <c r="T464" s="297"/>
      <c r="U464" s="297"/>
      <c r="V464" s="297"/>
      <c r="W464" s="297"/>
      <c r="X464" s="297"/>
      <c r="Y464" s="297"/>
      <c r="Z464" s="428"/>
      <c r="AA464" s="412"/>
      <c r="AB464" s="412"/>
      <c r="AC464" s="412"/>
      <c r="AD464" s="412"/>
      <c r="AE464" s="412"/>
      <c r="AF464" s="412"/>
      <c r="AG464" s="417"/>
      <c r="AH464" s="417"/>
      <c r="AI464" s="417"/>
      <c r="AJ464" s="417"/>
      <c r="AK464" s="417"/>
      <c r="AL464" s="417"/>
      <c r="AM464" s="417"/>
      <c r="AN464" s="298">
        <f>SUM(Z464:AM464)</f>
        <v>0</v>
      </c>
    </row>
    <row r="465" spans="1:40" ht="15" hidden="1" outlineLevel="1">
      <c r="A465" s="533"/>
      <c r="B465" s="524"/>
      <c r="C465" s="433" t="s">
        <v>309</v>
      </c>
      <c r="D465" s="293" t="s">
        <v>164</v>
      </c>
      <c r="E465" s="297"/>
      <c r="F465" s="297"/>
      <c r="G465" s="297"/>
      <c r="H465" s="297"/>
      <c r="I465" s="297"/>
      <c r="J465" s="297"/>
      <c r="K465" s="297"/>
      <c r="L465" s="297"/>
      <c r="M465" s="297"/>
      <c r="N465" s="297"/>
      <c r="O465" s="297">
        <f>O464</f>
        <v>0</v>
      </c>
      <c r="P465" s="297"/>
      <c r="Q465" s="297"/>
      <c r="R465" s="297"/>
      <c r="S465" s="297"/>
      <c r="T465" s="297"/>
      <c r="U465" s="297"/>
      <c r="V465" s="297"/>
      <c r="W465" s="297"/>
      <c r="X465" s="297"/>
      <c r="Y465" s="297"/>
      <c r="Z465" s="413">
        <f>Z464</f>
        <v>0</v>
      </c>
      <c r="AA465" s="413">
        <f t="shared" ref="AA465:AM465" si="1325">AA464</f>
        <v>0</v>
      </c>
      <c r="AB465" s="413">
        <f t="shared" si="1325"/>
        <v>0</v>
      </c>
      <c r="AC465" s="413">
        <f t="shared" si="1325"/>
        <v>0</v>
      </c>
      <c r="AD465" s="413">
        <f t="shared" si="1325"/>
        <v>0</v>
      </c>
      <c r="AE465" s="413">
        <f t="shared" si="1325"/>
        <v>0</v>
      </c>
      <c r="AF465" s="413">
        <f t="shared" si="1325"/>
        <v>0</v>
      </c>
      <c r="AG465" s="413">
        <f t="shared" si="1325"/>
        <v>0</v>
      </c>
      <c r="AH465" s="413">
        <f t="shared" si="1325"/>
        <v>0</v>
      </c>
      <c r="AI465" s="413">
        <f t="shared" si="1325"/>
        <v>0</v>
      </c>
      <c r="AJ465" s="413">
        <f t="shared" si="1325"/>
        <v>0</v>
      </c>
      <c r="AK465" s="413">
        <f t="shared" si="1325"/>
        <v>0</v>
      </c>
      <c r="AL465" s="413">
        <f t="shared" si="1325"/>
        <v>0</v>
      </c>
      <c r="AM465" s="413">
        <f t="shared" si="1325"/>
        <v>0</v>
      </c>
      <c r="AN465" s="299"/>
    </row>
    <row r="466" spans="1:40" ht="15" hidden="1" outlineLevel="1">
      <c r="A466" s="533"/>
      <c r="B466" s="524"/>
      <c r="C466" s="432"/>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293"/>
      <c r="Z466" s="414"/>
      <c r="AA466" s="414"/>
      <c r="AB466" s="414"/>
      <c r="AC466" s="414"/>
      <c r="AD466" s="414"/>
      <c r="AE466" s="414"/>
      <c r="AF466" s="414"/>
      <c r="AG466" s="414"/>
      <c r="AH466" s="414"/>
      <c r="AI466" s="414"/>
      <c r="AJ466" s="414"/>
      <c r="AK466" s="414"/>
      <c r="AL466" s="414"/>
      <c r="AM466" s="414"/>
      <c r="AN466" s="308"/>
    </row>
    <row r="467" spans="1:40" ht="15" hidden="1" outlineLevel="1">
      <c r="A467" s="533">
        <v>20</v>
      </c>
      <c r="B467" s="524"/>
      <c r="C467" s="430" t="s">
        <v>111</v>
      </c>
      <c r="D467" s="293" t="s">
        <v>25</v>
      </c>
      <c r="E467" s="297"/>
      <c r="F467" s="297"/>
      <c r="G467" s="297"/>
      <c r="H467" s="297"/>
      <c r="I467" s="297"/>
      <c r="J467" s="297"/>
      <c r="K467" s="297"/>
      <c r="L467" s="297"/>
      <c r="M467" s="297"/>
      <c r="N467" s="297"/>
      <c r="O467" s="297">
        <v>0</v>
      </c>
      <c r="P467" s="297"/>
      <c r="Q467" s="297"/>
      <c r="R467" s="297"/>
      <c r="S467" s="297"/>
      <c r="T467" s="297"/>
      <c r="U467" s="297"/>
      <c r="V467" s="297"/>
      <c r="W467" s="297"/>
      <c r="X467" s="297"/>
      <c r="Y467" s="297"/>
      <c r="Z467" s="428"/>
      <c r="AA467" s="412"/>
      <c r="AB467" s="412"/>
      <c r="AC467" s="412"/>
      <c r="AD467" s="412"/>
      <c r="AE467" s="412"/>
      <c r="AF467" s="412"/>
      <c r="AG467" s="417"/>
      <c r="AH467" s="417"/>
      <c r="AI467" s="417"/>
      <c r="AJ467" s="417"/>
      <c r="AK467" s="417"/>
      <c r="AL467" s="417"/>
      <c r="AM467" s="417"/>
      <c r="AN467" s="298">
        <f>SUM(Z467:AM467)</f>
        <v>0</v>
      </c>
    </row>
    <row r="468" spans="1:40" ht="15" hidden="1" outlineLevel="1">
      <c r="A468" s="533"/>
      <c r="B468" s="524"/>
      <c r="C468" s="433" t="s">
        <v>309</v>
      </c>
      <c r="D468" s="293" t="s">
        <v>164</v>
      </c>
      <c r="E468" s="297"/>
      <c r="F468" s="297"/>
      <c r="G468" s="297"/>
      <c r="H468" s="297"/>
      <c r="I468" s="297"/>
      <c r="J468" s="297"/>
      <c r="K468" s="297"/>
      <c r="L468" s="297"/>
      <c r="M468" s="297"/>
      <c r="N468" s="297"/>
      <c r="O468" s="297">
        <f>O467</f>
        <v>0</v>
      </c>
      <c r="P468" s="297"/>
      <c r="Q468" s="297"/>
      <c r="R468" s="297"/>
      <c r="S468" s="297"/>
      <c r="T468" s="297"/>
      <c r="U468" s="297"/>
      <c r="V468" s="297"/>
      <c r="W468" s="297"/>
      <c r="X468" s="297"/>
      <c r="Y468" s="297"/>
      <c r="Z468" s="413">
        <f t="shared" ref="Z468:AM468" si="1326">Z467</f>
        <v>0</v>
      </c>
      <c r="AA468" s="413">
        <f t="shared" si="1326"/>
        <v>0</v>
      </c>
      <c r="AB468" s="413">
        <f t="shared" si="1326"/>
        <v>0</v>
      </c>
      <c r="AC468" s="413">
        <f t="shared" si="1326"/>
        <v>0</v>
      </c>
      <c r="AD468" s="413">
        <f t="shared" si="1326"/>
        <v>0</v>
      </c>
      <c r="AE468" s="413">
        <f t="shared" si="1326"/>
        <v>0</v>
      </c>
      <c r="AF468" s="413">
        <f t="shared" si="1326"/>
        <v>0</v>
      </c>
      <c r="AG468" s="413">
        <f t="shared" si="1326"/>
        <v>0</v>
      </c>
      <c r="AH468" s="413">
        <f t="shared" si="1326"/>
        <v>0</v>
      </c>
      <c r="AI468" s="413">
        <f t="shared" si="1326"/>
        <v>0</v>
      </c>
      <c r="AJ468" s="413">
        <f t="shared" si="1326"/>
        <v>0</v>
      </c>
      <c r="AK468" s="413">
        <f t="shared" si="1326"/>
        <v>0</v>
      </c>
      <c r="AL468" s="413">
        <f t="shared" si="1326"/>
        <v>0</v>
      </c>
      <c r="AM468" s="413">
        <f t="shared" si="1326"/>
        <v>0</v>
      </c>
      <c r="AN468" s="308"/>
    </row>
    <row r="469" spans="1:40" ht="15.6" hidden="1" outlineLevel="1">
      <c r="A469" s="533"/>
      <c r="B469" s="524"/>
      <c r="C469" s="532"/>
      <c r="D469" s="302"/>
      <c r="E469" s="293"/>
      <c r="F469" s="293"/>
      <c r="G469" s="293"/>
      <c r="H469" s="293"/>
      <c r="I469" s="293"/>
      <c r="J469" s="293"/>
      <c r="K469" s="293"/>
      <c r="L469" s="293"/>
      <c r="M469" s="293"/>
      <c r="N469" s="293"/>
      <c r="O469" s="302"/>
      <c r="P469" s="293"/>
      <c r="Q469" s="293"/>
      <c r="R469" s="293"/>
      <c r="S469" s="293"/>
      <c r="T469" s="293"/>
      <c r="U469" s="293"/>
      <c r="V469" s="293"/>
      <c r="W469" s="293"/>
      <c r="X469" s="293"/>
      <c r="Y469" s="293"/>
      <c r="Z469" s="414"/>
      <c r="AA469" s="414"/>
      <c r="AB469" s="414"/>
      <c r="AC469" s="414"/>
      <c r="AD469" s="414"/>
      <c r="AE469" s="414"/>
      <c r="AF469" s="414"/>
      <c r="AG469" s="414"/>
      <c r="AH469" s="414"/>
      <c r="AI469" s="414"/>
      <c r="AJ469" s="414"/>
      <c r="AK469" s="414"/>
      <c r="AL469" s="414"/>
      <c r="AM469" s="414"/>
      <c r="AN469" s="308"/>
    </row>
    <row r="470" spans="1:40" ht="15.6" hidden="1" outlineLevel="1">
      <c r="A470" s="533"/>
      <c r="B470" s="524"/>
      <c r="C470" s="525" t="s">
        <v>504</v>
      </c>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293"/>
      <c r="Z470" s="424"/>
      <c r="AA470" s="427"/>
      <c r="AB470" s="427"/>
      <c r="AC470" s="427"/>
      <c r="AD470" s="427"/>
      <c r="AE470" s="427"/>
      <c r="AF470" s="427"/>
      <c r="AG470" s="427"/>
      <c r="AH470" s="427"/>
      <c r="AI470" s="427"/>
      <c r="AJ470" s="427"/>
      <c r="AK470" s="427"/>
      <c r="AL470" s="427"/>
      <c r="AM470" s="427"/>
      <c r="AN470" s="308"/>
    </row>
    <row r="471" spans="1:40" ht="15.6" hidden="1" outlineLevel="1">
      <c r="A471" s="533"/>
      <c r="B471" s="524"/>
      <c r="C471" s="505" t="s">
        <v>500</v>
      </c>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293"/>
      <c r="Z471" s="424"/>
      <c r="AA471" s="427"/>
      <c r="AB471" s="427"/>
      <c r="AC471" s="427"/>
      <c r="AD471" s="427"/>
      <c r="AE471" s="427"/>
      <c r="AF471" s="427"/>
      <c r="AG471" s="427"/>
      <c r="AH471" s="427"/>
      <c r="AI471" s="427"/>
      <c r="AJ471" s="427"/>
      <c r="AK471" s="427"/>
      <c r="AL471" s="427"/>
      <c r="AM471" s="427"/>
      <c r="AN471" s="308"/>
    </row>
    <row r="472" spans="1:40" ht="15" hidden="1" outlineLevel="1">
      <c r="A472" s="533">
        <v>21</v>
      </c>
      <c r="B472" s="524"/>
      <c r="C472" s="430" t="s">
        <v>114</v>
      </c>
      <c r="D472" s="293" t="s">
        <v>25</v>
      </c>
      <c r="E472" s="297">
        <v>12152232.499890927</v>
      </c>
      <c r="F472" s="297"/>
      <c r="G472" s="297"/>
      <c r="H472" s="297"/>
      <c r="I472" s="297"/>
      <c r="J472" s="297"/>
      <c r="K472" s="297"/>
      <c r="L472" s="297"/>
      <c r="M472" s="297"/>
      <c r="N472" s="297"/>
      <c r="O472" s="293"/>
      <c r="P472" s="297">
        <v>818.76193231513321</v>
      </c>
      <c r="Q472" s="297"/>
      <c r="R472" s="297"/>
      <c r="S472" s="297"/>
      <c r="T472" s="297"/>
      <c r="U472" s="297"/>
      <c r="V472" s="297"/>
      <c r="W472" s="297"/>
      <c r="X472" s="297"/>
      <c r="Y472" s="297"/>
      <c r="Z472" s="412">
        <v>1</v>
      </c>
      <c r="AA472" s="412"/>
      <c r="AB472" s="412"/>
      <c r="AC472" s="412"/>
      <c r="AD472" s="412"/>
      <c r="AE472" s="412"/>
      <c r="AF472" s="412"/>
      <c r="AG472" s="412"/>
      <c r="AH472" s="412"/>
      <c r="AI472" s="412"/>
      <c r="AJ472" s="412"/>
      <c r="AK472" s="412"/>
      <c r="AL472" s="412"/>
      <c r="AM472" s="412"/>
      <c r="AN472" s="298">
        <f>SUM(Z472:AM472)</f>
        <v>1</v>
      </c>
    </row>
    <row r="473" spans="1:40" ht="15" hidden="1" outlineLevel="1">
      <c r="A473" s="533"/>
      <c r="B473" s="524"/>
      <c r="C473" s="433" t="s">
        <v>309</v>
      </c>
      <c r="D473" s="293" t="s">
        <v>164</v>
      </c>
      <c r="E473" s="297"/>
      <c r="F473" s="297"/>
      <c r="G473" s="297"/>
      <c r="H473" s="297"/>
      <c r="I473" s="297"/>
      <c r="J473" s="297"/>
      <c r="K473" s="297"/>
      <c r="L473" s="297"/>
      <c r="M473" s="297"/>
      <c r="N473" s="297"/>
      <c r="O473" s="293"/>
      <c r="P473" s="297"/>
      <c r="Q473" s="297"/>
      <c r="R473" s="297"/>
      <c r="S473" s="297"/>
      <c r="T473" s="297"/>
      <c r="U473" s="297"/>
      <c r="V473" s="297"/>
      <c r="W473" s="297"/>
      <c r="X473" s="297"/>
      <c r="Y473" s="297"/>
      <c r="Z473" s="413">
        <f>Z472</f>
        <v>1</v>
      </c>
      <c r="AA473" s="413">
        <f t="shared" ref="AA473" si="1327">AA472</f>
        <v>0</v>
      </c>
      <c r="AB473" s="413">
        <f t="shared" ref="AB473" si="1328">AB472</f>
        <v>0</v>
      </c>
      <c r="AC473" s="413">
        <f t="shared" ref="AC473" si="1329">AC472</f>
        <v>0</v>
      </c>
      <c r="AD473" s="413">
        <f t="shared" ref="AD473" si="1330">AD472</f>
        <v>0</v>
      </c>
      <c r="AE473" s="413">
        <f t="shared" ref="AE473" si="1331">AE472</f>
        <v>0</v>
      </c>
      <c r="AF473" s="413">
        <f t="shared" ref="AF473" si="1332">AF472</f>
        <v>0</v>
      </c>
      <c r="AG473" s="413">
        <f t="shared" ref="AG473" si="1333">AG472</f>
        <v>0</v>
      </c>
      <c r="AH473" s="413">
        <f t="shared" ref="AH473" si="1334">AH472</f>
        <v>0</v>
      </c>
      <c r="AI473" s="413">
        <f t="shared" ref="AI473" si="1335">AI472</f>
        <v>0</v>
      </c>
      <c r="AJ473" s="413">
        <f t="shared" ref="AJ473" si="1336">AJ472</f>
        <v>0</v>
      </c>
      <c r="AK473" s="413">
        <f t="shared" ref="AK473" si="1337">AK472</f>
        <v>0</v>
      </c>
      <c r="AL473" s="413">
        <f t="shared" ref="AL473" si="1338">AL472</f>
        <v>0</v>
      </c>
      <c r="AM473" s="413">
        <f t="shared" ref="AM473" si="1339">AM472</f>
        <v>0</v>
      </c>
      <c r="AN473" s="308"/>
    </row>
    <row r="474" spans="1:40" ht="15" hidden="1" outlineLevel="1">
      <c r="A474" s="533"/>
      <c r="B474" s="524"/>
      <c r="C474" s="433"/>
      <c r="D474" s="293"/>
      <c r="E474" s="293"/>
      <c r="F474" s="293"/>
      <c r="G474" s="293"/>
      <c r="H474" s="293"/>
      <c r="I474" s="293"/>
      <c r="J474" s="293"/>
      <c r="K474" s="293"/>
      <c r="L474" s="293"/>
      <c r="M474" s="293"/>
      <c r="N474" s="293"/>
      <c r="O474" s="293"/>
      <c r="P474" s="293"/>
      <c r="Q474" s="293"/>
      <c r="R474" s="293"/>
      <c r="S474" s="293"/>
      <c r="T474" s="293"/>
      <c r="U474" s="293"/>
      <c r="V474" s="293"/>
      <c r="W474" s="293"/>
      <c r="X474" s="293"/>
      <c r="Y474" s="293"/>
      <c r="Z474" s="424"/>
      <c r="AA474" s="427"/>
      <c r="AB474" s="427"/>
      <c r="AC474" s="427"/>
      <c r="AD474" s="427"/>
      <c r="AE474" s="427"/>
      <c r="AF474" s="427"/>
      <c r="AG474" s="427"/>
      <c r="AH474" s="427"/>
      <c r="AI474" s="427"/>
      <c r="AJ474" s="427"/>
      <c r="AK474" s="427"/>
      <c r="AL474" s="427"/>
      <c r="AM474" s="427"/>
      <c r="AN474" s="308"/>
    </row>
    <row r="475" spans="1:40" ht="30" hidden="1" outlineLevel="1">
      <c r="A475" s="533">
        <v>22</v>
      </c>
      <c r="B475" s="524"/>
      <c r="C475" s="430" t="s">
        <v>115</v>
      </c>
      <c r="D475" s="293" t="s">
        <v>25</v>
      </c>
      <c r="E475" s="297">
        <v>1217683.3177490209</v>
      </c>
      <c r="F475" s="297"/>
      <c r="G475" s="297"/>
      <c r="H475" s="297"/>
      <c r="I475" s="297"/>
      <c r="J475" s="297"/>
      <c r="K475" s="297"/>
      <c r="L475" s="297"/>
      <c r="M475" s="297"/>
      <c r="N475" s="297"/>
      <c r="O475" s="293"/>
      <c r="P475" s="297">
        <v>389.3847703513992</v>
      </c>
      <c r="Q475" s="297"/>
      <c r="R475" s="297"/>
      <c r="S475" s="297"/>
      <c r="T475" s="297"/>
      <c r="U475" s="297"/>
      <c r="V475" s="297"/>
      <c r="W475" s="297"/>
      <c r="X475" s="297"/>
      <c r="Y475" s="297"/>
      <c r="Z475" s="412">
        <v>1</v>
      </c>
      <c r="AA475" s="412"/>
      <c r="AB475" s="412"/>
      <c r="AC475" s="412"/>
      <c r="AD475" s="412"/>
      <c r="AE475" s="412"/>
      <c r="AF475" s="412"/>
      <c r="AG475" s="412"/>
      <c r="AH475" s="412"/>
      <c r="AI475" s="412"/>
      <c r="AJ475" s="412"/>
      <c r="AK475" s="412"/>
      <c r="AL475" s="412"/>
      <c r="AM475" s="412"/>
      <c r="AN475" s="298">
        <f>SUM(Z475:AM475)</f>
        <v>1</v>
      </c>
    </row>
    <row r="476" spans="1:40" ht="15" hidden="1" outlineLevel="1">
      <c r="A476" s="533"/>
      <c r="B476" s="524"/>
      <c r="C476" s="433" t="s">
        <v>309</v>
      </c>
      <c r="D476" s="293" t="s">
        <v>164</v>
      </c>
      <c r="E476" s="297"/>
      <c r="F476" s="297"/>
      <c r="G476" s="297"/>
      <c r="H476" s="297"/>
      <c r="I476" s="297"/>
      <c r="J476" s="297"/>
      <c r="K476" s="297"/>
      <c r="L476" s="297"/>
      <c r="M476" s="297"/>
      <c r="N476" s="297"/>
      <c r="O476" s="293"/>
      <c r="P476" s="297"/>
      <c r="Q476" s="297"/>
      <c r="R476" s="297"/>
      <c r="S476" s="297"/>
      <c r="T476" s="297"/>
      <c r="U476" s="297"/>
      <c r="V476" s="297"/>
      <c r="W476" s="297"/>
      <c r="X476" s="297"/>
      <c r="Y476" s="297"/>
      <c r="Z476" s="413">
        <f>Z475</f>
        <v>1</v>
      </c>
      <c r="AA476" s="413">
        <f t="shared" ref="AA476" si="1340">AA475</f>
        <v>0</v>
      </c>
      <c r="AB476" s="413">
        <f t="shared" ref="AB476" si="1341">AB475</f>
        <v>0</v>
      </c>
      <c r="AC476" s="413">
        <f t="shared" ref="AC476" si="1342">AC475</f>
        <v>0</v>
      </c>
      <c r="AD476" s="413">
        <f t="shared" ref="AD476" si="1343">AD475</f>
        <v>0</v>
      </c>
      <c r="AE476" s="413">
        <f t="shared" ref="AE476" si="1344">AE475</f>
        <v>0</v>
      </c>
      <c r="AF476" s="413">
        <f t="shared" ref="AF476" si="1345">AF475</f>
        <v>0</v>
      </c>
      <c r="AG476" s="413">
        <f t="shared" ref="AG476" si="1346">AG475</f>
        <v>0</v>
      </c>
      <c r="AH476" s="413">
        <f t="shared" ref="AH476" si="1347">AH475</f>
        <v>0</v>
      </c>
      <c r="AI476" s="413">
        <f t="shared" ref="AI476" si="1348">AI475</f>
        <v>0</v>
      </c>
      <c r="AJ476" s="413">
        <f t="shared" ref="AJ476" si="1349">AJ475</f>
        <v>0</v>
      </c>
      <c r="AK476" s="413">
        <f t="shared" ref="AK476" si="1350">AK475</f>
        <v>0</v>
      </c>
      <c r="AL476" s="413">
        <f t="shared" ref="AL476" si="1351">AL475</f>
        <v>0</v>
      </c>
      <c r="AM476" s="413">
        <f t="shared" ref="AM476" si="1352">AM475</f>
        <v>0</v>
      </c>
      <c r="AN476" s="308"/>
    </row>
    <row r="477" spans="1:40" ht="15" hidden="1" outlineLevel="1">
      <c r="A477" s="533"/>
      <c r="B477" s="524"/>
      <c r="C477" s="433"/>
      <c r="D477" s="293"/>
      <c r="E477" s="293"/>
      <c r="F477" s="293"/>
      <c r="G477" s="293"/>
      <c r="H477" s="293"/>
      <c r="I477" s="293"/>
      <c r="J477" s="293"/>
      <c r="K477" s="293"/>
      <c r="L477" s="293"/>
      <c r="M477" s="293"/>
      <c r="N477" s="293"/>
      <c r="O477" s="293"/>
      <c r="P477" s="293"/>
      <c r="Q477" s="293"/>
      <c r="R477" s="293"/>
      <c r="S477" s="293"/>
      <c r="T477" s="293"/>
      <c r="U477" s="293"/>
      <c r="V477" s="293"/>
      <c r="W477" s="293"/>
      <c r="X477" s="293"/>
      <c r="Y477" s="293"/>
      <c r="Z477" s="424"/>
      <c r="AA477" s="427"/>
      <c r="AB477" s="427"/>
      <c r="AC477" s="427"/>
      <c r="AD477" s="427"/>
      <c r="AE477" s="427"/>
      <c r="AF477" s="427"/>
      <c r="AG477" s="427"/>
      <c r="AH477" s="427"/>
      <c r="AI477" s="427"/>
      <c r="AJ477" s="427"/>
      <c r="AK477" s="427"/>
      <c r="AL477" s="427"/>
      <c r="AM477" s="427"/>
      <c r="AN477" s="308"/>
    </row>
    <row r="478" spans="1:40" ht="30" hidden="1" outlineLevel="1">
      <c r="A478" s="533">
        <v>23</v>
      </c>
      <c r="B478" s="524"/>
      <c r="C478" s="430" t="s">
        <v>116</v>
      </c>
      <c r="D478" s="293" t="s">
        <v>25</v>
      </c>
      <c r="E478" s="297">
        <v>207589</v>
      </c>
      <c r="F478" s="297"/>
      <c r="G478" s="297"/>
      <c r="H478" s="297"/>
      <c r="I478" s="297"/>
      <c r="J478" s="297"/>
      <c r="K478" s="297"/>
      <c r="L478" s="297"/>
      <c r="M478" s="297"/>
      <c r="N478" s="297"/>
      <c r="O478" s="293"/>
      <c r="P478" s="297">
        <v>9.1473200000000006</v>
      </c>
      <c r="Q478" s="297"/>
      <c r="R478" s="297"/>
      <c r="S478" s="297"/>
      <c r="T478" s="297"/>
      <c r="U478" s="297"/>
      <c r="V478" s="297"/>
      <c r="W478" s="297"/>
      <c r="X478" s="297"/>
      <c r="Y478" s="297"/>
      <c r="Z478" s="412">
        <v>1</v>
      </c>
      <c r="AA478" s="412"/>
      <c r="AB478" s="412"/>
      <c r="AC478" s="412"/>
      <c r="AD478" s="412"/>
      <c r="AE478" s="412"/>
      <c r="AF478" s="412"/>
      <c r="AG478" s="412"/>
      <c r="AH478" s="412"/>
      <c r="AI478" s="412"/>
      <c r="AJ478" s="412"/>
      <c r="AK478" s="412"/>
      <c r="AL478" s="412"/>
      <c r="AM478" s="412"/>
      <c r="AN478" s="298">
        <f>SUM(Z478:AM478)</f>
        <v>1</v>
      </c>
    </row>
    <row r="479" spans="1:40" ht="15" hidden="1" outlineLevel="1">
      <c r="A479" s="533"/>
      <c r="B479" s="524"/>
      <c r="C479" s="433" t="s">
        <v>309</v>
      </c>
      <c r="D479" s="293" t="s">
        <v>164</v>
      </c>
      <c r="E479" s="297"/>
      <c r="F479" s="297"/>
      <c r="G479" s="297"/>
      <c r="H479" s="297"/>
      <c r="I479" s="297"/>
      <c r="J479" s="297"/>
      <c r="K479" s="297"/>
      <c r="L479" s="297"/>
      <c r="M479" s="297"/>
      <c r="N479" s="297"/>
      <c r="O479" s="293"/>
      <c r="P479" s="297"/>
      <c r="Q479" s="297"/>
      <c r="R479" s="297"/>
      <c r="S479" s="297"/>
      <c r="T479" s="297"/>
      <c r="U479" s="297"/>
      <c r="V479" s="297"/>
      <c r="W479" s="297"/>
      <c r="X479" s="297"/>
      <c r="Y479" s="297"/>
      <c r="Z479" s="413">
        <f>Z478</f>
        <v>1</v>
      </c>
      <c r="AA479" s="413">
        <f t="shared" ref="AA479" si="1353">AA478</f>
        <v>0</v>
      </c>
      <c r="AB479" s="413">
        <f t="shared" ref="AB479" si="1354">AB478</f>
        <v>0</v>
      </c>
      <c r="AC479" s="413">
        <f t="shared" ref="AC479" si="1355">AC478</f>
        <v>0</v>
      </c>
      <c r="AD479" s="413">
        <f t="shared" ref="AD479" si="1356">AD478</f>
        <v>0</v>
      </c>
      <c r="AE479" s="413">
        <f t="shared" ref="AE479" si="1357">AE478</f>
        <v>0</v>
      </c>
      <c r="AF479" s="413">
        <f t="shared" ref="AF479" si="1358">AF478</f>
        <v>0</v>
      </c>
      <c r="AG479" s="413">
        <f t="shared" ref="AG479" si="1359">AG478</f>
        <v>0</v>
      </c>
      <c r="AH479" s="413">
        <f t="shared" ref="AH479" si="1360">AH478</f>
        <v>0</v>
      </c>
      <c r="AI479" s="413">
        <f t="shared" ref="AI479" si="1361">AI478</f>
        <v>0</v>
      </c>
      <c r="AJ479" s="413">
        <f t="shared" ref="AJ479" si="1362">AJ478</f>
        <v>0</v>
      </c>
      <c r="AK479" s="413">
        <f t="shared" ref="AK479" si="1363">AK478</f>
        <v>0</v>
      </c>
      <c r="AL479" s="413">
        <f t="shared" ref="AL479" si="1364">AL478</f>
        <v>0</v>
      </c>
      <c r="AM479" s="413">
        <f t="shared" ref="AM479" si="1365">AM478</f>
        <v>0</v>
      </c>
      <c r="AN479" s="308"/>
    </row>
    <row r="480" spans="1:40" ht="15" hidden="1" outlineLevel="1">
      <c r="A480" s="533"/>
      <c r="B480" s="524"/>
      <c r="C480" s="432"/>
      <c r="D480" s="293"/>
      <c r="E480" s="293"/>
      <c r="F480" s="293"/>
      <c r="G480" s="293"/>
      <c r="H480" s="293"/>
      <c r="I480" s="293"/>
      <c r="J480" s="293"/>
      <c r="K480" s="293"/>
      <c r="L480" s="293"/>
      <c r="M480" s="293"/>
      <c r="N480" s="293"/>
      <c r="O480" s="293"/>
      <c r="P480" s="293"/>
      <c r="Q480" s="293"/>
      <c r="R480" s="293"/>
      <c r="S480" s="293"/>
      <c r="T480" s="293"/>
      <c r="U480" s="293"/>
      <c r="V480" s="293"/>
      <c r="W480" s="293"/>
      <c r="X480" s="293"/>
      <c r="Y480" s="293"/>
      <c r="Z480" s="424"/>
      <c r="AA480" s="427"/>
      <c r="AB480" s="427"/>
      <c r="AC480" s="427"/>
      <c r="AD480" s="427"/>
      <c r="AE480" s="427"/>
      <c r="AF480" s="427"/>
      <c r="AG480" s="427"/>
      <c r="AH480" s="427"/>
      <c r="AI480" s="427"/>
      <c r="AJ480" s="427"/>
      <c r="AK480" s="427"/>
      <c r="AL480" s="427"/>
      <c r="AM480" s="427"/>
      <c r="AN480" s="308"/>
    </row>
    <row r="481" spans="1:40" ht="15" hidden="1" outlineLevel="1">
      <c r="A481" s="533">
        <v>24</v>
      </c>
      <c r="B481" s="524"/>
      <c r="C481" s="430" t="s">
        <v>117</v>
      </c>
      <c r="D481" s="293" t="s">
        <v>25</v>
      </c>
      <c r="E481" s="297">
        <v>318162.79999999987</v>
      </c>
      <c r="F481" s="297"/>
      <c r="G481" s="297"/>
      <c r="H481" s="297"/>
      <c r="I481" s="297"/>
      <c r="J481" s="297"/>
      <c r="K481" s="297"/>
      <c r="L481" s="297"/>
      <c r="M481" s="297"/>
      <c r="N481" s="297"/>
      <c r="O481" s="293"/>
      <c r="P481" s="297">
        <v>176.1699999999999</v>
      </c>
      <c r="Q481" s="297"/>
      <c r="R481" s="297"/>
      <c r="S481" s="297"/>
      <c r="T481" s="297"/>
      <c r="U481" s="297"/>
      <c r="V481" s="297"/>
      <c r="W481" s="297"/>
      <c r="X481" s="297"/>
      <c r="Y481" s="297"/>
      <c r="Z481" s="412">
        <v>1</v>
      </c>
      <c r="AA481" s="412"/>
      <c r="AB481" s="412"/>
      <c r="AC481" s="412"/>
      <c r="AD481" s="412"/>
      <c r="AE481" s="412"/>
      <c r="AF481" s="412"/>
      <c r="AG481" s="412"/>
      <c r="AH481" s="412"/>
      <c r="AI481" s="412"/>
      <c r="AJ481" s="412"/>
      <c r="AK481" s="412"/>
      <c r="AL481" s="412"/>
      <c r="AM481" s="412"/>
      <c r="AN481" s="298">
        <f>SUM(Z481:AM481)</f>
        <v>1</v>
      </c>
    </row>
    <row r="482" spans="1:40" ht="15" hidden="1" outlineLevel="1">
      <c r="A482" s="533"/>
      <c r="B482" s="524"/>
      <c r="C482" s="433" t="s">
        <v>309</v>
      </c>
      <c r="D482" s="293" t="s">
        <v>164</v>
      </c>
      <c r="E482" s="297"/>
      <c r="F482" s="297"/>
      <c r="G482" s="297"/>
      <c r="H482" s="297"/>
      <c r="I482" s="297"/>
      <c r="J482" s="297"/>
      <c r="K482" s="297"/>
      <c r="L482" s="297"/>
      <c r="M482" s="297"/>
      <c r="N482" s="297"/>
      <c r="O482" s="293"/>
      <c r="P482" s="297"/>
      <c r="Q482" s="297"/>
      <c r="R482" s="297"/>
      <c r="S482" s="297"/>
      <c r="T482" s="297"/>
      <c r="U482" s="297"/>
      <c r="V482" s="297"/>
      <c r="W482" s="297"/>
      <c r="X482" s="297"/>
      <c r="Y482" s="297"/>
      <c r="Z482" s="413">
        <f>Z481</f>
        <v>1</v>
      </c>
      <c r="AA482" s="413">
        <f t="shared" ref="AA482" si="1366">AA481</f>
        <v>0</v>
      </c>
      <c r="AB482" s="413">
        <f t="shared" ref="AB482" si="1367">AB481</f>
        <v>0</v>
      </c>
      <c r="AC482" s="413">
        <f t="shared" ref="AC482" si="1368">AC481</f>
        <v>0</v>
      </c>
      <c r="AD482" s="413">
        <f t="shared" ref="AD482" si="1369">AD481</f>
        <v>0</v>
      </c>
      <c r="AE482" s="413">
        <f t="shared" ref="AE482" si="1370">AE481</f>
        <v>0</v>
      </c>
      <c r="AF482" s="413">
        <f t="shared" ref="AF482" si="1371">AF481</f>
        <v>0</v>
      </c>
      <c r="AG482" s="413">
        <f t="shared" ref="AG482" si="1372">AG481</f>
        <v>0</v>
      </c>
      <c r="AH482" s="413">
        <f t="shared" ref="AH482" si="1373">AH481</f>
        <v>0</v>
      </c>
      <c r="AI482" s="413">
        <f t="shared" ref="AI482" si="1374">AI481</f>
        <v>0</v>
      </c>
      <c r="AJ482" s="413">
        <f t="shared" ref="AJ482" si="1375">AJ481</f>
        <v>0</v>
      </c>
      <c r="AK482" s="413">
        <f t="shared" ref="AK482" si="1376">AK481</f>
        <v>0</v>
      </c>
      <c r="AL482" s="413">
        <f t="shared" ref="AL482" si="1377">AL481</f>
        <v>0</v>
      </c>
      <c r="AM482" s="413">
        <f t="shared" ref="AM482" si="1378">AM481</f>
        <v>0</v>
      </c>
      <c r="AN482" s="308"/>
    </row>
    <row r="483" spans="1:40" ht="15" hidden="1" outlineLevel="1">
      <c r="A483" s="533"/>
      <c r="B483" s="524"/>
      <c r="C483" s="43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293"/>
      <c r="Z483" s="414"/>
      <c r="AA483" s="427"/>
      <c r="AB483" s="427"/>
      <c r="AC483" s="427"/>
      <c r="AD483" s="427"/>
      <c r="AE483" s="427"/>
      <c r="AF483" s="427"/>
      <c r="AG483" s="427"/>
      <c r="AH483" s="427"/>
      <c r="AI483" s="427"/>
      <c r="AJ483" s="427"/>
      <c r="AK483" s="427"/>
      <c r="AL483" s="427"/>
      <c r="AM483" s="427"/>
      <c r="AN483" s="308"/>
    </row>
    <row r="484" spans="1:40" ht="15.6" hidden="1" outlineLevel="1">
      <c r="A484" s="533"/>
      <c r="B484" s="524"/>
      <c r="C484" s="505" t="s">
        <v>501</v>
      </c>
      <c r="D484" s="293"/>
      <c r="E484" s="293"/>
      <c r="F484" s="293"/>
      <c r="G484" s="293"/>
      <c r="H484" s="293"/>
      <c r="I484" s="293"/>
      <c r="J484" s="293"/>
      <c r="K484" s="293"/>
      <c r="L484" s="293"/>
      <c r="M484" s="293"/>
      <c r="N484" s="293"/>
      <c r="O484" s="293"/>
      <c r="P484" s="293"/>
      <c r="Q484" s="293"/>
      <c r="R484" s="293"/>
      <c r="S484" s="293"/>
      <c r="T484" s="293"/>
      <c r="U484" s="293"/>
      <c r="V484" s="293"/>
      <c r="W484" s="293"/>
      <c r="X484" s="293"/>
      <c r="Y484" s="293"/>
      <c r="Z484" s="414"/>
      <c r="AA484" s="427"/>
      <c r="AB484" s="427"/>
      <c r="AC484" s="427"/>
      <c r="AD484" s="427"/>
      <c r="AE484" s="427"/>
      <c r="AF484" s="427"/>
      <c r="AG484" s="427"/>
      <c r="AH484" s="427"/>
      <c r="AI484" s="427"/>
      <c r="AJ484" s="427"/>
      <c r="AK484" s="427"/>
      <c r="AL484" s="427"/>
      <c r="AM484" s="427"/>
      <c r="AN484" s="308"/>
    </row>
    <row r="485" spans="1:40" ht="15" hidden="1" outlineLevel="1">
      <c r="A485" s="533">
        <v>25</v>
      </c>
      <c r="B485" s="524"/>
      <c r="C485" s="430" t="s">
        <v>118</v>
      </c>
      <c r="D485" s="293" t="s">
        <v>25</v>
      </c>
      <c r="E485" s="297">
        <v>131426.40539737334</v>
      </c>
      <c r="F485" s="297"/>
      <c r="G485" s="297"/>
      <c r="H485" s="297"/>
      <c r="I485" s="297"/>
      <c r="J485" s="297"/>
      <c r="K485" s="297"/>
      <c r="L485" s="297"/>
      <c r="M485" s="297"/>
      <c r="N485" s="297"/>
      <c r="O485" s="297">
        <v>12</v>
      </c>
      <c r="P485" s="297">
        <v>17.149847194239737</v>
      </c>
      <c r="Q485" s="297"/>
      <c r="R485" s="297"/>
      <c r="S485" s="297"/>
      <c r="T485" s="297"/>
      <c r="U485" s="297"/>
      <c r="V485" s="297"/>
      <c r="W485" s="297"/>
      <c r="X485" s="297"/>
      <c r="Y485" s="297"/>
      <c r="Z485" s="428"/>
      <c r="AA485" s="412"/>
      <c r="AB485" s="412">
        <v>0.6</v>
      </c>
      <c r="AC485" s="412">
        <v>0.4</v>
      </c>
      <c r="AD485" s="412"/>
      <c r="AE485" s="412"/>
      <c r="AF485" s="412"/>
      <c r="AG485" s="417"/>
      <c r="AH485" s="417"/>
      <c r="AI485" s="417"/>
      <c r="AJ485" s="417"/>
      <c r="AK485" s="417"/>
      <c r="AL485" s="417"/>
      <c r="AM485" s="417"/>
      <c r="AN485" s="298">
        <f>SUM(Z485:AM485)</f>
        <v>1</v>
      </c>
    </row>
    <row r="486" spans="1:40" ht="15" hidden="1" outlineLevel="1">
      <c r="A486" s="533"/>
      <c r="B486" s="524"/>
      <c r="C486" s="433" t="s">
        <v>309</v>
      </c>
      <c r="D486" s="293" t="s">
        <v>164</v>
      </c>
      <c r="E486" s="297"/>
      <c r="F486" s="297"/>
      <c r="G486" s="297"/>
      <c r="H486" s="297"/>
      <c r="I486" s="297"/>
      <c r="J486" s="297"/>
      <c r="K486" s="297"/>
      <c r="L486" s="297"/>
      <c r="M486" s="297"/>
      <c r="N486" s="297"/>
      <c r="O486" s="297">
        <f>O485</f>
        <v>12</v>
      </c>
      <c r="P486" s="297"/>
      <c r="Q486" s="297"/>
      <c r="R486" s="297"/>
      <c r="S486" s="297"/>
      <c r="T486" s="297"/>
      <c r="U486" s="297"/>
      <c r="V486" s="297"/>
      <c r="W486" s="297"/>
      <c r="X486" s="297"/>
      <c r="Y486" s="297"/>
      <c r="Z486" s="413">
        <f>Z485</f>
        <v>0</v>
      </c>
      <c r="AA486" s="413">
        <f t="shared" ref="AA486" si="1379">AA485</f>
        <v>0</v>
      </c>
      <c r="AB486" s="413">
        <f t="shared" ref="AB486" si="1380">AB485</f>
        <v>0.6</v>
      </c>
      <c r="AC486" s="413">
        <f t="shared" ref="AC486" si="1381">AC485</f>
        <v>0.4</v>
      </c>
      <c r="AD486" s="413">
        <f t="shared" ref="AD486" si="1382">AD485</f>
        <v>0</v>
      </c>
      <c r="AE486" s="413">
        <f t="shared" ref="AE486" si="1383">AE485</f>
        <v>0</v>
      </c>
      <c r="AF486" s="413">
        <f t="shared" ref="AF486" si="1384">AF485</f>
        <v>0</v>
      </c>
      <c r="AG486" s="413">
        <f t="shared" ref="AG486" si="1385">AG485</f>
        <v>0</v>
      </c>
      <c r="AH486" s="413">
        <f t="shared" ref="AH486" si="1386">AH485</f>
        <v>0</v>
      </c>
      <c r="AI486" s="413">
        <f t="shared" ref="AI486" si="1387">AI485</f>
        <v>0</v>
      </c>
      <c r="AJ486" s="413">
        <f t="shared" ref="AJ486" si="1388">AJ485</f>
        <v>0</v>
      </c>
      <c r="AK486" s="413">
        <f t="shared" ref="AK486" si="1389">AK485</f>
        <v>0</v>
      </c>
      <c r="AL486" s="413">
        <f t="shared" ref="AL486" si="1390">AL485</f>
        <v>0</v>
      </c>
      <c r="AM486" s="413">
        <f t="shared" ref="AM486" si="1391">AM485</f>
        <v>0</v>
      </c>
      <c r="AN486" s="308"/>
    </row>
    <row r="487" spans="1:40" ht="15" hidden="1" outlineLevel="1">
      <c r="A487" s="533"/>
      <c r="B487" s="524"/>
      <c r="C487" s="433"/>
      <c r="D487" s="293"/>
      <c r="E487" s="293"/>
      <c r="F487" s="293"/>
      <c r="G487" s="293"/>
      <c r="H487" s="293"/>
      <c r="I487" s="293"/>
      <c r="J487" s="293"/>
      <c r="K487" s="293"/>
      <c r="L487" s="293"/>
      <c r="M487" s="293"/>
      <c r="N487" s="293"/>
      <c r="O487" s="293"/>
      <c r="P487" s="293"/>
      <c r="Q487" s="293"/>
      <c r="R487" s="293"/>
      <c r="S487" s="293"/>
      <c r="T487" s="293"/>
      <c r="U487" s="293"/>
      <c r="V487" s="293"/>
      <c r="W487" s="293"/>
      <c r="X487" s="293"/>
      <c r="Y487" s="293"/>
      <c r="Z487" s="414"/>
      <c r="AA487" s="427"/>
      <c r="AB487" s="427"/>
      <c r="AC487" s="427"/>
      <c r="AD487" s="427"/>
      <c r="AE487" s="427"/>
      <c r="AF487" s="427"/>
      <c r="AG487" s="427"/>
      <c r="AH487" s="427"/>
      <c r="AI487" s="427"/>
      <c r="AJ487" s="427"/>
      <c r="AK487" s="427"/>
      <c r="AL487" s="427"/>
      <c r="AM487" s="427"/>
      <c r="AN487" s="308"/>
    </row>
    <row r="488" spans="1:40" ht="15" hidden="1" outlineLevel="1">
      <c r="A488" s="533">
        <v>26</v>
      </c>
      <c r="B488" s="524"/>
      <c r="C488" s="430" t="s">
        <v>119</v>
      </c>
      <c r="D488" s="293" t="s">
        <v>25</v>
      </c>
      <c r="E488" s="297">
        <v>24255101.774628829</v>
      </c>
      <c r="F488" s="297">
        <v>27067.757406169694</v>
      </c>
      <c r="G488" s="297"/>
      <c r="H488" s="297"/>
      <c r="I488" s="297"/>
      <c r="J488" s="297"/>
      <c r="K488" s="297"/>
      <c r="L488" s="297"/>
      <c r="M488" s="297"/>
      <c r="N488" s="297"/>
      <c r="O488" s="297">
        <v>12</v>
      </c>
      <c r="P488" s="297">
        <v>2718.6786085830727</v>
      </c>
      <c r="Q488" s="297"/>
      <c r="R488" s="297"/>
      <c r="S488" s="297"/>
      <c r="T488" s="297"/>
      <c r="U488" s="297"/>
      <c r="V488" s="297"/>
      <c r="W488" s="297"/>
      <c r="X488" s="297"/>
      <c r="Y488" s="297"/>
      <c r="Z488" s="428"/>
      <c r="AA488" s="412">
        <v>0.10865836216161685</v>
      </c>
      <c r="AB488" s="412">
        <v>0.55175917268859243</v>
      </c>
      <c r="AC488" s="412">
        <v>0.33215931477586114</v>
      </c>
      <c r="AD488" s="412">
        <v>7.4231503739294932E-3</v>
      </c>
      <c r="AE488" s="412">
        <v>0</v>
      </c>
      <c r="AF488" s="412"/>
      <c r="AG488" s="417"/>
      <c r="AH488" s="417"/>
      <c r="AI488" s="417"/>
      <c r="AJ488" s="417"/>
      <c r="AK488" s="417"/>
      <c r="AL488" s="417"/>
      <c r="AM488" s="417"/>
      <c r="AN488" s="298">
        <f>SUM(Z488:AM488)</f>
        <v>0.99999999999999989</v>
      </c>
    </row>
    <row r="489" spans="1:40" ht="15" hidden="1" outlineLevel="1">
      <c r="A489" s="533"/>
      <c r="B489" s="524"/>
      <c r="C489" s="433" t="s">
        <v>309</v>
      </c>
      <c r="D489" s="293" t="s">
        <v>164</v>
      </c>
      <c r="E489" s="297"/>
      <c r="F489" s="297"/>
      <c r="G489" s="297"/>
      <c r="H489" s="297"/>
      <c r="I489" s="297"/>
      <c r="J489" s="297"/>
      <c r="K489" s="297"/>
      <c r="L489" s="297"/>
      <c r="M489" s="297"/>
      <c r="N489" s="297"/>
      <c r="O489" s="297">
        <f>O488</f>
        <v>12</v>
      </c>
      <c r="P489" s="297"/>
      <c r="Q489" s="297"/>
      <c r="R489" s="297"/>
      <c r="S489" s="297"/>
      <c r="T489" s="297"/>
      <c r="U489" s="297"/>
      <c r="V489" s="297"/>
      <c r="W489" s="297"/>
      <c r="X489" s="297"/>
      <c r="Y489" s="297"/>
      <c r="Z489" s="413">
        <f>Z488</f>
        <v>0</v>
      </c>
      <c r="AA489" s="413">
        <f t="shared" ref="AA489" si="1392">AA488</f>
        <v>0.10865836216161685</v>
      </c>
      <c r="AB489" s="413">
        <f t="shared" ref="AB489" si="1393">AB488</f>
        <v>0.55175917268859243</v>
      </c>
      <c r="AC489" s="413">
        <f t="shared" ref="AC489" si="1394">AC488</f>
        <v>0.33215931477586114</v>
      </c>
      <c r="AD489" s="413">
        <f t="shared" ref="AD489" si="1395">AD488</f>
        <v>7.4231503739294932E-3</v>
      </c>
      <c r="AE489" s="413">
        <f t="shared" ref="AE489" si="1396">AE488</f>
        <v>0</v>
      </c>
      <c r="AF489" s="413">
        <f t="shared" ref="AF489" si="1397">AF488</f>
        <v>0</v>
      </c>
      <c r="AG489" s="413">
        <f t="shared" ref="AG489" si="1398">AG488</f>
        <v>0</v>
      </c>
      <c r="AH489" s="413">
        <f t="shared" ref="AH489" si="1399">AH488</f>
        <v>0</v>
      </c>
      <c r="AI489" s="413">
        <f t="shared" ref="AI489" si="1400">AI488</f>
        <v>0</v>
      </c>
      <c r="AJ489" s="413">
        <f t="shared" ref="AJ489" si="1401">AJ488</f>
        <v>0</v>
      </c>
      <c r="AK489" s="413">
        <f t="shared" ref="AK489" si="1402">AK488</f>
        <v>0</v>
      </c>
      <c r="AL489" s="413">
        <f t="shared" ref="AL489" si="1403">AL488</f>
        <v>0</v>
      </c>
      <c r="AM489" s="413">
        <f t="shared" ref="AM489" si="1404">AM488</f>
        <v>0</v>
      </c>
      <c r="AN489" s="308"/>
    </row>
    <row r="490" spans="1:40" ht="15" hidden="1" outlineLevel="1">
      <c r="A490" s="533"/>
      <c r="B490" s="524"/>
      <c r="C490" s="43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293"/>
      <c r="Z490" s="414"/>
      <c r="AA490" s="427"/>
      <c r="AB490" s="427"/>
      <c r="AC490" s="427"/>
      <c r="AD490" s="427"/>
      <c r="AE490" s="427"/>
      <c r="AF490" s="427"/>
      <c r="AG490" s="427"/>
      <c r="AH490" s="427"/>
      <c r="AI490" s="427"/>
      <c r="AJ490" s="427"/>
      <c r="AK490" s="427"/>
      <c r="AL490" s="427"/>
      <c r="AM490" s="427"/>
      <c r="AN490" s="308"/>
    </row>
    <row r="491" spans="1:40" ht="30" hidden="1" outlineLevel="1">
      <c r="A491" s="533">
        <v>27</v>
      </c>
      <c r="B491" s="524"/>
      <c r="C491" s="430" t="s">
        <v>120</v>
      </c>
      <c r="D491" s="293" t="s">
        <v>25</v>
      </c>
      <c r="E491" s="297">
        <v>487052.01537462801</v>
      </c>
      <c r="F491" s="297"/>
      <c r="G491" s="297"/>
      <c r="H491" s="297"/>
      <c r="I491" s="297"/>
      <c r="J491" s="297"/>
      <c r="K491" s="297"/>
      <c r="L491" s="297"/>
      <c r="M491" s="297"/>
      <c r="N491" s="297"/>
      <c r="O491" s="297">
        <v>12</v>
      </c>
      <c r="P491" s="297">
        <v>90.507799156000004</v>
      </c>
      <c r="Q491" s="297"/>
      <c r="R491" s="297"/>
      <c r="S491" s="297"/>
      <c r="T491" s="297"/>
      <c r="U491" s="297"/>
      <c r="V491" s="297"/>
      <c r="W491" s="297"/>
      <c r="X491" s="297"/>
      <c r="Y491" s="297"/>
      <c r="Z491" s="428"/>
      <c r="AA491" s="412">
        <v>0.8</v>
      </c>
      <c r="AB491" s="412">
        <v>0.2</v>
      </c>
      <c r="AC491" s="412"/>
      <c r="AD491" s="412"/>
      <c r="AE491" s="412"/>
      <c r="AF491" s="412"/>
      <c r="AG491" s="417"/>
      <c r="AH491" s="417"/>
      <c r="AI491" s="417"/>
      <c r="AJ491" s="417"/>
      <c r="AK491" s="417"/>
      <c r="AL491" s="417"/>
      <c r="AM491" s="417"/>
      <c r="AN491" s="298">
        <f>SUM(Z491:AM491)</f>
        <v>1</v>
      </c>
    </row>
    <row r="492" spans="1:40" ht="15" hidden="1" outlineLevel="1">
      <c r="A492" s="533"/>
      <c r="B492" s="524"/>
      <c r="C492" s="433" t="s">
        <v>309</v>
      </c>
      <c r="D492" s="293" t="s">
        <v>164</v>
      </c>
      <c r="E492" s="297"/>
      <c r="F492" s="297"/>
      <c r="G492" s="297"/>
      <c r="H492" s="297"/>
      <c r="I492" s="297"/>
      <c r="J492" s="297"/>
      <c r="K492" s="297"/>
      <c r="L492" s="297"/>
      <c r="M492" s="297"/>
      <c r="N492" s="297"/>
      <c r="O492" s="297">
        <f>O491</f>
        <v>12</v>
      </c>
      <c r="P492" s="297"/>
      <c r="Q492" s="297"/>
      <c r="R492" s="297"/>
      <c r="S492" s="297"/>
      <c r="T492" s="297"/>
      <c r="U492" s="297"/>
      <c r="V492" s="297"/>
      <c r="W492" s="297"/>
      <c r="X492" s="297"/>
      <c r="Y492" s="297"/>
      <c r="Z492" s="413">
        <f>Z491</f>
        <v>0</v>
      </c>
      <c r="AA492" s="413">
        <f t="shared" ref="AA492" si="1405">AA491</f>
        <v>0.8</v>
      </c>
      <c r="AB492" s="413">
        <f t="shared" ref="AB492" si="1406">AB491</f>
        <v>0.2</v>
      </c>
      <c r="AC492" s="413">
        <f t="shared" ref="AC492" si="1407">AC491</f>
        <v>0</v>
      </c>
      <c r="AD492" s="413">
        <f t="shared" ref="AD492" si="1408">AD491</f>
        <v>0</v>
      </c>
      <c r="AE492" s="413">
        <f t="shared" ref="AE492" si="1409">AE491</f>
        <v>0</v>
      </c>
      <c r="AF492" s="413">
        <f t="shared" ref="AF492" si="1410">AF491</f>
        <v>0</v>
      </c>
      <c r="AG492" s="413">
        <f t="shared" ref="AG492" si="1411">AG491</f>
        <v>0</v>
      </c>
      <c r="AH492" s="413">
        <f t="shared" ref="AH492" si="1412">AH491</f>
        <v>0</v>
      </c>
      <c r="AI492" s="413">
        <f t="shared" ref="AI492" si="1413">AI491</f>
        <v>0</v>
      </c>
      <c r="AJ492" s="413">
        <f t="shared" ref="AJ492" si="1414">AJ491</f>
        <v>0</v>
      </c>
      <c r="AK492" s="413">
        <f t="shared" ref="AK492" si="1415">AK491</f>
        <v>0</v>
      </c>
      <c r="AL492" s="413">
        <f t="shared" ref="AL492" si="1416">AL491</f>
        <v>0</v>
      </c>
      <c r="AM492" s="413">
        <f t="shared" ref="AM492" si="1417">AM491</f>
        <v>0</v>
      </c>
      <c r="AN492" s="308"/>
    </row>
    <row r="493" spans="1:40" ht="15" hidden="1" outlineLevel="1">
      <c r="A493" s="533"/>
      <c r="B493" s="524"/>
      <c r="C493" s="433"/>
      <c r="D493" s="293"/>
      <c r="E493" s="293"/>
      <c r="F493" s="293"/>
      <c r="G493" s="293"/>
      <c r="H493" s="293"/>
      <c r="I493" s="293"/>
      <c r="J493" s="293"/>
      <c r="K493" s="293"/>
      <c r="L493" s="293"/>
      <c r="M493" s="293"/>
      <c r="N493" s="293"/>
      <c r="O493" s="293"/>
      <c r="P493" s="293"/>
      <c r="Q493" s="293"/>
      <c r="R493" s="293"/>
      <c r="S493" s="293"/>
      <c r="T493" s="293"/>
      <c r="U493" s="293"/>
      <c r="V493" s="293"/>
      <c r="W493" s="293"/>
      <c r="X493" s="293"/>
      <c r="Y493" s="293"/>
      <c r="Z493" s="414"/>
      <c r="AA493" s="427"/>
      <c r="AB493" s="427"/>
      <c r="AC493" s="427"/>
      <c r="AD493" s="427"/>
      <c r="AE493" s="427"/>
      <c r="AF493" s="427"/>
      <c r="AG493" s="427"/>
      <c r="AH493" s="427"/>
      <c r="AI493" s="427"/>
      <c r="AJ493" s="427"/>
      <c r="AK493" s="427"/>
      <c r="AL493" s="427"/>
      <c r="AM493" s="427"/>
      <c r="AN493" s="308"/>
    </row>
    <row r="494" spans="1:40" ht="30" hidden="1" outlineLevel="1">
      <c r="A494" s="533">
        <v>28</v>
      </c>
      <c r="B494" s="524"/>
      <c r="C494" s="430" t="s">
        <v>121</v>
      </c>
      <c r="D494" s="293" t="s">
        <v>25</v>
      </c>
      <c r="E494" s="297">
        <v>807371.71037717978</v>
      </c>
      <c r="F494" s="297"/>
      <c r="G494" s="297"/>
      <c r="H494" s="297"/>
      <c r="I494" s="297"/>
      <c r="J494" s="297"/>
      <c r="K494" s="297"/>
      <c r="L494" s="297"/>
      <c r="M494" s="297"/>
      <c r="N494" s="297"/>
      <c r="O494" s="297">
        <v>12</v>
      </c>
      <c r="P494" s="297">
        <v>107.17290810231664</v>
      </c>
      <c r="Q494" s="297"/>
      <c r="R494" s="297"/>
      <c r="S494" s="297"/>
      <c r="T494" s="297"/>
      <c r="U494" s="297"/>
      <c r="V494" s="297"/>
      <c r="W494" s="297"/>
      <c r="X494" s="297"/>
      <c r="Y494" s="297"/>
      <c r="Z494" s="428"/>
      <c r="AA494" s="412"/>
      <c r="AB494" s="412">
        <v>0.72729999999999995</v>
      </c>
      <c r="AC494" s="412">
        <v>0.2727</v>
      </c>
      <c r="AD494" s="412"/>
      <c r="AE494" s="412"/>
      <c r="AF494" s="412"/>
      <c r="AG494" s="417"/>
      <c r="AH494" s="417"/>
      <c r="AI494" s="417"/>
      <c r="AJ494" s="417"/>
      <c r="AK494" s="417"/>
      <c r="AL494" s="417"/>
      <c r="AM494" s="417"/>
      <c r="AN494" s="298">
        <f>SUM(Z494:AM494)</f>
        <v>1</v>
      </c>
    </row>
    <row r="495" spans="1:40" ht="15" hidden="1" outlineLevel="1">
      <c r="A495" s="533"/>
      <c r="B495" s="524"/>
      <c r="C495" s="433" t="s">
        <v>309</v>
      </c>
      <c r="D495" s="293" t="s">
        <v>164</v>
      </c>
      <c r="E495" s="297"/>
      <c r="F495" s="297"/>
      <c r="G495" s="297"/>
      <c r="H495" s="297"/>
      <c r="I495" s="297"/>
      <c r="J495" s="297"/>
      <c r="K495" s="297"/>
      <c r="L495" s="297"/>
      <c r="M495" s="297"/>
      <c r="N495" s="297"/>
      <c r="O495" s="297">
        <f>O494</f>
        <v>12</v>
      </c>
      <c r="P495" s="297"/>
      <c r="Q495" s="297"/>
      <c r="R495" s="297"/>
      <c r="S495" s="297"/>
      <c r="T495" s="297"/>
      <c r="U495" s="297"/>
      <c r="V495" s="297"/>
      <c r="W495" s="297"/>
      <c r="X495" s="297"/>
      <c r="Y495" s="297"/>
      <c r="Z495" s="413">
        <f>Z494</f>
        <v>0</v>
      </c>
      <c r="AA495" s="413">
        <f t="shared" ref="AA495" si="1418">AA494</f>
        <v>0</v>
      </c>
      <c r="AB495" s="413">
        <f t="shared" ref="AB495" si="1419">AB494</f>
        <v>0.72729999999999995</v>
      </c>
      <c r="AC495" s="413">
        <f t="shared" ref="AC495" si="1420">AC494</f>
        <v>0.2727</v>
      </c>
      <c r="AD495" s="413">
        <f t="shared" ref="AD495" si="1421">AD494</f>
        <v>0</v>
      </c>
      <c r="AE495" s="413">
        <f t="shared" ref="AE495" si="1422">AE494</f>
        <v>0</v>
      </c>
      <c r="AF495" s="413">
        <f t="shared" ref="AF495" si="1423">AF494</f>
        <v>0</v>
      </c>
      <c r="AG495" s="413">
        <f t="shared" ref="AG495" si="1424">AG494</f>
        <v>0</v>
      </c>
      <c r="AH495" s="413">
        <f t="shared" ref="AH495" si="1425">AH494</f>
        <v>0</v>
      </c>
      <c r="AI495" s="413">
        <f t="shared" ref="AI495" si="1426">AI494</f>
        <v>0</v>
      </c>
      <c r="AJ495" s="413">
        <f t="shared" ref="AJ495" si="1427">AJ494</f>
        <v>0</v>
      </c>
      <c r="AK495" s="413">
        <f t="shared" ref="AK495" si="1428">AK494</f>
        <v>0</v>
      </c>
      <c r="AL495" s="413">
        <f t="shared" ref="AL495" si="1429">AL494</f>
        <v>0</v>
      </c>
      <c r="AM495" s="413">
        <f t="shared" ref="AM495" si="1430">AM494</f>
        <v>0</v>
      </c>
      <c r="AN495" s="308"/>
    </row>
    <row r="496" spans="1:40" ht="15" hidden="1" outlineLevel="1">
      <c r="A496" s="533"/>
      <c r="B496" s="524"/>
      <c r="C496" s="43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293"/>
      <c r="Z496" s="414"/>
      <c r="AA496" s="427"/>
      <c r="AB496" s="427"/>
      <c r="AC496" s="427"/>
      <c r="AD496" s="427"/>
      <c r="AE496" s="427"/>
      <c r="AF496" s="427"/>
      <c r="AG496" s="427"/>
      <c r="AH496" s="427"/>
      <c r="AI496" s="427"/>
      <c r="AJ496" s="427"/>
      <c r="AK496" s="427"/>
      <c r="AL496" s="427"/>
      <c r="AM496" s="427"/>
      <c r="AN496" s="308"/>
    </row>
    <row r="497" spans="1:40" ht="30" hidden="1" outlineLevel="1">
      <c r="A497" s="533">
        <v>29</v>
      </c>
      <c r="B497" s="524"/>
      <c r="C497" s="430" t="s">
        <v>122</v>
      </c>
      <c r="D497" s="293" t="s">
        <v>25</v>
      </c>
      <c r="E497" s="297"/>
      <c r="F497" s="297"/>
      <c r="G497" s="297"/>
      <c r="H497" s="297"/>
      <c r="I497" s="297"/>
      <c r="J497" s="297"/>
      <c r="K497" s="297"/>
      <c r="L497" s="297"/>
      <c r="M497" s="297"/>
      <c r="N497" s="297"/>
      <c r="O497" s="297">
        <v>3</v>
      </c>
      <c r="P497" s="297"/>
      <c r="Q497" s="297"/>
      <c r="R497" s="297"/>
      <c r="S497" s="297"/>
      <c r="T497" s="297"/>
      <c r="U497" s="297"/>
      <c r="V497" s="297"/>
      <c r="W497" s="297"/>
      <c r="X497" s="297"/>
      <c r="Y497" s="297"/>
      <c r="Z497" s="428"/>
      <c r="AA497" s="412"/>
      <c r="AB497" s="412"/>
      <c r="AC497" s="412"/>
      <c r="AD497" s="412"/>
      <c r="AE497" s="412"/>
      <c r="AF497" s="412"/>
      <c r="AG497" s="417"/>
      <c r="AH497" s="417"/>
      <c r="AI497" s="417"/>
      <c r="AJ497" s="417"/>
      <c r="AK497" s="417"/>
      <c r="AL497" s="417"/>
      <c r="AM497" s="417"/>
      <c r="AN497" s="298">
        <f>SUM(Z497:AM497)</f>
        <v>0</v>
      </c>
    </row>
    <row r="498" spans="1:40" ht="15" hidden="1" outlineLevel="1">
      <c r="A498" s="533"/>
      <c r="B498" s="524"/>
      <c r="C498" s="433" t="s">
        <v>309</v>
      </c>
      <c r="D498" s="293" t="s">
        <v>164</v>
      </c>
      <c r="E498" s="297"/>
      <c r="F498" s="297"/>
      <c r="G498" s="297"/>
      <c r="H498" s="297"/>
      <c r="I498" s="297"/>
      <c r="J498" s="297"/>
      <c r="K498" s="297"/>
      <c r="L498" s="297"/>
      <c r="M498" s="297"/>
      <c r="N498" s="297"/>
      <c r="O498" s="297">
        <f>O497</f>
        <v>3</v>
      </c>
      <c r="P498" s="297"/>
      <c r="Q498" s="297"/>
      <c r="R498" s="297"/>
      <c r="S498" s="297"/>
      <c r="T498" s="297"/>
      <c r="U498" s="297"/>
      <c r="V498" s="297"/>
      <c r="W498" s="297"/>
      <c r="X498" s="297"/>
      <c r="Y498" s="297"/>
      <c r="Z498" s="413">
        <f>Z497</f>
        <v>0</v>
      </c>
      <c r="AA498" s="413">
        <f t="shared" ref="AA498" si="1431">AA497</f>
        <v>0</v>
      </c>
      <c r="AB498" s="413">
        <f t="shared" ref="AB498" si="1432">AB497</f>
        <v>0</v>
      </c>
      <c r="AC498" s="413">
        <f t="shared" ref="AC498" si="1433">AC497</f>
        <v>0</v>
      </c>
      <c r="AD498" s="413">
        <f t="shared" ref="AD498" si="1434">AD497</f>
        <v>0</v>
      </c>
      <c r="AE498" s="413">
        <f t="shared" ref="AE498" si="1435">AE497</f>
        <v>0</v>
      </c>
      <c r="AF498" s="413">
        <f t="shared" ref="AF498" si="1436">AF497</f>
        <v>0</v>
      </c>
      <c r="AG498" s="413">
        <f t="shared" ref="AG498" si="1437">AG497</f>
        <v>0</v>
      </c>
      <c r="AH498" s="413">
        <f t="shared" ref="AH498" si="1438">AH497</f>
        <v>0</v>
      </c>
      <c r="AI498" s="413">
        <f t="shared" ref="AI498" si="1439">AI497</f>
        <v>0</v>
      </c>
      <c r="AJ498" s="413">
        <f t="shared" ref="AJ498" si="1440">AJ497</f>
        <v>0</v>
      </c>
      <c r="AK498" s="413">
        <f t="shared" ref="AK498" si="1441">AK497</f>
        <v>0</v>
      </c>
      <c r="AL498" s="413">
        <f t="shared" ref="AL498" si="1442">AL497</f>
        <v>0</v>
      </c>
      <c r="AM498" s="413">
        <f t="shared" ref="AM498" si="1443">AM497</f>
        <v>0</v>
      </c>
      <c r="AN498" s="308"/>
    </row>
    <row r="499" spans="1:40" ht="15" hidden="1" outlineLevel="1">
      <c r="A499" s="533"/>
      <c r="B499" s="524"/>
      <c r="C499" s="43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293"/>
      <c r="Z499" s="414"/>
      <c r="AA499" s="427"/>
      <c r="AB499" s="427"/>
      <c r="AC499" s="427"/>
      <c r="AD499" s="427"/>
      <c r="AE499" s="427"/>
      <c r="AF499" s="427"/>
      <c r="AG499" s="427"/>
      <c r="AH499" s="427"/>
      <c r="AI499" s="427"/>
      <c r="AJ499" s="427"/>
      <c r="AK499" s="427"/>
      <c r="AL499" s="427"/>
      <c r="AM499" s="427"/>
      <c r="AN499" s="308"/>
    </row>
    <row r="500" spans="1:40" ht="30" hidden="1" outlineLevel="1">
      <c r="A500" s="533">
        <v>30</v>
      </c>
      <c r="B500" s="524"/>
      <c r="C500" s="430" t="s">
        <v>123</v>
      </c>
      <c r="D500" s="293" t="s">
        <v>25</v>
      </c>
      <c r="E500" s="297"/>
      <c r="F500" s="297"/>
      <c r="G500" s="297"/>
      <c r="H500" s="297"/>
      <c r="I500" s="297"/>
      <c r="J500" s="297"/>
      <c r="K500" s="297"/>
      <c r="L500" s="297"/>
      <c r="M500" s="297"/>
      <c r="N500" s="297"/>
      <c r="O500" s="297">
        <v>12</v>
      </c>
      <c r="P500" s="297"/>
      <c r="Q500" s="297"/>
      <c r="R500" s="297"/>
      <c r="S500" s="297"/>
      <c r="T500" s="297"/>
      <c r="U500" s="297"/>
      <c r="V500" s="297"/>
      <c r="W500" s="297"/>
      <c r="X500" s="297"/>
      <c r="Y500" s="297"/>
      <c r="Z500" s="428"/>
      <c r="AA500" s="412"/>
      <c r="AB500" s="412"/>
      <c r="AC500" s="412"/>
      <c r="AD500" s="412"/>
      <c r="AE500" s="412"/>
      <c r="AF500" s="412"/>
      <c r="AG500" s="417"/>
      <c r="AH500" s="417"/>
      <c r="AI500" s="417"/>
      <c r="AJ500" s="417"/>
      <c r="AK500" s="417"/>
      <c r="AL500" s="417"/>
      <c r="AM500" s="417"/>
      <c r="AN500" s="298">
        <f>SUM(Z500:AM500)</f>
        <v>0</v>
      </c>
    </row>
    <row r="501" spans="1:40" ht="15" hidden="1" outlineLevel="1">
      <c r="A501" s="533"/>
      <c r="B501" s="524"/>
      <c r="C501" s="433" t="s">
        <v>309</v>
      </c>
      <c r="D501" s="293" t="s">
        <v>164</v>
      </c>
      <c r="E501" s="297"/>
      <c r="F501" s="297"/>
      <c r="G501" s="297"/>
      <c r="H501" s="297"/>
      <c r="I501" s="297"/>
      <c r="J501" s="297"/>
      <c r="K501" s="297"/>
      <c r="L501" s="297"/>
      <c r="M501" s="297"/>
      <c r="N501" s="297"/>
      <c r="O501" s="297">
        <f>O500</f>
        <v>12</v>
      </c>
      <c r="P501" s="297"/>
      <c r="Q501" s="297"/>
      <c r="R501" s="297"/>
      <c r="S501" s="297"/>
      <c r="T501" s="297"/>
      <c r="U501" s="297"/>
      <c r="V501" s="297"/>
      <c r="W501" s="297"/>
      <c r="X501" s="297"/>
      <c r="Y501" s="297"/>
      <c r="Z501" s="413">
        <f>Z500</f>
        <v>0</v>
      </c>
      <c r="AA501" s="413">
        <f t="shared" ref="AA501" si="1444">AA500</f>
        <v>0</v>
      </c>
      <c r="AB501" s="413">
        <f t="shared" ref="AB501" si="1445">AB500</f>
        <v>0</v>
      </c>
      <c r="AC501" s="413">
        <f t="shared" ref="AC501" si="1446">AC500</f>
        <v>0</v>
      </c>
      <c r="AD501" s="413">
        <f t="shared" ref="AD501" si="1447">AD500</f>
        <v>0</v>
      </c>
      <c r="AE501" s="413">
        <f t="shared" ref="AE501" si="1448">AE500</f>
        <v>0</v>
      </c>
      <c r="AF501" s="413">
        <f t="shared" ref="AF501" si="1449">AF500</f>
        <v>0</v>
      </c>
      <c r="AG501" s="413">
        <f t="shared" ref="AG501" si="1450">AG500</f>
        <v>0</v>
      </c>
      <c r="AH501" s="413">
        <f t="shared" ref="AH501" si="1451">AH500</f>
        <v>0</v>
      </c>
      <c r="AI501" s="413">
        <f t="shared" ref="AI501" si="1452">AI500</f>
        <v>0</v>
      </c>
      <c r="AJ501" s="413">
        <f t="shared" ref="AJ501" si="1453">AJ500</f>
        <v>0</v>
      </c>
      <c r="AK501" s="413">
        <f t="shared" ref="AK501" si="1454">AK500</f>
        <v>0</v>
      </c>
      <c r="AL501" s="413">
        <f t="shared" ref="AL501" si="1455">AL500</f>
        <v>0</v>
      </c>
      <c r="AM501" s="413">
        <f t="shared" ref="AM501" si="1456">AM500</f>
        <v>0</v>
      </c>
      <c r="AN501" s="308"/>
    </row>
    <row r="502" spans="1:40" ht="15" hidden="1" outlineLevel="1">
      <c r="A502" s="533"/>
      <c r="B502" s="524"/>
      <c r="C502" s="43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293"/>
      <c r="Z502" s="414"/>
      <c r="AA502" s="427"/>
      <c r="AB502" s="427"/>
      <c r="AC502" s="427"/>
      <c r="AD502" s="427"/>
      <c r="AE502" s="427"/>
      <c r="AF502" s="427"/>
      <c r="AG502" s="427"/>
      <c r="AH502" s="427"/>
      <c r="AI502" s="427"/>
      <c r="AJ502" s="427"/>
      <c r="AK502" s="427"/>
      <c r="AL502" s="427"/>
      <c r="AM502" s="427"/>
      <c r="AN502" s="308"/>
    </row>
    <row r="503" spans="1:40" ht="30" hidden="1" outlineLevel="1">
      <c r="A503" s="533">
        <v>31</v>
      </c>
      <c r="B503" s="524"/>
      <c r="C503" s="430" t="s">
        <v>124</v>
      </c>
      <c r="D503" s="293" t="s">
        <v>25</v>
      </c>
      <c r="E503" s="297"/>
      <c r="F503" s="297"/>
      <c r="G503" s="297"/>
      <c r="H503" s="297"/>
      <c r="I503" s="297"/>
      <c r="J503" s="297"/>
      <c r="K503" s="297"/>
      <c r="L503" s="297"/>
      <c r="M503" s="297"/>
      <c r="N503" s="297"/>
      <c r="O503" s="297">
        <v>12</v>
      </c>
      <c r="P503" s="297"/>
      <c r="Q503" s="297"/>
      <c r="R503" s="297"/>
      <c r="S503" s="297"/>
      <c r="T503" s="297"/>
      <c r="U503" s="297"/>
      <c r="V503" s="297"/>
      <c r="W503" s="297"/>
      <c r="X503" s="297"/>
      <c r="Y503" s="297"/>
      <c r="Z503" s="428"/>
      <c r="AA503" s="412"/>
      <c r="AB503" s="412"/>
      <c r="AC503" s="412"/>
      <c r="AD503" s="412"/>
      <c r="AE503" s="412"/>
      <c r="AF503" s="412"/>
      <c r="AG503" s="417"/>
      <c r="AH503" s="417"/>
      <c r="AI503" s="417"/>
      <c r="AJ503" s="417"/>
      <c r="AK503" s="417"/>
      <c r="AL503" s="417"/>
      <c r="AM503" s="417"/>
      <c r="AN503" s="298">
        <f>SUM(Z503:AM503)</f>
        <v>0</v>
      </c>
    </row>
    <row r="504" spans="1:40" ht="15" hidden="1" outlineLevel="1">
      <c r="A504" s="533"/>
      <c r="B504" s="524"/>
      <c r="C504" s="433" t="s">
        <v>309</v>
      </c>
      <c r="D504" s="293" t="s">
        <v>164</v>
      </c>
      <c r="E504" s="297"/>
      <c r="F504" s="297"/>
      <c r="G504" s="297"/>
      <c r="H504" s="297"/>
      <c r="I504" s="297"/>
      <c r="J504" s="297"/>
      <c r="K504" s="297"/>
      <c r="L504" s="297"/>
      <c r="M504" s="297"/>
      <c r="N504" s="297"/>
      <c r="O504" s="297">
        <f>O503</f>
        <v>12</v>
      </c>
      <c r="P504" s="297"/>
      <c r="Q504" s="297"/>
      <c r="R504" s="297"/>
      <c r="S504" s="297"/>
      <c r="T504" s="297"/>
      <c r="U504" s="297"/>
      <c r="V504" s="297"/>
      <c r="W504" s="297"/>
      <c r="X504" s="297"/>
      <c r="Y504" s="297"/>
      <c r="Z504" s="413">
        <f>Z503</f>
        <v>0</v>
      </c>
      <c r="AA504" s="413">
        <f t="shared" ref="AA504" si="1457">AA503</f>
        <v>0</v>
      </c>
      <c r="AB504" s="413">
        <f t="shared" ref="AB504" si="1458">AB503</f>
        <v>0</v>
      </c>
      <c r="AC504" s="413">
        <f t="shared" ref="AC504" si="1459">AC503</f>
        <v>0</v>
      </c>
      <c r="AD504" s="413">
        <f t="shared" ref="AD504" si="1460">AD503</f>
        <v>0</v>
      </c>
      <c r="AE504" s="413">
        <f t="shared" ref="AE504" si="1461">AE503</f>
        <v>0</v>
      </c>
      <c r="AF504" s="413">
        <f t="shared" ref="AF504" si="1462">AF503</f>
        <v>0</v>
      </c>
      <c r="AG504" s="413">
        <f t="shared" ref="AG504" si="1463">AG503</f>
        <v>0</v>
      </c>
      <c r="AH504" s="413">
        <f t="shared" ref="AH504" si="1464">AH503</f>
        <v>0</v>
      </c>
      <c r="AI504" s="413">
        <f t="shared" ref="AI504" si="1465">AI503</f>
        <v>0</v>
      </c>
      <c r="AJ504" s="413">
        <f t="shared" ref="AJ504" si="1466">AJ503</f>
        <v>0</v>
      </c>
      <c r="AK504" s="413">
        <f t="shared" ref="AK504" si="1467">AK503</f>
        <v>0</v>
      </c>
      <c r="AL504" s="413">
        <f t="shared" ref="AL504" si="1468">AL503</f>
        <v>0</v>
      </c>
      <c r="AM504" s="413">
        <f t="shared" ref="AM504" si="1469">AM503</f>
        <v>0</v>
      </c>
      <c r="AN504" s="308"/>
    </row>
    <row r="505" spans="1:40" ht="15" hidden="1" outlineLevel="1">
      <c r="A505" s="533"/>
      <c r="B505" s="524"/>
      <c r="C505" s="430"/>
      <c r="D505" s="293"/>
      <c r="E505" s="293"/>
      <c r="F505" s="293"/>
      <c r="G505" s="293"/>
      <c r="H505" s="293"/>
      <c r="I505" s="293"/>
      <c r="J505" s="293"/>
      <c r="K505" s="293"/>
      <c r="L505" s="293"/>
      <c r="M505" s="293"/>
      <c r="N505" s="293"/>
      <c r="O505" s="293"/>
      <c r="P505" s="293"/>
      <c r="Q505" s="293"/>
      <c r="R505" s="293"/>
      <c r="S505" s="293"/>
      <c r="T505" s="293"/>
      <c r="U505" s="293"/>
      <c r="V505" s="293"/>
      <c r="W505" s="293"/>
      <c r="X505" s="293"/>
      <c r="Y505" s="293"/>
      <c r="Z505" s="414"/>
      <c r="AA505" s="427"/>
      <c r="AB505" s="427"/>
      <c r="AC505" s="427"/>
      <c r="AD505" s="427"/>
      <c r="AE505" s="427"/>
      <c r="AF505" s="427"/>
      <c r="AG505" s="427"/>
      <c r="AH505" s="427"/>
      <c r="AI505" s="427"/>
      <c r="AJ505" s="427"/>
      <c r="AK505" s="427"/>
      <c r="AL505" s="427"/>
      <c r="AM505" s="427"/>
      <c r="AN505" s="308"/>
    </row>
    <row r="506" spans="1:40" ht="15" hidden="1" outlineLevel="1">
      <c r="A506" s="533">
        <v>32</v>
      </c>
      <c r="B506" s="524"/>
      <c r="C506" s="430" t="s">
        <v>125</v>
      </c>
      <c r="D506" s="293" t="s">
        <v>25</v>
      </c>
      <c r="E506" s="297"/>
      <c r="F506" s="297"/>
      <c r="G506" s="297"/>
      <c r="H506" s="297"/>
      <c r="I506" s="297"/>
      <c r="J506" s="297"/>
      <c r="K506" s="297"/>
      <c r="L506" s="297"/>
      <c r="M506" s="297"/>
      <c r="N506" s="297"/>
      <c r="O506" s="297">
        <v>12</v>
      </c>
      <c r="P506" s="297"/>
      <c r="Q506" s="297"/>
      <c r="R506" s="297"/>
      <c r="S506" s="297"/>
      <c r="T506" s="297"/>
      <c r="U506" s="297"/>
      <c r="V506" s="297"/>
      <c r="W506" s="297"/>
      <c r="X506" s="297"/>
      <c r="Y506" s="297"/>
      <c r="Z506" s="428"/>
      <c r="AA506" s="412"/>
      <c r="AB506" s="412"/>
      <c r="AC506" s="412"/>
      <c r="AD506" s="412"/>
      <c r="AE506" s="412"/>
      <c r="AF506" s="412"/>
      <c r="AG506" s="417"/>
      <c r="AH506" s="417"/>
      <c r="AI506" s="417"/>
      <c r="AJ506" s="417"/>
      <c r="AK506" s="417"/>
      <c r="AL506" s="417"/>
      <c r="AM506" s="417"/>
      <c r="AN506" s="298">
        <f>SUM(Z506:AM506)</f>
        <v>0</v>
      </c>
    </row>
    <row r="507" spans="1:40" ht="15" hidden="1" outlineLevel="1">
      <c r="A507" s="533"/>
      <c r="B507" s="524"/>
      <c r="C507" s="433" t="s">
        <v>309</v>
      </c>
      <c r="D507" s="293" t="s">
        <v>164</v>
      </c>
      <c r="E507" s="297"/>
      <c r="F507" s="297"/>
      <c r="G507" s="297"/>
      <c r="H507" s="297"/>
      <c r="I507" s="297"/>
      <c r="J507" s="297"/>
      <c r="K507" s="297"/>
      <c r="L507" s="297"/>
      <c r="M507" s="297"/>
      <c r="N507" s="297"/>
      <c r="O507" s="297">
        <f>O506</f>
        <v>12</v>
      </c>
      <c r="P507" s="297"/>
      <c r="Q507" s="297"/>
      <c r="R507" s="297"/>
      <c r="S507" s="297"/>
      <c r="T507" s="297"/>
      <c r="U507" s="297"/>
      <c r="V507" s="297"/>
      <c r="W507" s="297"/>
      <c r="X507" s="297"/>
      <c r="Y507" s="297"/>
      <c r="Z507" s="413">
        <f>Z506</f>
        <v>0</v>
      </c>
      <c r="AA507" s="413">
        <f t="shared" ref="AA507" si="1470">AA506</f>
        <v>0</v>
      </c>
      <c r="AB507" s="413">
        <f t="shared" ref="AB507" si="1471">AB506</f>
        <v>0</v>
      </c>
      <c r="AC507" s="413">
        <f t="shared" ref="AC507" si="1472">AC506</f>
        <v>0</v>
      </c>
      <c r="AD507" s="413">
        <f t="shared" ref="AD507" si="1473">AD506</f>
        <v>0</v>
      </c>
      <c r="AE507" s="413">
        <f t="shared" ref="AE507" si="1474">AE506</f>
        <v>0</v>
      </c>
      <c r="AF507" s="413">
        <f t="shared" ref="AF507" si="1475">AF506</f>
        <v>0</v>
      </c>
      <c r="AG507" s="413">
        <f t="shared" ref="AG507" si="1476">AG506</f>
        <v>0</v>
      </c>
      <c r="AH507" s="413">
        <f t="shared" ref="AH507" si="1477">AH506</f>
        <v>0</v>
      </c>
      <c r="AI507" s="413">
        <f t="shared" ref="AI507" si="1478">AI506</f>
        <v>0</v>
      </c>
      <c r="AJ507" s="413">
        <f t="shared" ref="AJ507" si="1479">AJ506</f>
        <v>0</v>
      </c>
      <c r="AK507" s="413">
        <f t="shared" ref="AK507" si="1480">AK506</f>
        <v>0</v>
      </c>
      <c r="AL507" s="413">
        <f t="shared" ref="AL507" si="1481">AL506</f>
        <v>0</v>
      </c>
      <c r="AM507" s="413">
        <f t="shared" ref="AM507" si="1482">AM506</f>
        <v>0</v>
      </c>
      <c r="AN507" s="308"/>
    </row>
    <row r="508" spans="1:40" ht="15" hidden="1" outlineLevel="1">
      <c r="A508" s="533"/>
      <c r="B508" s="524"/>
      <c r="C508" s="430"/>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293"/>
      <c r="Z508" s="414"/>
      <c r="AA508" s="427"/>
      <c r="AB508" s="427"/>
      <c r="AC508" s="427"/>
      <c r="AD508" s="427"/>
      <c r="AE508" s="427"/>
      <c r="AF508" s="427"/>
      <c r="AG508" s="427"/>
      <c r="AH508" s="427"/>
      <c r="AI508" s="427"/>
      <c r="AJ508" s="427"/>
      <c r="AK508" s="427"/>
      <c r="AL508" s="427"/>
      <c r="AM508" s="427"/>
      <c r="AN508" s="308"/>
    </row>
    <row r="509" spans="1:40" ht="15.6" hidden="1" outlineLevel="1">
      <c r="A509" s="533"/>
      <c r="B509" s="524"/>
      <c r="C509" s="505" t="s">
        <v>502</v>
      </c>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293"/>
      <c r="Z509" s="414"/>
      <c r="AA509" s="427"/>
      <c r="AB509" s="427"/>
      <c r="AC509" s="427"/>
      <c r="AD509" s="427"/>
      <c r="AE509" s="427"/>
      <c r="AF509" s="427"/>
      <c r="AG509" s="427"/>
      <c r="AH509" s="427"/>
      <c r="AI509" s="427"/>
      <c r="AJ509" s="427"/>
      <c r="AK509" s="427"/>
      <c r="AL509" s="427"/>
      <c r="AM509" s="427"/>
      <c r="AN509" s="308"/>
    </row>
    <row r="510" spans="1:40" ht="15" hidden="1" outlineLevel="1">
      <c r="A510" s="533">
        <v>33</v>
      </c>
      <c r="B510" s="524"/>
      <c r="C510" s="430" t="s">
        <v>126</v>
      </c>
      <c r="D510" s="293" t="s">
        <v>25</v>
      </c>
      <c r="E510" s="297">
        <v>813761.46999999962</v>
      </c>
      <c r="F510" s="297"/>
      <c r="G510" s="297"/>
      <c r="H510" s="297"/>
      <c r="I510" s="297"/>
      <c r="J510" s="297"/>
      <c r="K510" s="297"/>
      <c r="L510" s="297"/>
      <c r="M510" s="297"/>
      <c r="N510" s="297"/>
      <c r="O510" s="297">
        <v>0</v>
      </c>
      <c r="P510" s="297">
        <v>108.18890000000002</v>
      </c>
      <c r="Q510" s="297"/>
      <c r="R510" s="297"/>
      <c r="S510" s="297"/>
      <c r="T510" s="297"/>
      <c r="U510" s="297"/>
      <c r="V510" s="297"/>
      <c r="W510" s="297"/>
      <c r="X510" s="297"/>
      <c r="Y510" s="297"/>
      <c r="Z510" s="428"/>
      <c r="AA510" s="412">
        <v>0.85</v>
      </c>
      <c r="AB510" s="412">
        <v>0.15</v>
      </c>
      <c r="AC510" s="412"/>
      <c r="AD510" s="412"/>
      <c r="AE510" s="412"/>
      <c r="AF510" s="412"/>
      <c r="AG510" s="417"/>
      <c r="AH510" s="417"/>
      <c r="AI510" s="417"/>
      <c r="AJ510" s="417"/>
      <c r="AK510" s="417"/>
      <c r="AL510" s="417"/>
      <c r="AM510" s="417"/>
      <c r="AN510" s="298">
        <f>SUM(Z510:AM510)</f>
        <v>1</v>
      </c>
    </row>
    <row r="511" spans="1:40" ht="15" hidden="1" outlineLevel="1">
      <c r="A511" s="533"/>
      <c r="B511" s="524"/>
      <c r="C511" s="433" t="s">
        <v>309</v>
      </c>
      <c r="D511" s="293" t="s">
        <v>164</v>
      </c>
      <c r="E511" s="297"/>
      <c r="F511" s="297"/>
      <c r="G511" s="297"/>
      <c r="H511" s="297"/>
      <c r="I511" s="297"/>
      <c r="J511" s="297"/>
      <c r="K511" s="297"/>
      <c r="L511" s="297"/>
      <c r="M511" s="297"/>
      <c r="N511" s="297"/>
      <c r="O511" s="297">
        <f>O510</f>
        <v>0</v>
      </c>
      <c r="P511" s="297"/>
      <c r="Q511" s="297"/>
      <c r="R511" s="297"/>
      <c r="S511" s="297"/>
      <c r="T511" s="297"/>
      <c r="U511" s="297"/>
      <c r="V511" s="297"/>
      <c r="W511" s="297"/>
      <c r="X511" s="297"/>
      <c r="Y511" s="297"/>
      <c r="Z511" s="413">
        <f>Z510</f>
        <v>0</v>
      </c>
      <c r="AA511" s="413">
        <f t="shared" ref="AA511" si="1483">AA510</f>
        <v>0.85</v>
      </c>
      <c r="AB511" s="413">
        <f t="shared" ref="AB511" si="1484">AB510</f>
        <v>0.15</v>
      </c>
      <c r="AC511" s="413">
        <f t="shared" ref="AC511" si="1485">AC510</f>
        <v>0</v>
      </c>
      <c r="AD511" s="413">
        <f t="shared" ref="AD511" si="1486">AD510</f>
        <v>0</v>
      </c>
      <c r="AE511" s="413">
        <f t="shared" ref="AE511" si="1487">AE510</f>
        <v>0</v>
      </c>
      <c r="AF511" s="413">
        <f t="shared" ref="AF511" si="1488">AF510</f>
        <v>0</v>
      </c>
      <c r="AG511" s="413">
        <f t="shared" ref="AG511" si="1489">AG510</f>
        <v>0</v>
      </c>
      <c r="AH511" s="413">
        <f t="shared" ref="AH511" si="1490">AH510</f>
        <v>0</v>
      </c>
      <c r="AI511" s="413">
        <f t="shared" ref="AI511" si="1491">AI510</f>
        <v>0</v>
      </c>
      <c r="AJ511" s="413">
        <f t="shared" ref="AJ511" si="1492">AJ510</f>
        <v>0</v>
      </c>
      <c r="AK511" s="413">
        <f t="shared" ref="AK511" si="1493">AK510</f>
        <v>0</v>
      </c>
      <c r="AL511" s="413">
        <f t="shared" ref="AL511" si="1494">AL510</f>
        <v>0</v>
      </c>
      <c r="AM511" s="413">
        <f t="shared" ref="AM511" si="1495">AM510</f>
        <v>0</v>
      </c>
      <c r="AN511" s="308"/>
    </row>
    <row r="512" spans="1:40" ht="15" hidden="1" outlineLevel="1">
      <c r="A512" s="533"/>
      <c r="B512" s="524"/>
      <c r="C512" s="430"/>
      <c r="D512" s="293"/>
      <c r="E512" s="293"/>
      <c r="F512" s="293"/>
      <c r="G512" s="293"/>
      <c r="H512" s="293"/>
      <c r="I512" s="293"/>
      <c r="J512" s="293"/>
      <c r="K512" s="293"/>
      <c r="L512" s="293"/>
      <c r="M512" s="293"/>
      <c r="N512" s="293"/>
      <c r="O512" s="293"/>
      <c r="P512" s="293"/>
      <c r="Q512" s="293"/>
      <c r="R512" s="293"/>
      <c r="S512" s="293"/>
      <c r="T512" s="293"/>
      <c r="U512" s="293"/>
      <c r="V512" s="293"/>
      <c r="W512" s="293"/>
      <c r="X512" s="293"/>
      <c r="Y512" s="293"/>
      <c r="Z512" s="414"/>
      <c r="AA512" s="427"/>
      <c r="AB512" s="427"/>
      <c r="AC512" s="427"/>
      <c r="AD512" s="427"/>
      <c r="AE512" s="427"/>
      <c r="AF512" s="427"/>
      <c r="AG512" s="427"/>
      <c r="AH512" s="427"/>
      <c r="AI512" s="427"/>
      <c r="AJ512" s="427"/>
      <c r="AK512" s="427"/>
      <c r="AL512" s="427"/>
      <c r="AM512" s="427"/>
      <c r="AN512" s="308"/>
    </row>
    <row r="513" spans="1:40" ht="15" hidden="1" outlineLevel="1">
      <c r="A513" s="533">
        <v>34</v>
      </c>
      <c r="B513" s="524"/>
      <c r="C513" s="430" t="s">
        <v>127</v>
      </c>
      <c r="D513" s="293" t="s">
        <v>25</v>
      </c>
      <c r="E513" s="297"/>
      <c r="F513" s="297"/>
      <c r="G513" s="297"/>
      <c r="H513" s="297"/>
      <c r="I513" s="297"/>
      <c r="J513" s="297"/>
      <c r="K513" s="297"/>
      <c r="L513" s="297"/>
      <c r="M513" s="297"/>
      <c r="N513" s="297"/>
      <c r="O513" s="297">
        <v>0</v>
      </c>
      <c r="P513" s="297"/>
      <c r="Q513" s="297"/>
      <c r="R513" s="297"/>
      <c r="S513" s="297"/>
      <c r="T513" s="297"/>
      <c r="U513" s="297"/>
      <c r="V513" s="297"/>
      <c r="W513" s="297"/>
      <c r="X513" s="297"/>
      <c r="Y513" s="297"/>
      <c r="Z513" s="428"/>
      <c r="AA513" s="412"/>
      <c r="AB513" s="412"/>
      <c r="AC513" s="412"/>
      <c r="AD513" s="412"/>
      <c r="AE513" s="412"/>
      <c r="AF513" s="412"/>
      <c r="AG513" s="417"/>
      <c r="AH513" s="417"/>
      <c r="AI513" s="417"/>
      <c r="AJ513" s="417"/>
      <c r="AK513" s="417"/>
      <c r="AL513" s="417"/>
      <c r="AM513" s="417"/>
      <c r="AN513" s="298">
        <f>SUM(Z513:AM513)</f>
        <v>0</v>
      </c>
    </row>
    <row r="514" spans="1:40" ht="15" hidden="1" outlineLevel="1">
      <c r="A514" s="533"/>
      <c r="B514" s="524"/>
      <c r="C514" s="433" t="s">
        <v>309</v>
      </c>
      <c r="D514" s="293" t="s">
        <v>164</v>
      </c>
      <c r="E514" s="297"/>
      <c r="F514" s="297"/>
      <c r="G514" s="297"/>
      <c r="H514" s="297"/>
      <c r="I514" s="297"/>
      <c r="J514" s="297"/>
      <c r="K514" s="297"/>
      <c r="L514" s="297"/>
      <c r="M514" s="297"/>
      <c r="N514" s="297"/>
      <c r="O514" s="297">
        <f>O513</f>
        <v>0</v>
      </c>
      <c r="P514" s="297"/>
      <c r="Q514" s="297"/>
      <c r="R514" s="297"/>
      <c r="S514" s="297"/>
      <c r="T514" s="297"/>
      <c r="U514" s="297"/>
      <c r="V514" s="297"/>
      <c r="W514" s="297"/>
      <c r="X514" s="297"/>
      <c r="Y514" s="297"/>
      <c r="Z514" s="413">
        <f>Z513</f>
        <v>0</v>
      </c>
      <c r="AA514" s="413">
        <f t="shared" ref="AA514" si="1496">AA513</f>
        <v>0</v>
      </c>
      <c r="AB514" s="413">
        <f t="shared" ref="AB514" si="1497">AB513</f>
        <v>0</v>
      </c>
      <c r="AC514" s="413">
        <f t="shared" ref="AC514" si="1498">AC513</f>
        <v>0</v>
      </c>
      <c r="AD514" s="413">
        <f t="shared" ref="AD514" si="1499">AD513</f>
        <v>0</v>
      </c>
      <c r="AE514" s="413">
        <f t="shared" ref="AE514" si="1500">AE513</f>
        <v>0</v>
      </c>
      <c r="AF514" s="413">
        <f t="shared" ref="AF514" si="1501">AF513</f>
        <v>0</v>
      </c>
      <c r="AG514" s="413">
        <f t="shared" ref="AG514" si="1502">AG513</f>
        <v>0</v>
      </c>
      <c r="AH514" s="413">
        <f t="shared" ref="AH514" si="1503">AH513</f>
        <v>0</v>
      </c>
      <c r="AI514" s="413">
        <f t="shared" ref="AI514" si="1504">AI513</f>
        <v>0</v>
      </c>
      <c r="AJ514" s="413">
        <f t="shared" ref="AJ514" si="1505">AJ513</f>
        <v>0</v>
      </c>
      <c r="AK514" s="413">
        <f t="shared" ref="AK514" si="1506">AK513</f>
        <v>0</v>
      </c>
      <c r="AL514" s="413">
        <f t="shared" ref="AL514" si="1507">AL513</f>
        <v>0</v>
      </c>
      <c r="AM514" s="413">
        <f t="shared" ref="AM514" si="1508">AM513</f>
        <v>0</v>
      </c>
      <c r="AN514" s="308"/>
    </row>
    <row r="515" spans="1:40" ht="15" hidden="1" outlineLevel="1">
      <c r="A515" s="533"/>
      <c r="B515" s="524"/>
      <c r="C515" s="430"/>
      <c r="D515" s="293"/>
      <c r="E515" s="293"/>
      <c r="F515" s="293"/>
      <c r="G515" s="293"/>
      <c r="H515" s="293"/>
      <c r="I515" s="293"/>
      <c r="J515" s="293"/>
      <c r="K515" s="293"/>
      <c r="L515" s="293"/>
      <c r="M515" s="293"/>
      <c r="N515" s="293"/>
      <c r="O515" s="293"/>
      <c r="P515" s="293"/>
      <c r="Q515" s="293"/>
      <c r="R515" s="293"/>
      <c r="S515" s="293"/>
      <c r="T515" s="293"/>
      <c r="U515" s="293"/>
      <c r="V515" s="293"/>
      <c r="W515" s="293"/>
      <c r="X515" s="293"/>
      <c r="Y515" s="293"/>
      <c r="Z515" s="414"/>
      <c r="AA515" s="427"/>
      <c r="AB515" s="427"/>
      <c r="AC515" s="427"/>
      <c r="AD515" s="427"/>
      <c r="AE515" s="427"/>
      <c r="AF515" s="427"/>
      <c r="AG515" s="427"/>
      <c r="AH515" s="427"/>
      <c r="AI515" s="427"/>
      <c r="AJ515" s="427"/>
      <c r="AK515" s="427"/>
      <c r="AL515" s="427"/>
      <c r="AM515" s="427"/>
      <c r="AN515" s="308"/>
    </row>
    <row r="516" spans="1:40" ht="15" hidden="1" outlineLevel="1">
      <c r="A516" s="533">
        <v>35</v>
      </c>
      <c r="B516" s="524"/>
      <c r="C516" s="430" t="s">
        <v>128</v>
      </c>
      <c r="D516" s="293" t="s">
        <v>25</v>
      </c>
      <c r="E516" s="297">
        <v>0</v>
      </c>
      <c r="F516" s="297"/>
      <c r="G516" s="297"/>
      <c r="H516" s="297"/>
      <c r="I516" s="297"/>
      <c r="J516" s="297"/>
      <c r="K516" s="297"/>
      <c r="L516" s="297"/>
      <c r="M516" s="297"/>
      <c r="N516" s="297"/>
      <c r="O516" s="297">
        <v>0</v>
      </c>
      <c r="P516" s="297">
        <v>0</v>
      </c>
      <c r="Q516" s="297"/>
      <c r="R516" s="297"/>
      <c r="S516" s="297"/>
      <c r="T516" s="297"/>
      <c r="U516" s="297"/>
      <c r="V516" s="297"/>
      <c r="W516" s="297"/>
      <c r="X516" s="297"/>
      <c r="Y516" s="297"/>
      <c r="Z516" s="428">
        <v>1</v>
      </c>
      <c r="AA516" s="412"/>
      <c r="AB516" s="412"/>
      <c r="AC516" s="412"/>
      <c r="AD516" s="412"/>
      <c r="AE516" s="412"/>
      <c r="AF516" s="412"/>
      <c r="AG516" s="417"/>
      <c r="AH516" s="417"/>
      <c r="AI516" s="417"/>
      <c r="AJ516" s="417"/>
      <c r="AK516" s="417"/>
      <c r="AL516" s="417"/>
      <c r="AM516" s="417"/>
      <c r="AN516" s="298">
        <f>SUM(Z516:AM516)</f>
        <v>1</v>
      </c>
    </row>
    <row r="517" spans="1:40" ht="15" hidden="1" outlineLevel="1">
      <c r="A517" s="533"/>
      <c r="B517" s="524"/>
      <c r="C517" s="433" t="s">
        <v>309</v>
      </c>
      <c r="D517" s="293" t="s">
        <v>164</v>
      </c>
      <c r="E517" s="297"/>
      <c r="F517" s="297"/>
      <c r="G517" s="297"/>
      <c r="H517" s="297"/>
      <c r="I517" s="297"/>
      <c r="J517" s="297"/>
      <c r="K517" s="297"/>
      <c r="L517" s="297"/>
      <c r="M517" s="297"/>
      <c r="N517" s="297"/>
      <c r="O517" s="297">
        <f>O516</f>
        <v>0</v>
      </c>
      <c r="P517" s="297"/>
      <c r="Q517" s="297"/>
      <c r="R517" s="297"/>
      <c r="S517" s="297"/>
      <c r="T517" s="297"/>
      <c r="U517" s="297"/>
      <c r="V517" s="297"/>
      <c r="W517" s="297"/>
      <c r="X517" s="297"/>
      <c r="Y517" s="297"/>
      <c r="Z517" s="413">
        <f>Z516</f>
        <v>1</v>
      </c>
      <c r="AA517" s="413">
        <f t="shared" ref="AA517" si="1509">AA516</f>
        <v>0</v>
      </c>
      <c r="AB517" s="413">
        <f t="shared" ref="AB517" si="1510">AB516</f>
        <v>0</v>
      </c>
      <c r="AC517" s="413">
        <f t="shared" ref="AC517" si="1511">AC516</f>
        <v>0</v>
      </c>
      <c r="AD517" s="413">
        <f t="shared" ref="AD517" si="1512">AD516</f>
        <v>0</v>
      </c>
      <c r="AE517" s="413">
        <f t="shared" ref="AE517" si="1513">AE516</f>
        <v>0</v>
      </c>
      <c r="AF517" s="413">
        <f t="shared" ref="AF517" si="1514">AF516</f>
        <v>0</v>
      </c>
      <c r="AG517" s="413">
        <f t="shared" ref="AG517" si="1515">AG516</f>
        <v>0</v>
      </c>
      <c r="AH517" s="413">
        <f t="shared" ref="AH517" si="1516">AH516</f>
        <v>0</v>
      </c>
      <c r="AI517" s="413">
        <f t="shared" ref="AI517" si="1517">AI516</f>
        <v>0</v>
      </c>
      <c r="AJ517" s="413">
        <f t="shared" ref="AJ517" si="1518">AJ516</f>
        <v>0</v>
      </c>
      <c r="AK517" s="413">
        <f t="shared" ref="AK517" si="1519">AK516</f>
        <v>0</v>
      </c>
      <c r="AL517" s="413">
        <f t="shared" ref="AL517" si="1520">AL516</f>
        <v>0</v>
      </c>
      <c r="AM517" s="413">
        <f t="shared" ref="AM517" si="1521">AM516</f>
        <v>0</v>
      </c>
      <c r="AN517" s="308"/>
    </row>
    <row r="518" spans="1:40" ht="15" hidden="1" outlineLevel="1">
      <c r="A518" s="533"/>
      <c r="B518" s="524"/>
      <c r="C518" s="43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293"/>
      <c r="Z518" s="414"/>
      <c r="AA518" s="427"/>
      <c r="AB518" s="427"/>
      <c r="AC518" s="427"/>
      <c r="AD518" s="427"/>
      <c r="AE518" s="427"/>
      <c r="AF518" s="427"/>
      <c r="AG518" s="427"/>
      <c r="AH518" s="427"/>
      <c r="AI518" s="427"/>
      <c r="AJ518" s="427"/>
      <c r="AK518" s="427"/>
      <c r="AL518" s="427"/>
      <c r="AM518" s="427"/>
      <c r="AN518" s="308"/>
    </row>
    <row r="519" spans="1:40" ht="15.6" hidden="1" outlineLevel="1">
      <c r="A519" s="533"/>
      <c r="B519" s="524"/>
      <c r="C519" s="505" t="s">
        <v>503</v>
      </c>
      <c r="D519" s="293"/>
      <c r="E519" s="293"/>
      <c r="F519" s="293"/>
      <c r="G519" s="293"/>
      <c r="H519" s="293"/>
      <c r="I519" s="293"/>
      <c r="J519" s="293"/>
      <c r="K519" s="293"/>
      <c r="L519" s="293"/>
      <c r="M519" s="293"/>
      <c r="N519" s="293"/>
      <c r="O519" s="293"/>
      <c r="P519" s="293"/>
      <c r="Q519" s="293"/>
      <c r="R519" s="293"/>
      <c r="S519" s="293"/>
      <c r="T519" s="293"/>
      <c r="U519" s="293"/>
      <c r="V519" s="293"/>
      <c r="W519" s="293"/>
      <c r="X519" s="293"/>
      <c r="Y519" s="293"/>
      <c r="Z519" s="414"/>
      <c r="AA519" s="427"/>
      <c r="AB519" s="427"/>
      <c r="AC519" s="427"/>
      <c r="AD519" s="427"/>
      <c r="AE519" s="427"/>
      <c r="AF519" s="427"/>
      <c r="AG519" s="427"/>
      <c r="AH519" s="427"/>
      <c r="AI519" s="427"/>
      <c r="AJ519" s="427"/>
      <c r="AK519" s="427"/>
      <c r="AL519" s="427"/>
      <c r="AM519" s="427"/>
      <c r="AN519" s="308"/>
    </row>
    <row r="520" spans="1:40" ht="45" hidden="1" outlineLevel="1">
      <c r="A520" s="533">
        <v>36</v>
      </c>
      <c r="B520" s="524"/>
      <c r="C520" s="430" t="s">
        <v>129</v>
      </c>
      <c r="D520" s="293" t="s">
        <v>25</v>
      </c>
      <c r="E520" s="297"/>
      <c r="F520" s="297"/>
      <c r="G520" s="297"/>
      <c r="H520" s="297"/>
      <c r="I520" s="297"/>
      <c r="J520" s="297"/>
      <c r="K520" s="297"/>
      <c r="L520" s="297"/>
      <c r="M520" s="297"/>
      <c r="N520" s="297"/>
      <c r="O520" s="297">
        <v>0</v>
      </c>
      <c r="P520" s="297"/>
      <c r="Q520" s="297"/>
      <c r="R520" s="297"/>
      <c r="S520" s="297"/>
      <c r="T520" s="297"/>
      <c r="U520" s="297"/>
      <c r="V520" s="297"/>
      <c r="W520" s="297"/>
      <c r="X520" s="297"/>
      <c r="Y520" s="297"/>
      <c r="Z520" s="428"/>
      <c r="AA520" s="412"/>
      <c r="AB520" s="412"/>
      <c r="AC520" s="412"/>
      <c r="AD520" s="412"/>
      <c r="AE520" s="412"/>
      <c r="AF520" s="412"/>
      <c r="AG520" s="417"/>
      <c r="AH520" s="417"/>
      <c r="AI520" s="417"/>
      <c r="AJ520" s="417"/>
      <c r="AK520" s="417"/>
      <c r="AL520" s="417"/>
      <c r="AM520" s="417"/>
      <c r="AN520" s="298">
        <f>SUM(Z520:AM520)</f>
        <v>0</v>
      </c>
    </row>
    <row r="521" spans="1:40" ht="15" hidden="1" outlineLevel="1">
      <c r="A521" s="533"/>
      <c r="B521" s="524"/>
      <c r="C521" s="433" t="s">
        <v>309</v>
      </c>
      <c r="D521" s="293" t="s">
        <v>164</v>
      </c>
      <c r="E521" s="297"/>
      <c r="F521" s="297"/>
      <c r="G521" s="297"/>
      <c r="H521" s="297"/>
      <c r="I521" s="297"/>
      <c r="J521" s="297"/>
      <c r="K521" s="297"/>
      <c r="L521" s="297"/>
      <c r="M521" s="297"/>
      <c r="N521" s="297"/>
      <c r="O521" s="297">
        <f>O520</f>
        <v>0</v>
      </c>
      <c r="P521" s="297"/>
      <c r="Q521" s="297"/>
      <c r="R521" s="297"/>
      <c r="S521" s="297"/>
      <c r="T521" s="297"/>
      <c r="U521" s="297"/>
      <c r="V521" s="297"/>
      <c r="W521" s="297"/>
      <c r="X521" s="297"/>
      <c r="Y521" s="297"/>
      <c r="Z521" s="413">
        <f>Z520</f>
        <v>0</v>
      </c>
      <c r="AA521" s="413">
        <f t="shared" ref="AA521" si="1522">AA520</f>
        <v>0</v>
      </c>
      <c r="AB521" s="413">
        <f t="shared" ref="AB521" si="1523">AB520</f>
        <v>0</v>
      </c>
      <c r="AC521" s="413">
        <f t="shared" ref="AC521" si="1524">AC520</f>
        <v>0</v>
      </c>
      <c r="AD521" s="413">
        <f t="shared" ref="AD521" si="1525">AD520</f>
        <v>0</v>
      </c>
      <c r="AE521" s="413">
        <f t="shared" ref="AE521" si="1526">AE520</f>
        <v>0</v>
      </c>
      <c r="AF521" s="413">
        <f t="shared" ref="AF521" si="1527">AF520</f>
        <v>0</v>
      </c>
      <c r="AG521" s="413">
        <f t="shared" ref="AG521" si="1528">AG520</f>
        <v>0</v>
      </c>
      <c r="AH521" s="413">
        <f t="shared" ref="AH521" si="1529">AH520</f>
        <v>0</v>
      </c>
      <c r="AI521" s="413">
        <f t="shared" ref="AI521" si="1530">AI520</f>
        <v>0</v>
      </c>
      <c r="AJ521" s="413">
        <f t="shared" ref="AJ521" si="1531">AJ520</f>
        <v>0</v>
      </c>
      <c r="AK521" s="413">
        <f t="shared" ref="AK521" si="1532">AK520</f>
        <v>0</v>
      </c>
      <c r="AL521" s="413">
        <f t="shared" ref="AL521" si="1533">AL520</f>
        <v>0</v>
      </c>
      <c r="AM521" s="413">
        <f t="shared" ref="AM521" si="1534">AM520</f>
        <v>0</v>
      </c>
      <c r="AN521" s="308"/>
    </row>
    <row r="522" spans="1:40" ht="15" hidden="1" outlineLevel="1">
      <c r="A522" s="533"/>
      <c r="B522" s="524"/>
      <c r="C522" s="430"/>
      <c r="D522" s="293"/>
      <c r="E522" s="293"/>
      <c r="F522" s="293"/>
      <c r="G522" s="293"/>
      <c r="H522" s="293"/>
      <c r="I522" s="293"/>
      <c r="J522" s="293"/>
      <c r="K522" s="293"/>
      <c r="L522" s="293"/>
      <c r="M522" s="293"/>
      <c r="N522" s="293"/>
      <c r="O522" s="293"/>
      <c r="P522" s="293"/>
      <c r="Q522" s="293"/>
      <c r="R522" s="293"/>
      <c r="S522" s="293"/>
      <c r="T522" s="293"/>
      <c r="U522" s="293"/>
      <c r="V522" s="293"/>
      <c r="W522" s="293"/>
      <c r="X522" s="293"/>
      <c r="Y522" s="293"/>
      <c r="Z522" s="414"/>
      <c r="AA522" s="427"/>
      <c r="AB522" s="427"/>
      <c r="AC522" s="427"/>
      <c r="AD522" s="427"/>
      <c r="AE522" s="427"/>
      <c r="AF522" s="427"/>
      <c r="AG522" s="427"/>
      <c r="AH522" s="427"/>
      <c r="AI522" s="427"/>
      <c r="AJ522" s="427"/>
      <c r="AK522" s="427"/>
      <c r="AL522" s="427"/>
      <c r="AM522" s="427"/>
      <c r="AN522" s="308"/>
    </row>
    <row r="523" spans="1:40" ht="30" hidden="1" outlineLevel="1">
      <c r="A523" s="533">
        <v>37</v>
      </c>
      <c r="B523" s="524"/>
      <c r="C523" s="430" t="s">
        <v>130</v>
      </c>
      <c r="D523" s="293" t="s">
        <v>25</v>
      </c>
      <c r="E523" s="297"/>
      <c r="F523" s="297"/>
      <c r="G523" s="297"/>
      <c r="H523" s="297"/>
      <c r="I523" s="297"/>
      <c r="J523" s="297"/>
      <c r="K523" s="297"/>
      <c r="L523" s="297"/>
      <c r="M523" s="297"/>
      <c r="N523" s="297"/>
      <c r="O523" s="297">
        <v>0</v>
      </c>
      <c r="P523" s="297"/>
      <c r="Q523" s="297"/>
      <c r="R523" s="297"/>
      <c r="S523" s="297"/>
      <c r="T523" s="297"/>
      <c r="U523" s="297"/>
      <c r="V523" s="297"/>
      <c r="W523" s="297"/>
      <c r="X523" s="297"/>
      <c r="Y523" s="297"/>
      <c r="Z523" s="428"/>
      <c r="AA523" s="412"/>
      <c r="AB523" s="412"/>
      <c r="AC523" s="412"/>
      <c r="AD523" s="412"/>
      <c r="AE523" s="412"/>
      <c r="AF523" s="412"/>
      <c r="AG523" s="417"/>
      <c r="AH523" s="417"/>
      <c r="AI523" s="417"/>
      <c r="AJ523" s="417"/>
      <c r="AK523" s="417"/>
      <c r="AL523" s="417"/>
      <c r="AM523" s="417"/>
      <c r="AN523" s="298">
        <f>SUM(Z523:AM523)</f>
        <v>0</v>
      </c>
    </row>
    <row r="524" spans="1:40" ht="15" hidden="1" outlineLevel="1">
      <c r="A524" s="533"/>
      <c r="B524" s="524"/>
      <c r="C524" s="433" t="s">
        <v>309</v>
      </c>
      <c r="D524" s="293" t="s">
        <v>164</v>
      </c>
      <c r="E524" s="297"/>
      <c r="F524" s="297"/>
      <c r="G524" s="297"/>
      <c r="H524" s="297"/>
      <c r="I524" s="297"/>
      <c r="J524" s="297"/>
      <c r="K524" s="297"/>
      <c r="L524" s="297"/>
      <c r="M524" s="297"/>
      <c r="N524" s="297"/>
      <c r="O524" s="297">
        <f>O523</f>
        <v>0</v>
      </c>
      <c r="P524" s="297"/>
      <c r="Q524" s="297"/>
      <c r="R524" s="297"/>
      <c r="S524" s="297"/>
      <c r="T524" s="297"/>
      <c r="U524" s="297"/>
      <c r="V524" s="297"/>
      <c r="W524" s="297"/>
      <c r="X524" s="297"/>
      <c r="Y524" s="297"/>
      <c r="Z524" s="413">
        <f>Z523</f>
        <v>0</v>
      </c>
      <c r="AA524" s="413">
        <f t="shared" ref="AA524" si="1535">AA523</f>
        <v>0</v>
      </c>
      <c r="AB524" s="413">
        <f t="shared" ref="AB524" si="1536">AB523</f>
        <v>0</v>
      </c>
      <c r="AC524" s="413">
        <f t="shared" ref="AC524" si="1537">AC523</f>
        <v>0</v>
      </c>
      <c r="AD524" s="413">
        <f t="shared" ref="AD524" si="1538">AD523</f>
        <v>0</v>
      </c>
      <c r="AE524" s="413">
        <f t="shared" ref="AE524" si="1539">AE523</f>
        <v>0</v>
      </c>
      <c r="AF524" s="413">
        <f t="shared" ref="AF524" si="1540">AF523</f>
        <v>0</v>
      </c>
      <c r="AG524" s="413">
        <f t="shared" ref="AG524" si="1541">AG523</f>
        <v>0</v>
      </c>
      <c r="AH524" s="413">
        <f t="shared" ref="AH524" si="1542">AH523</f>
        <v>0</v>
      </c>
      <c r="AI524" s="413">
        <f t="shared" ref="AI524" si="1543">AI523</f>
        <v>0</v>
      </c>
      <c r="AJ524" s="413">
        <f t="shared" ref="AJ524" si="1544">AJ523</f>
        <v>0</v>
      </c>
      <c r="AK524" s="413">
        <f t="shared" ref="AK524" si="1545">AK523</f>
        <v>0</v>
      </c>
      <c r="AL524" s="413">
        <f t="shared" ref="AL524" si="1546">AL523</f>
        <v>0</v>
      </c>
      <c r="AM524" s="413">
        <f t="shared" ref="AM524" si="1547">AM523</f>
        <v>0</v>
      </c>
      <c r="AN524" s="308"/>
    </row>
    <row r="525" spans="1:40" ht="15" hidden="1" outlineLevel="1">
      <c r="A525" s="533"/>
      <c r="B525" s="524"/>
      <c r="C525" s="430"/>
      <c r="D525" s="293"/>
      <c r="E525" s="293"/>
      <c r="F525" s="293"/>
      <c r="G525" s="293"/>
      <c r="H525" s="293"/>
      <c r="I525" s="293"/>
      <c r="J525" s="293"/>
      <c r="K525" s="293"/>
      <c r="L525" s="293"/>
      <c r="M525" s="293"/>
      <c r="N525" s="293"/>
      <c r="O525" s="293"/>
      <c r="P525" s="293"/>
      <c r="Q525" s="293"/>
      <c r="R525" s="293"/>
      <c r="S525" s="293"/>
      <c r="T525" s="293"/>
      <c r="U525" s="293"/>
      <c r="V525" s="293"/>
      <c r="W525" s="293"/>
      <c r="X525" s="293"/>
      <c r="Y525" s="293"/>
      <c r="Z525" s="414"/>
      <c r="AA525" s="427"/>
      <c r="AB525" s="427"/>
      <c r="AC525" s="427"/>
      <c r="AD525" s="427"/>
      <c r="AE525" s="427"/>
      <c r="AF525" s="427"/>
      <c r="AG525" s="427"/>
      <c r="AH525" s="427"/>
      <c r="AI525" s="427"/>
      <c r="AJ525" s="427"/>
      <c r="AK525" s="427"/>
      <c r="AL525" s="427"/>
      <c r="AM525" s="427"/>
      <c r="AN525" s="308"/>
    </row>
    <row r="526" spans="1:40" ht="15" hidden="1" outlineLevel="1">
      <c r="A526" s="533">
        <v>38</v>
      </c>
      <c r="B526" s="524"/>
      <c r="C526" s="430" t="s">
        <v>131</v>
      </c>
      <c r="D526" s="293" t="s">
        <v>25</v>
      </c>
      <c r="E526" s="297"/>
      <c r="F526" s="297"/>
      <c r="G526" s="297"/>
      <c r="H526" s="297"/>
      <c r="I526" s="297"/>
      <c r="J526" s="297"/>
      <c r="K526" s="297"/>
      <c r="L526" s="297"/>
      <c r="M526" s="297"/>
      <c r="N526" s="297"/>
      <c r="O526" s="297">
        <v>0</v>
      </c>
      <c r="P526" s="297"/>
      <c r="Q526" s="297"/>
      <c r="R526" s="297"/>
      <c r="S526" s="297"/>
      <c r="T526" s="297"/>
      <c r="U526" s="297"/>
      <c r="V526" s="297"/>
      <c r="W526" s="297"/>
      <c r="X526" s="297"/>
      <c r="Y526" s="297"/>
      <c r="Z526" s="428"/>
      <c r="AA526" s="412"/>
      <c r="AB526" s="412"/>
      <c r="AC526" s="412"/>
      <c r="AD526" s="412"/>
      <c r="AE526" s="412"/>
      <c r="AF526" s="412"/>
      <c r="AG526" s="417"/>
      <c r="AH526" s="417"/>
      <c r="AI526" s="417"/>
      <c r="AJ526" s="417"/>
      <c r="AK526" s="417"/>
      <c r="AL526" s="417"/>
      <c r="AM526" s="417"/>
      <c r="AN526" s="298">
        <f>SUM(Z526:AM526)</f>
        <v>0</v>
      </c>
    </row>
    <row r="527" spans="1:40" ht="15" hidden="1" outlineLevel="1">
      <c r="A527" s="533"/>
      <c r="B527" s="524"/>
      <c r="C527" s="433" t="s">
        <v>309</v>
      </c>
      <c r="D527" s="293" t="s">
        <v>164</v>
      </c>
      <c r="E527" s="297"/>
      <c r="F527" s="297"/>
      <c r="G527" s="297"/>
      <c r="H527" s="297"/>
      <c r="I527" s="297"/>
      <c r="J527" s="297"/>
      <c r="K527" s="297"/>
      <c r="L527" s="297"/>
      <c r="M527" s="297"/>
      <c r="N527" s="297"/>
      <c r="O527" s="297">
        <f>O526</f>
        <v>0</v>
      </c>
      <c r="P527" s="297"/>
      <c r="Q527" s="297"/>
      <c r="R527" s="297"/>
      <c r="S527" s="297"/>
      <c r="T527" s="297"/>
      <c r="U527" s="297"/>
      <c r="V527" s="297"/>
      <c r="W527" s="297"/>
      <c r="X527" s="297"/>
      <c r="Y527" s="297"/>
      <c r="Z527" s="413">
        <f>Z526</f>
        <v>0</v>
      </c>
      <c r="AA527" s="413">
        <f t="shared" ref="AA527" si="1548">AA526</f>
        <v>0</v>
      </c>
      <c r="AB527" s="413">
        <f t="shared" ref="AB527" si="1549">AB526</f>
        <v>0</v>
      </c>
      <c r="AC527" s="413">
        <f t="shared" ref="AC527" si="1550">AC526</f>
        <v>0</v>
      </c>
      <c r="AD527" s="413">
        <f t="shared" ref="AD527" si="1551">AD526</f>
        <v>0</v>
      </c>
      <c r="AE527" s="413">
        <f t="shared" ref="AE527" si="1552">AE526</f>
        <v>0</v>
      </c>
      <c r="AF527" s="413">
        <f t="shared" ref="AF527" si="1553">AF526</f>
        <v>0</v>
      </c>
      <c r="AG527" s="413">
        <f t="shared" ref="AG527" si="1554">AG526</f>
        <v>0</v>
      </c>
      <c r="AH527" s="413">
        <f t="shared" ref="AH527" si="1555">AH526</f>
        <v>0</v>
      </c>
      <c r="AI527" s="413">
        <f t="shared" ref="AI527" si="1556">AI526</f>
        <v>0</v>
      </c>
      <c r="AJ527" s="413">
        <f t="shared" ref="AJ527" si="1557">AJ526</f>
        <v>0</v>
      </c>
      <c r="AK527" s="413">
        <f t="shared" ref="AK527" si="1558">AK526</f>
        <v>0</v>
      </c>
      <c r="AL527" s="413">
        <f t="shared" ref="AL527" si="1559">AL526</f>
        <v>0</v>
      </c>
      <c r="AM527" s="413">
        <f t="shared" ref="AM527" si="1560">AM526</f>
        <v>0</v>
      </c>
      <c r="AN527" s="308"/>
    </row>
    <row r="528" spans="1:40" ht="15" hidden="1" outlineLevel="1">
      <c r="A528" s="533"/>
      <c r="B528" s="524"/>
      <c r="C528" s="430"/>
      <c r="D528" s="293"/>
      <c r="E528" s="293"/>
      <c r="F528" s="293"/>
      <c r="G528" s="293"/>
      <c r="H528" s="293"/>
      <c r="I528" s="293"/>
      <c r="J528" s="293"/>
      <c r="K528" s="293"/>
      <c r="L528" s="293"/>
      <c r="M528" s="293"/>
      <c r="N528" s="293"/>
      <c r="O528" s="293"/>
      <c r="P528" s="293"/>
      <c r="Q528" s="293"/>
      <c r="R528" s="293"/>
      <c r="S528" s="293"/>
      <c r="T528" s="293"/>
      <c r="U528" s="293"/>
      <c r="V528" s="293"/>
      <c r="W528" s="293"/>
      <c r="X528" s="293"/>
      <c r="Y528" s="293"/>
      <c r="Z528" s="414"/>
      <c r="AA528" s="427"/>
      <c r="AB528" s="427"/>
      <c r="AC528" s="427"/>
      <c r="AD528" s="427"/>
      <c r="AE528" s="427"/>
      <c r="AF528" s="427"/>
      <c r="AG528" s="427"/>
      <c r="AH528" s="427"/>
      <c r="AI528" s="427"/>
      <c r="AJ528" s="427"/>
      <c r="AK528" s="427"/>
      <c r="AL528" s="427"/>
      <c r="AM528" s="427"/>
      <c r="AN528" s="308"/>
    </row>
    <row r="529" spans="1:40" ht="30" hidden="1" outlineLevel="1">
      <c r="A529" s="533">
        <v>39</v>
      </c>
      <c r="B529" s="524"/>
      <c r="C529" s="430" t="s">
        <v>132</v>
      </c>
      <c r="D529" s="293" t="s">
        <v>25</v>
      </c>
      <c r="E529" s="297"/>
      <c r="F529" s="297"/>
      <c r="G529" s="297"/>
      <c r="H529" s="297"/>
      <c r="I529" s="297"/>
      <c r="J529" s="297"/>
      <c r="K529" s="297"/>
      <c r="L529" s="297"/>
      <c r="M529" s="297"/>
      <c r="N529" s="297"/>
      <c r="O529" s="297">
        <v>0</v>
      </c>
      <c r="P529" s="297"/>
      <c r="Q529" s="297"/>
      <c r="R529" s="297"/>
      <c r="S529" s="297"/>
      <c r="T529" s="297"/>
      <c r="U529" s="297"/>
      <c r="V529" s="297"/>
      <c r="W529" s="297"/>
      <c r="X529" s="297"/>
      <c r="Y529" s="297"/>
      <c r="Z529" s="428"/>
      <c r="AA529" s="412"/>
      <c r="AB529" s="412"/>
      <c r="AC529" s="412"/>
      <c r="AD529" s="412"/>
      <c r="AE529" s="412"/>
      <c r="AF529" s="412"/>
      <c r="AG529" s="417"/>
      <c r="AH529" s="417"/>
      <c r="AI529" s="417"/>
      <c r="AJ529" s="417"/>
      <c r="AK529" s="417"/>
      <c r="AL529" s="417"/>
      <c r="AM529" s="417"/>
      <c r="AN529" s="298">
        <f>SUM(Z529:AM529)</f>
        <v>0</v>
      </c>
    </row>
    <row r="530" spans="1:40" ht="15" hidden="1" outlineLevel="1">
      <c r="A530" s="533"/>
      <c r="B530" s="524"/>
      <c r="C530" s="433" t="s">
        <v>309</v>
      </c>
      <c r="D530" s="293" t="s">
        <v>164</v>
      </c>
      <c r="E530" s="297"/>
      <c r="F530" s="297"/>
      <c r="G530" s="297"/>
      <c r="H530" s="297"/>
      <c r="I530" s="297"/>
      <c r="J530" s="297"/>
      <c r="K530" s="297"/>
      <c r="L530" s="297"/>
      <c r="M530" s="297"/>
      <c r="N530" s="297"/>
      <c r="O530" s="297">
        <f>O529</f>
        <v>0</v>
      </c>
      <c r="P530" s="297"/>
      <c r="Q530" s="297"/>
      <c r="R530" s="297"/>
      <c r="S530" s="297"/>
      <c r="T530" s="297"/>
      <c r="U530" s="297"/>
      <c r="V530" s="297"/>
      <c r="W530" s="297"/>
      <c r="X530" s="297"/>
      <c r="Y530" s="297"/>
      <c r="Z530" s="413">
        <f>Z529</f>
        <v>0</v>
      </c>
      <c r="AA530" s="413">
        <f t="shared" ref="AA530" si="1561">AA529</f>
        <v>0</v>
      </c>
      <c r="AB530" s="413">
        <f t="shared" ref="AB530" si="1562">AB529</f>
        <v>0</v>
      </c>
      <c r="AC530" s="413">
        <f t="shared" ref="AC530" si="1563">AC529</f>
        <v>0</v>
      </c>
      <c r="AD530" s="413">
        <f t="shared" ref="AD530" si="1564">AD529</f>
        <v>0</v>
      </c>
      <c r="AE530" s="413">
        <f t="shared" ref="AE530" si="1565">AE529</f>
        <v>0</v>
      </c>
      <c r="AF530" s="413">
        <f t="shared" ref="AF530" si="1566">AF529</f>
        <v>0</v>
      </c>
      <c r="AG530" s="413">
        <f t="shared" ref="AG530" si="1567">AG529</f>
        <v>0</v>
      </c>
      <c r="AH530" s="413">
        <f t="shared" ref="AH530" si="1568">AH529</f>
        <v>0</v>
      </c>
      <c r="AI530" s="413">
        <f t="shared" ref="AI530" si="1569">AI529</f>
        <v>0</v>
      </c>
      <c r="AJ530" s="413">
        <f t="shared" ref="AJ530" si="1570">AJ529</f>
        <v>0</v>
      </c>
      <c r="AK530" s="413">
        <f t="shared" ref="AK530" si="1571">AK529</f>
        <v>0</v>
      </c>
      <c r="AL530" s="413">
        <f t="shared" ref="AL530" si="1572">AL529</f>
        <v>0</v>
      </c>
      <c r="AM530" s="413">
        <f t="shared" ref="AM530" si="1573">AM529</f>
        <v>0</v>
      </c>
      <c r="AN530" s="308"/>
    </row>
    <row r="531" spans="1:40" ht="15" hidden="1" outlineLevel="1">
      <c r="A531" s="533"/>
      <c r="B531" s="524"/>
      <c r="C531" s="430"/>
      <c r="D531" s="293"/>
      <c r="E531" s="293"/>
      <c r="F531" s="293"/>
      <c r="G531" s="293"/>
      <c r="H531" s="293"/>
      <c r="I531" s="293"/>
      <c r="J531" s="293"/>
      <c r="K531" s="293"/>
      <c r="L531" s="293"/>
      <c r="M531" s="293"/>
      <c r="N531" s="293"/>
      <c r="O531" s="293"/>
      <c r="P531" s="293"/>
      <c r="Q531" s="293"/>
      <c r="R531" s="293"/>
      <c r="S531" s="293"/>
      <c r="T531" s="293"/>
      <c r="U531" s="293"/>
      <c r="V531" s="293"/>
      <c r="W531" s="293"/>
      <c r="X531" s="293"/>
      <c r="Y531" s="293"/>
      <c r="Z531" s="414"/>
      <c r="AA531" s="427"/>
      <c r="AB531" s="427"/>
      <c r="AC531" s="427"/>
      <c r="AD531" s="427"/>
      <c r="AE531" s="427"/>
      <c r="AF531" s="427"/>
      <c r="AG531" s="427"/>
      <c r="AH531" s="427"/>
      <c r="AI531" s="427"/>
      <c r="AJ531" s="427"/>
      <c r="AK531" s="427"/>
      <c r="AL531" s="427"/>
      <c r="AM531" s="427"/>
      <c r="AN531" s="308"/>
    </row>
    <row r="532" spans="1:40" ht="30" hidden="1" outlineLevel="1">
      <c r="A532" s="533">
        <v>40</v>
      </c>
      <c r="B532" s="524"/>
      <c r="C532" s="430" t="s">
        <v>133</v>
      </c>
      <c r="D532" s="293" t="s">
        <v>25</v>
      </c>
      <c r="E532" s="297"/>
      <c r="F532" s="297"/>
      <c r="G532" s="297"/>
      <c r="H532" s="297"/>
      <c r="I532" s="297"/>
      <c r="J532" s="297"/>
      <c r="K532" s="297"/>
      <c r="L532" s="297"/>
      <c r="M532" s="297"/>
      <c r="N532" s="297"/>
      <c r="O532" s="297">
        <v>0</v>
      </c>
      <c r="P532" s="297"/>
      <c r="Q532" s="297"/>
      <c r="R532" s="297"/>
      <c r="S532" s="297"/>
      <c r="T532" s="297"/>
      <c r="U532" s="297"/>
      <c r="V532" s="297"/>
      <c r="W532" s="297"/>
      <c r="X532" s="297"/>
      <c r="Y532" s="297"/>
      <c r="Z532" s="428"/>
      <c r="AA532" s="412"/>
      <c r="AB532" s="412"/>
      <c r="AC532" s="412"/>
      <c r="AD532" s="412"/>
      <c r="AE532" s="412"/>
      <c r="AF532" s="412"/>
      <c r="AG532" s="417"/>
      <c r="AH532" s="417"/>
      <c r="AI532" s="417"/>
      <c r="AJ532" s="417"/>
      <c r="AK532" s="417"/>
      <c r="AL532" s="417"/>
      <c r="AM532" s="417"/>
      <c r="AN532" s="298">
        <f>SUM(Z532:AM532)</f>
        <v>0</v>
      </c>
    </row>
    <row r="533" spans="1:40" ht="15" hidden="1" outlineLevel="1">
      <c r="A533" s="533"/>
      <c r="B533" s="524"/>
      <c r="C533" s="433" t="s">
        <v>309</v>
      </c>
      <c r="D533" s="293" t="s">
        <v>164</v>
      </c>
      <c r="E533" s="297"/>
      <c r="F533" s="297"/>
      <c r="G533" s="297"/>
      <c r="H533" s="297"/>
      <c r="I533" s="297"/>
      <c r="J533" s="297"/>
      <c r="K533" s="297"/>
      <c r="L533" s="297"/>
      <c r="M533" s="297"/>
      <c r="N533" s="297"/>
      <c r="O533" s="297">
        <f>O532</f>
        <v>0</v>
      </c>
      <c r="P533" s="297"/>
      <c r="Q533" s="297"/>
      <c r="R533" s="297"/>
      <c r="S533" s="297"/>
      <c r="T533" s="297"/>
      <c r="U533" s="297"/>
      <c r="V533" s="297"/>
      <c r="W533" s="297"/>
      <c r="X533" s="297"/>
      <c r="Y533" s="297"/>
      <c r="Z533" s="413">
        <f>Z532</f>
        <v>0</v>
      </c>
      <c r="AA533" s="413">
        <f t="shared" ref="AA533" si="1574">AA532</f>
        <v>0</v>
      </c>
      <c r="AB533" s="413">
        <f t="shared" ref="AB533" si="1575">AB532</f>
        <v>0</v>
      </c>
      <c r="AC533" s="413">
        <f t="shared" ref="AC533" si="1576">AC532</f>
        <v>0</v>
      </c>
      <c r="AD533" s="413">
        <f t="shared" ref="AD533" si="1577">AD532</f>
        <v>0</v>
      </c>
      <c r="AE533" s="413">
        <f t="shared" ref="AE533" si="1578">AE532</f>
        <v>0</v>
      </c>
      <c r="AF533" s="413">
        <f t="shared" ref="AF533" si="1579">AF532</f>
        <v>0</v>
      </c>
      <c r="AG533" s="413">
        <f t="shared" ref="AG533" si="1580">AG532</f>
        <v>0</v>
      </c>
      <c r="AH533" s="413">
        <f t="shared" ref="AH533" si="1581">AH532</f>
        <v>0</v>
      </c>
      <c r="AI533" s="413">
        <f t="shared" ref="AI533" si="1582">AI532</f>
        <v>0</v>
      </c>
      <c r="AJ533" s="413">
        <f t="shared" ref="AJ533" si="1583">AJ532</f>
        <v>0</v>
      </c>
      <c r="AK533" s="413">
        <f t="shared" ref="AK533" si="1584">AK532</f>
        <v>0</v>
      </c>
      <c r="AL533" s="413">
        <f t="shared" ref="AL533" si="1585">AL532</f>
        <v>0</v>
      </c>
      <c r="AM533" s="413">
        <f t="shared" ref="AM533" si="1586">AM532</f>
        <v>0</v>
      </c>
      <c r="AN533" s="308"/>
    </row>
    <row r="534" spans="1:40" ht="15" hidden="1" outlineLevel="1">
      <c r="A534" s="533"/>
      <c r="B534" s="524"/>
      <c r="C534" s="430"/>
      <c r="D534" s="293"/>
      <c r="E534" s="293"/>
      <c r="F534" s="293"/>
      <c r="G534" s="293"/>
      <c r="H534" s="293"/>
      <c r="I534" s="293"/>
      <c r="J534" s="293"/>
      <c r="K534" s="293"/>
      <c r="L534" s="293"/>
      <c r="M534" s="293"/>
      <c r="N534" s="293"/>
      <c r="O534" s="293"/>
      <c r="P534" s="293"/>
      <c r="Q534" s="293"/>
      <c r="R534" s="293"/>
      <c r="S534" s="293"/>
      <c r="T534" s="293"/>
      <c r="U534" s="293"/>
      <c r="V534" s="293"/>
      <c r="W534" s="293"/>
      <c r="X534" s="293"/>
      <c r="Y534" s="293"/>
      <c r="Z534" s="414"/>
      <c r="AA534" s="427"/>
      <c r="AB534" s="427"/>
      <c r="AC534" s="427"/>
      <c r="AD534" s="427"/>
      <c r="AE534" s="427"/>
      <c r="AF534" s="427"/>
      <c r="AG534" s="427"/>
      <c r="AH534" s="427"/>
      <c r="AI534" s="427"/>
      <c r="AJ534" s="427"/>
      <c r="AK534" s="427"/>
      <c r="AL534" s="427"/>
      <c r="AM534" s="427"/>
      <c r="AN534" s="308"/>
    </row>
    <row r="535" spans="1:40" ht="45" hidden="1" outlineLevel="1">
      <c r="A535" s="533">
        <v>41</v>
      </c>
      <c r="B535" s="524"/>
      <c r="C535" s="430" t="s">
        <v>134</v>
      </c>
      <c r="D535" s="293" t="s">
        <v>25</v>
      </c>
      <c r="E535" s="297"/>
      <c r="F535" s="297"/>
      <c r="G535" s="297"/>
      <c r="H535" s="297"/>
      <c r="I535" s="297"/>
      <c r="J535" s="297"/>
      <c r="K535" s="297"/>
      <c r="L535" s="297"/>
      <c r="M535" s="297"/>
      <c r="N535" s="297"/>
      <c r="O535" s="297">
        <v>0</v>
      </c>
      <c r="P535" s="297"/>
      <c r="Q535" s="297"/>
      <c r="R535" s="297"/>
      <c r="S535" s="297"/>
      <c r="T535" s="297"/>
      <c r="U535" s="297"/>
      <c r="V535" s="297"/>
      <c r="W535" s="297"/>
      <c r="X535" s="297"/>
      <c r="Y535" s="297"/>
      <c r="Z535" s="428"/>
      <c r="AA535" s="412"/>
      <c r="AB535" s="412"/>
      <c r="AC535" s="412"/>
      <c r="AD535" s="412"/>
      <c r="AE535" s="412"/>
      <c r="AF535" s="412"/>
      <c r="AG535" s="417"/>
      <c r="AH535" s="417"/>
      <c r="AI535" s="417"/>
      <c r="AJ535" s="417"/>
      <c r="AK535" s="417"/>
      <c r="AL535" s="417"/>
      <c r="AM535" s="417"/>
      <c r="AN535" s="298">
        <f>SUM(Z535:AM535)</f>
        <v>0</v>
      </c>
    </row>
    <row r="536" spans="1:40" ht="15" hidden="1" outlineLevel="1">
      <c r="A536" s="533"/>
      <c r="B536" s="524"/>
      <c r="C536" s="433" t="s">
        <v>309</v>
      </c>
      <c r="D536" s="293" t="s">
        <v>164</v>
      </c>
      <c r="E536" s="297"/>
      <c r="F536" s="297"/>
      <c r="G536" s="297"/>
      <c r="H536" s="297"/>
      <c r="I536" s="297"/>
      <c r="J536" s="297"/>
      <c r="K536" s="297"/>
      <c r="L536" s="297"/>
      <c r="M536" s="297"/>
      <c r="N536" s="297"/>
      <c r="O536" s="297">
        <f>O535</f>
        <v>0</v>
      </c>
      <c r="P536" s="297"/>
      <c r="Q536" s="297"/>
      <c r="R536" s="297"/>
      <c r="S536" s="297"/>
      <c r="T536" s="297"/>
      <c r="U536" s="297"/>
      <c r="V536" s="297"/>
      <c r="W536" s="297"/>
      <c r="X536" s="297"/>
      <c r="Y536" s="297"/>
      <c r="Z536" s="413">
        <f>Z535</f>
        <v>0</v>
      </c>
      <c r="AA536" s="413">
        <f t="shared" ref="AA536" si="1587">AA535</f>
        <v>0</v>
      </c>
      <c r="AB536" s="413">
        <f t="shared" ref="AB536" si="1588">AB535</f>
        <v>0</v>
      </c>
      <c r="AC536" s="413">
        <f t="shared" ref="AC536" si="1589">AC535</f>
        <v>0</v>
      </c>
      <c r="AD536" s="413">
        <f t="shared" ref="AD536" si="1590">AD535</f>
        <v>0</v>
      </c>
      <c r="AE536" s="413">
        <f t="shared" ref="AE536" si="1591">AE535</f>
        <v>0</v>
      </c>
      <c r="AF536" s="413">
        <f t="shared" ref="AF536" si="1592">AF535</f>
        <v>0</v>
      </c>
      <c r="AG536" s="413">
        <f t="shared" ref="AG536" si="1593">AG535</f>
        <v>0</v>
      </c>
      <c r="AH536" s="413">
        <f t="shared" ref="AH536" si="1594">AH535</f>
        <v>0</v>
      </c>
      <c r="AI536" s="413">
        <f t="shared" ref="AI536" si="1595">AI535</f>
        <v>0</v>
      </c>
      <c r="AJ536" s="413">
        <f t="shared" ref="AJ536" si="1596">AJ535</f>
        <v>0</v>
      </c>
      <c r="AK536" s="413">
        <f t="shared" ref="AK536" si="1597">AK535</f>
        <v>0</v>
      </c>
      <c r="AL536" s="413">
        <f t="shared" ref="AL536" si="1598">AL535</f>
        <v>0</v>
      </c>
      <c r="AM536" s="413">
        <f t="shared" ref="AM536" si="1599">AM535</f>
        <v>0</v>
      </c>
      <c r="AN536" s="308"/>
    </row>
    <row r="537" spans="1:40" ht="15" hidden="1" outlineLevel="1">
      <c r="A537" s="533"/>
      <c r="B537" s="524"/>
      <c r="C537" s="430"/>
      <c r="D537" s="293"/>
      <c r="E537" s="293"/>
      <c r="F537" s="293"/>
      <c r="G537" s="293"/>
      <c r="H537" s="293"/>
      <c r="I537" s="293"/>
      <c r="J537" s="293"/>
      <c r="K537" s="293"/>
      <c r="L537" s="293"/>
      <c r="M537" s="293"/>
      <c r="N537" s="293"/>
      <c r="O537" s="293"/>
      <c r="P537" s="293"/>
      <c r="Q537" s="293"/>
      <c r="R537" s="293"/>
      <c r="S537" s="293"/>
      <c r="T537" s="293"/>
      <c r="U537" s="293"/>
      <c r="V537" s="293"/>
      <c r="W537" s="293"/>
      <c r="X537" s="293"/>
      <c r="Y537" s="293"/>
      <c r="Z537" s="414"/>
      <c r="AA537" s="427"/>
      <c r="AB537" s="427"/>
      <c r="AC537" s="427"/>
      <c r="AD537" s="427"/>
      <c r="AE537" s="427"/>
      <c r="AF537" s="427"/>
      <c r="AG537" s="427"/>
      <c r="AH537" s="427"/>
      <c r="AI537" s="427"/>
      <c r="AJ537" s="427"/>
      <c r="AK537" s="427"/>
      <c r="AL537" s="427"/>
      <c r="AM537" s="427"/>
      <c r="AN537" s="308"/>
    </row>
    <row r="538" spans="1:40" ht="30" hidden="1" outlineLevel="1">
      <c r="A538" s="533">
        <v>42</v>
      </c>
      <c r="B538" s="524"/>
      <c r="C538" s="430" t="s">
        <v>135</v>
      </c>
      <c r="D538" s="293" t="s">
        <v>25</v>
      </c>
      <c r="E538" s="297"/>
      <c r="F538" s="297"/>
      <c r="G538" s="297"/>
      <c r="H538" s="297"/>
      <c r="I538" s="297"/>
      <c r="J538" s="297"/>
      <c r="K538" s="297"/>
      <c r="L538" s="297"/>
      <c r="M538" s="297"/>
      <c r="N538" s="297"/>
      <c r="O538" s="293"/>
      <c r="P538" s="297"/>
      <c r="Q538" s="297"/>
      <c r="R538" s="297"/>
      <c r="S538" s="297"/>
      <c r="T538" s="297"/>
      <c r="U538" s="297"/>
      <c r="V538" s="297"/>
      <c r="W538" s="297"/>
      <c r="X538" s="297"/>
      <c r="Y538" s="297"/>
      <c r="Z538" s="428"/>
      <c r="AA538" s="412"/>
      <c r="AB538" s="412"/>
      <c r="AC538" s="412"/>
      <c r="AD538" s="412"/>
      <c r="AE538" s="412"/>
      <c r="AF538" s="412"/>
      <c r="AG538" s="417"/>
      <c r="AH538" s="417"/>
      <c r="AI538" s="417"/>
      <c r="AJ538" s="417"/>
      <c r="AK538" s="417"/>
      <c r="AL538" s="417"/>
      <c r="AM538" s="417"/>
      <c r="AN538" s="298">
        <f>SUM(Z538:AM538)</f>
        <v>0</v>
      </c>
    </row>
    <row r="539" spans="1:40" ht="15" hidden="1" outlineLevel="1">
      <c r="A539" s="533"/>
      <c r="B539" s="524"/>
      <c r="C539" s="433" t="s">
        <v>309</v>
      </c>
      <c r="D539" s="293" t="s">
        <v>164</v>
      </c>
      <c r="E539" s="297"/>
      <c r="F539" s="297"/>
      <c r="G539" s="297"/>
      <c r="H539" s="297"/>
      <c r="I539" s="297"/>
      <c r="J539" s="297"/>
      <c r="K539" s="297"/>
      <c r="L539" s="297"/>
      <c r="M539" s="297"/>
      <c r="N539" s="297"/>
      <c r="O539" s="470"/>
      <c r="P539" s="297"/>
      <c r="Q539" s="297"/>
      <c r="R539" s="297"/>
      <c r="S539" s="297"/>
      <c r="T539" s="297"/>
      <c r="U539" s="297"/>
      <c r="V539" s="297"/>
      <c r="W539" s="297"/>
      <c r="X539" s="297"/>
      <c r="Y539" s="297"/>
      <c r="Z539" s="413">
        <f>Z538</f>
        <v>0</v>
      </c>
      <c r="AA539" s="413">
        <f t="shared" ref="AA539" si="1600">AA538</f>
        <v>0</v>
      </c>
      <c r="AB539" s="413">
        <f t="shared" ref="AB539" si="1601">AB538</f>
        <v>0</v>
      </c>
      <c r="AC539" s="413">
        <f t="shared" ref="AC539" si="1602">AC538</f>
        <v>0</v>
      </c>
      <c r="AD539" s="413">
        <f t="shared" ref="AD539" si="1603">AD538</f>
        <v>0</v>
      </c>
      <c r="AE539" s="413">
        <f t="shared" ref="AE539" si="1604">AE538</f>
        <v>0</v>
      </c>
      <c r="AF539" s="413">
        <f t="shared" ref="AF539" si="1605">AF538</f>
        <v>0</v>
      </c>
      <c r="AG539" s="413">
        <f t="shared" ref="AG539" si="1606">AG538</f>
        <v>0</v>
      </c>
      <c r="AH539" s="413">
        <f t="shared" ref="AH539" si="1607">AH538</f>
        <v>0</v>
      </c>
      <c r="AI539" s="413">
        <f t="shared" ref="AI539" si="1608">AI538</f>
        <v>0</v>
      </c>
      <c r="AJ539" s="413">
        <f t="shared" ref="AJ539" si="1609">AJ538</f>
        <v>0</v>
      </c>
      <c r="AK539" s="413">
        <f t="shared" ref="AK539" si="1610">AK538</f>
        <v>0</v>
      </c>
      <c r="AL539" s="413">
        <f t="shared" ref="AL539" si="1611">AL538</f>
        <v>0</v>
      </c>
      <c r="AM539" s="413">
        <f t="shared" ref="AM539" si="1612">AM538</f>
        <v>0</v>
      </c>
      <c r="AN539" s="308"/>
    </row>
    <row r="540" spans="1:40" ht="15" hidden="1" outlineLevel="1">
      <c r="A540" s="533"/>
      <c r="B540" s="524"/>
      <c r="C540" s="430"/>
      <c r="D540" s="293"/>
      <c r="E540" s="293"/>
      <c r="F540" s="293"/>
      <c r="G540" s="293"/>
      <c r="H540" s="293"/>
      <c r="I540" s="293"/>
      <c r="J540" s="293"/>
      <c r="K540" s="293"/>
      <c r="L540" s="293"/>
      <c r="M540" s="293"/>
      <c r="N540" s="293"/>
      <c r="O540" s="293"/>
      <c r="P540" s="293"/>
      <c r="Q540" s="293"/>
      <c r="R540" s="293"/>
      <c r="S540" s="293"/>
      <c r="T540" s="293"/>
      <c r="U540" s="293"/>
      <c r="V540" s="293"/>
      <c r="W540" s="293"/>
      <c r="X540" s="293"/>
      <c r="Y540" s="293"/>
      <c r="Z540" s="414"/>
      <c r="AA540" s="427"/>
      <c r="AB540" s="427"/>
      <c r="AC540" s="427"/>
      <c r="AD540" s="427"/>
      <c r="AE540" s="427"/>
      <c r="AF540" s="427"/>
      <c r="AG540" s="427"/>
      <c r="AH540" s="427"/>
      <c r="AI540" s="427"/>
      <c r="AJ540" s="427"/>
      <c r="AK540" s="427"/>
      <c r="AL540" s="427"/>
      <c r="AM540" s="427"/>
      <c r="AN540" s="308"/>
    </row>
    <row r="541" spans="1:40" ht="15" hidden="1" outlineLevel="1">
      <c r="A541" s="533">
        <v>43</v>
      </c>
      <c r="B541" s="524"/>
      <c r="C541" s="430" t="s">
        <v>136</v>
      </c>
      <c r="D541" s="293" t="s">
        <v>25</v>
      </c>
      <c r="E541" s="297"/>
      <c r="F541" s="297"/>
      <c r="G541" s="297"/>
      <c r="H541" s="297"/>
      <c r="I541" s="297"/>
      <c r="J541" s="297"/>
      <c r="K541" s="297"/>
      <c r="L541" s="297"/>
      <c r="M541" s="297"/>
      <c r="N541" s="297"/>
      <c r="O541" s="297">
        <v>0</v>
      </c>
      <c r="P541" s="297"/>
      <c r="Q541" s="297"/>
      <c r="R541" s="297"/>
      <c r="S541" s="297"/>
      <c r="T541" s="297"/>
      <c r="U541" s="297"/>
      <c r="V541" s="297"/>
      <c r="W541" s="297"/>
      <c r="X541" s="297"/>
      <c r="Y541" s="297"/>
      <c r="Z541" s="428"/>
      <c r="AA541" s="412"/>
      <c r="AB541" s="412"/>
      <c r="AC541" s="412"/>
      <c r="AD541" s="412"/>
      <c r="AE541" s="412"/>
      <c r="AF541" s="412"/>
      <c r="AG541" s="417"/>
      <c r="AH541" s="417"/>
      <c r="AI541" s="417"/>
      <c r="AJ541" s="417"/>
      <c r="AK541" s="417"/>
      <c r="AL541" s="417"/>
      <c r="AM541" s="417"/>
      <c r="AN541" s="298">
        <f>SUM(Z541:AM541)</f>
        <v>0</v>
      </c>
    </row>
    <row r="542" spans="1:40" ht="15" hidden="1" outlineLevel="1">
      <c r="A542" s="533"/>
      <c r="B542" s="524"/>
      <c r="C542" s="433" t="s">
        <v>309</v>
      </c>
      <c r="D542" s="293" t="s">
        <v>164</v>
      </c>
      <c r="E542" s="297"/>
      <c r="F542" s="297"/>
      <c r="G542" s="297"/>
      <c r="H542" s="297"/>
      <c r="I542" s="297"/>
      <c r="J542" s="297"/>
      <c r="K542" s="297"/>
      <c r="L542" s="297"/>
      <c r="M542" s="297"/>
      <c r="N542" s="297"/>
      <c r="O542" s="297">
        <f>O541</f>
        <v>0</v>
      </c>
      <c r="P542" s="297"/>
      <c r="Q542" s="297"/>
      <c r="R542" s="297"/>
      <c r="S542" s="297"/>
      <c r="T542" s="297"/>
      <c r="U542" s="297"/>
      <c r="V542" s="297"/>
      <c r="W542" s="297"/>
      <c r="X542" s="297"/>
      <c r="Y542" s="297"/>
      <c r="Z542" s="413">
        <f>Z541</f>
        <v>0</v>
      </c>
      <c r="AA542" s="413">
        <f t="shared" ref="AA542" si="1613">AA541</f>
        <v>0</v>
      </c>
      <c r="AB542" s="413">
        <f t="shared" ref="AB542" si="1614">AB541</f>
        <v>0</v>
      </c>
      <c r="AC542" s="413">
        <f t="shared" ref="AC542" si="1615">AC541</f>
        <v>0</v>
      </c>
      <c r="AD542" s="413">
        <f t="shared" ref="AD542" si="1616">AD541</f>
        <v>0</v>
      </c>
      <c r="AE542" s="413">
        <f t="shared" ref="AE542" si="1617">AE541</f>
        <v>0</v>
      </c>
      <c r="AF542" s="413">
        <f t="shared" ref="AF542" si="1618">AF541</f>
        <v>0</v>
      </c>
      <c r="AG542" s="413">
        <f t="shared" ref="AG542" si="1619">AG541</f>
        <v>0</v>
      </c>
      <c r="AH542" s="413">
        <f t="shared" ref="AH542" si="1620">AH541</f>
        <v>0</v>
      </c>
      <c r="AI542" s="413">
        <f t="shared" ref="AI542" si="1621">AI541</f>
        <v>0</v>
      </c>
      <c r="AJ542" s="413">
        <f t="shared" ref="AJ542" si="1622">AJ541</f>
        <v>0</v>
      </c>
      <c r="AK542" s="413">
        <f t="shared" ref="AK542" si="1623">AK541</f>
        <v>0</v>
      </c>
      <c r="AL542" s="413">
        <f t="shared" ref="AL542" si="1624">AL541</f>
        <v>0</v>
      </c>
      <c r="AM542" s="413">
        <f t="shared" ref="AM542" si="1625">AM541</f>
        <v>0</v>
      </c>
      <c r="AN542" s="308"/>
    </row>
    <row r="543" spans="1:40" ht="15" hidden="1" outlineLevel="1">
      <c r="A543" s="533"/>
      <c r="B543" s="524"/>
      <c r="C543" s="430"/>
      <c r="D543" s="293"/>
      <c r="E543" s="293"/>
      <c r="F543" s="293"/>
      <c r="G543" s="293"/>
      <c r="H543" s="293"/>
      <c r="I543" s="293"/>
      <c r="J543" s="293"/>
      <c r="K543" s="293"/>
      <c r="L543" s="293"/>
      <c r="M543" s="293"/>
      <c r="N543" s="293"/>
      <c r="O543" s="293"/>
      <c r="P543" s="293"/>
      <c r="Q543" s="293"/>
      <c r="R543" s="293"/>
      <c r="S543" s="293"/>
      <c r="T543" s="293"/>
      <c r="U543" s="293"/>
      <c r="V543" s="293"/>
      <c r="W543" s="293"/>
      <c r="X543" s="293"/>
      <c r="Y543" s="293"/>
      <c r="Z543" s="414"/>
      <c r="AA543" s="427"/>
      <c r="AB543" s="427"/>
      <c r="AC543" s="427"/>
      <c r="AD543" s="427"/>
      <c r="AE543" s="427"/>
      <c r="AF543" s="427"/>
      <c r="AG543" s="427"/>
      <c r="AH543" s="427"/>
      <c r="AI543" s="427"/>
      <c r="AJ543" s="427"/>
      <c r="AK543" s="427"/>
      <c r="AL543" s="427"/>
      <c r="AM543" s="427"/>
      <c r="AN543" s="308"/>
    </row>
    <row r="544" spans="1:40" ht="45" hidden="1" outlineLevel="1">
      <c r="A544" s="533">
        <v>44</v>
      </c>
      <c r="B544" s="524"/>
      <c r="C544" s="430" t="s">
        <v>137</v>
      </c>
      <c r="D544" s="293" t="s">
        <v>25</v>
      </c>
      <c r="E544" s="297"/>
      <c r="F544" s="297"/>
      <c r="G544" s="297"/>
      <c r="H544" s="297"/>
      <c r="I544" s="297"/>
      <c r="J544" s="297"/>
      <c r="K544" s="297"/>
      <c r="L544" s="297"/>
      <c r="M544" s="297"/>
      <c r="N544" s="297"/>
      <c r="O544" s="297">
        <v>0</v>
      </c>
      <c r="P544" s="297"/>
      <c r="Q544" s="297"/>
      <c r="R544" s="297"/>
      <c r="S544" s="297"/>
      <c r="T544" s="297"/>
      <c r="U544" s="297"/>
      <c r="V544" s="297"/>
      <c r="W544" s="297"/>
      <c r="X544" s="297"/>
      <c r="Y544" s="297"/>
      <c r="Z544" s="428"/>
      <c r="AA544" s="412"/>
      <c r="AB544" s="412"/>
      <c r="AC544" s="412"/>
      <c r="AD544" s="412"/>
      <c r="AE544" s="412"/>
      <c r="AF544" s="412"/>
      <c r="AG544" s="417"/>
      <c r="AH544" s="417"/>
      <c r="AI544" s="417"/>
      <c r="AJ544" s="417"/>
      <c r="AK544" s="417"/>
      <c r="AL544" s="417"/>
      <c r="AM544" s="417"/>
      <c r="AN544" s="298">
        <f>SUM(Z544:AM544)</f>
        <v>0</v>
      </c>
    </row>
    <row r="545" spans="1:40" ht="15" hidden="1" outlineLevel="1">
      <c r="A545" s="533"/>
      <c r="B545" s="524"/>
      <c r="C545" s="433" t="s">
        <v>309</v>
      </c>
      <c r="D545" s="293" t="s">
        <v>164</v>
      </c>
      <c r="E545" s="297"/>
      <c r="F545" s="297"/>
      <c r="G545" s="297"/>
      <c r="H545" s="297"/>
      <c r="I545" s="297"/>
      <c r="J545" s="297"/>
      <c r="K545" s="297"/>
      <c r="L545" s="297"/>
      <c r="M545" s="297"/>
      <c r="N545" s="297"/>
      <c r="O545" s="297">
        <f>O544</f>
        <v>0</v>
      </c>
      <c r="P545" s="297"/>
      <c r="Q545" s="297"/>
      <c r="R545" s="297"/>
      <c r="S545" s="297"/>
      <c r="T545" s="297"/>
      <c r="U545" s="297"/>
      <c r="V545" s="297"/>
      <c r="W545" s="297"/>
      <c r="X545" s="297"/>
      <c r="Y545" s="297"/>
      <c r="Z545" s="413">
        <f>Z544</f>
        <v>0</v>
      </c>
      <c r="AA545" s="413">
        <f t="shared" ref="AA545" si="1626">AA544</f>
        <v>0</v>
      </c>
      <c r="AB545" s="413">
        <f t="shared" ref="AB545" si="1627">AB544</f>
        <v>0</v>
      </c>
      <c r="AC545" s="413">
        <f t="shared" ref="AC545" si="1628">AC544</f>
        <v>0</v>
      </c>
      <c r="AD545" s="413">
        <f t="shared" ref="AD545" si="1629">AD544</f>
        <v>0</v>
      </c>
      <c r="AE545" s="413">
        <f t="shared" ref="AE545" si="1630">AE544</f>
        <v>0</v>
      </c>
      <c r="AF545" s="413">
        <f t="shared" ref="AF545" si="1631">AF544</f>
        <v>0</v>
      </c>
      <c r="AG545" s="413">
        <f t="shared" ref="AG545" si="1632">AG544</f>
        <v>0</v>
      </c>
      <c r="AH545" s="413">
        <f t="shared" ref="AH545" si="1633">AH544</f>
        <v>0</v>
      </c>
      <c r="AI545" s="413">
        <f t="shared" ref="AI545" si="1634">AI544</f>
        <v>0</v>
      </c>
      <c r="AJ545" s="413">
        <f t="shared" ref="AJ545" si="1635">AJ544</f>
        <v>0</v>
      </c>
      <c r="AK545" s="413">
        <f t="shared" ref="AK545" si="1636">AK544</f>
        <v>0</v>
      </c>
      <c r="AL545" s="413">
        <f t="shared" ref="AL545" si="1637">AL544</f>
        <v>0</v>
      </c>
      <c r="AM545" s="413">
        <f t="shared" ref="AM545" si="1638">AM544</f>
        <v>0</v>
      </c>
      <c r="AN545" s="308"/>
    </row>
    <row r="546" spans="1:40" ht="15" hidden="1" outlineLevel="1">
      <c r="A546" s="533"/>
      <c r="B546" s="524"/>
      <c r="C546" s="430"/>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293"/>
      <c r="Z546" s="414"/>
      <c r="AA546" s="427"/>
      <c r="AB546" s="427"/>
      <c r="AC546" s="427"/>
      <c r="AD546" s="427"/>
      <c r="AE546" s="427"/>
      <c r="AF546" s="427"/>
      <c r="AG546" s="427"/>
      <c r="AH546" s="427"/>
      <c r="AI546" s="427"/>
      <c r="AJ546" s="427"/>
      <c r="AK546" s="427"/>
      <c r="AL546" s="427"/>
      <c r="AM546" s="427"/>
      <c r="AN546" s="308"/>
    </row>
    <row r="547" spans="1:40" ht="30" hidden="1" outlineLevel="1">
      <c r="A547" s="533">
        <v>45</v>
      </c>
      <c r="B547" s="524"/>
      <c r="C547" s="430" t="s">
        <v>138</v>
      </c>
      <c r="D547" s="293" t="s">
        <v>25</v>
      </c>
      <c r="E547" s="297"/>
      <c r="F547" s="297"/>
      <c r="G547" s="297"/>
      <c r="H547" s="297"/>
      <c r="I547" s="297"/>
      <c r="J547" s="297"/>
      <c r="K547" s="297"/>
      <c r="L547" s="297"/>
      <c r="M547" s="297"/>
      <c r="N547" s="297"/>
      <c r="O547" s="297">
        <v>0</v>
      </c>
      <c r="P547" s="297"/>
      <c r="Q547" s="297"/>
      <c r="R547" s="297"/>
      <c r="S547" s="297"/>
      <c r="T547" s="297"/>
      <c r="U547" s="297"/>
      <c r="V547" s="297"/>
      <c r="W547" s="297"/>
      <c r="X547" s="297"/>
      <c r="Y547" s="297"/>
      <c r="Z547" s="428"/>
      <c r="AA547" s="412"/>
      <c r="AB547" s="412"/>
      <c r="AC547" s="412"/>
      <c r="AD547" s="412"/>
      <c r="AE547" s="412"/>
      <c r="AF547" s="412"/>
      <c r="AG547" s="417"/>
      <c r="AH547" s="417"/>
      <c r="AI547" s="417"/>
      <c r="AJ547" s="417"/>
      <c r="AK547" s="417"/>
      <c r="AL547" s="417"/>
      <c r="AM547" s="417"/>
      <c r="AN547" s="298">
        <f>SUM(Z547:AM547)</f>
        <v>0</v>
      </c>
    </row>
    <row r="548" spans="1:40" ht="15" hidden="1" outlineLevel="1">
      <c r="A548" s="533"/>
      <c r="B548" s="524"/>
      <c r="C548" s="433" t="s">
        <v>309</v>
      </c>
      <c r="D548" s="293" t="s">
        <v>164</v>
      </c>
      <c r="E548" s="297"/>
      <c r="F548" s="297"/>
      <c r="G548" s="297"/>
      <c r="H548" s="297"/>
      <c r="I548" s="297"/>
      <c r="J548" s="297"/>
      <c r="K548" s="297"/>
      <c r="L548" s="297"/>
      <c r="M548" s="297"/>
      <c r="N548" s="297"/>
      <c r="O548" s="297">
        <f>O547</f>
        <v>0</v>
      </c>
      <c r="P548" s="297"/>
      <c r="Q548" s="297"/>
      <c r="R548" s="297"/>
      <c r="S548" s="297"/>
      <c r="T548" s="297"/>
      <c r="U548" s="297"/>
      <c r="V548" s="297"/>
      <c r="W548" s="297"/>
      <c r="X548" s="297"/>
      <c r="Y548" s="297"/>
      <c r="Z548" s="413">
        <f>Z547</f>
        <v>0</v>
      </c>
      <c r="AA548" s="413">
        <f t="shared" ref="AA548" si="1639">AA547</f>
        <v>0</v>
      </c>
      <c r="AB548" s="413">
        <f t="shared" ref="AB548" si="1640">AB547</f>
        <v>0</v>
      </c>
      <c r="AC548" s="413">
        <f t="shared" ref="AC548" si="1641">AC547</f>
        <v>0</v>
      </c>
      <c r="AD548" s="413">
        <f t="shared" ref="AD548" si="1642">AD547</f>
        <v>0</v>
      </c>
      <c r="AE548" s="413">
        <f t="shared" ref="AE548" si="1643">AE547</f>
        <v>0</v>
      </c>
      <c r="AF548" s="413">
        <f t="shared" ref="AF548" si="1644">AF547</f>
        <v>0</v>
      </c>
      <c r="AG548" s="413">
        <f t="shared" ref="AG548" si="1645">AG547</f>
        <v>0</v>
      </c>
      <c r="AH548" s="413">
        <f t="shared" ref="AH548" si="1646">AH547</f>
        <v>0</v>
      </c>
      <c r="AI548" s="413">
        <f t="shared" ref="AI548" si="1647">AI547</f>
        <v>0</v>
      </c>
      <c r="AJ548" s="413">
        <f t="shared" ref="AJ548" si="1648">AJ547</f>
        <v>0</v>
      </c>
      <c r="AK548" s="413">
        <f t="shared" ref="AK548" si="1649">AK547</f>
        <v>0</v>
      </c>
      <c r="AL548" s="413">
        <f t="shared" ref="AL548" si="1650">AL547</f>
        <v>0</v>
      </c>
      <c r="AM548" s="413">
        <f t="shared" ref="AM548" si="1651">AM547</f>
        <v>0</v>
      </c>
      <c r="AN548" s="308"/>
    </row>
    <row r="549" spans="1:40" ht="15" hidden="1" outlineLevel="1">
      <c r="A549" s="533"/>
      <c r="B549" s="524"/>
      <c r="C549" s="430"/>
      <c r="D549" s="293"/>
      <c r="E549" s="293"/>
      <c r="F549" s="293"/>
      <c r="G549" s="293"/>
      <c r="H549" s="293"/>
      <c r="I549" s="293"/>
      <c r="J549" s="293"/>
      <c r="K549" s="293"/>
      <c r="L549" s="293"/>
      <c r="M549" s="293"/>
      <c r="N549" s="293"/>
      <c r="O549" s="293"/>
      <c r="P549" s="293"/>
      <c r="Q549" s="293"/>
      <c r="R549" s="293"/>
      <c r="S549" s="293"/>
      <c r="T549" s="293"/>
      <c r="U549" s="293"/>
      <c r="V549" s="293"/>
      <c r="W549" s="293"/>
      <c r="X549" s="293"/>
      <c r="Y549" s="293"/>
      <c r="Z549" s="414"/>
      <c r="AA549" s="427"/>
      <c r="AB549" s="427"/>
      <c r="AC549" s="427"/>
      <c r="AD549" s="427"/>
      <c r="AE549" s="427"/>
      <c r="AF549" s="427"/>
      <c r="AG549" s="427"/>
      <c r="AH549" s="427"/>
      <c r="AI549" s="427"/>
      <c r="AJ549" s="427"/>
      <c r="AK549" s="427"/>
      <c r="AL549" s="427"/>
      <c r="AM549" s="427"/>
      <c r="AN549" s="308"/>
    </row>
    <row r="550" spans="1:40" ht="30" hidden="1" outlineLevel="1">
      <c r="A550" s="533">
        <v>46</v>
      </c>
      <c r="B550" s="524"/>
      <c r="C550" s="430" t="s">
        <v>139</v>
      </c>
      <c r="D550" s="293" t="s">
        <v>25</v>
      </c>
      <c r="E550" s="297"/>
      <c r="F550" s="297"/>
      <c r="G550" s="297"/>
      <c r="H550" s="297"/>
      <c r="I550" s="297"/>
      <c r="J550" s="297"/>
      <c r="K550" s="297"/>
      <c r="L550" s="297"/>
      <c r="M550" s="297"/>
      <c r="N550" s="297"/>
      <c r="O550" s="297">
        <v>0</v>
      </c>
      <c r="P550" s="297"/>
      <c r="Q550" s="297"/>
      <c r="R550" s="297"/>
      <c r="S550" s="297"/>
      <c r="T550" s="297"/>
      <c r="U550" s="297"/>
      <c r="V550" s="297"/>
      <c r="W550" s="297"/>
      <c r="X550" s="297"/>
      <c r="Y550" s="297"/>
      <c r="Z550" s="428"/>
      <c r="AA550" s="412"/>
      <c r="AB550" s="412"/>
      <c r="AC550" s="412"/>
      <c r="AD550" s="412"/>
      <c r="AE550" s="412"/>
      <c r="AF550" s="412"/>
      <c r="AG550" s="417"/>
      <c r="AH550" s="417"/>
      <c r="AI550" s="417"/>
      <c r="AJ550" s="417"/>
      <c r="AK550" s="417"/>
      <c r="AL550" s="417"/>
      <c r="AM550" s="417"/>
      <c r="AN550" s="298">
        <f>SUM(Z550:AM550)</f>
        <v>0</v>
      </c>
    </row>
    <row r="551" spans="1:40" ht="15" hidden="1" outlineLevel="1">
      <c r="A551" s="533"/>
      <c r="B551" s="524"/>
      <c r="C551" s="433" t="s">
        <v>309</v>
      </c>
      <c r="D551" s="293" t="s">
        <v>164</v>
      </c>
      <c r="E551" s="297"/>
      <c r="F551" s="297"/>
      <c r="G551" s="297"/>
      <c r="H551" s="297"/>
      <c r="I551" s="297"/>
      <c r="J551" s="297"/>
      <c r="K551" s="297"/>
      <c r="L551" s="297"/>
      <c r="M551" s="297"/>
      <c r="N551" s="297"/>
      <c r="O551" s="297">
        <f>O550</f>
        <v>0</v>
      </c>
      <c r="P551" s="297"/>
      <c r="Q551" s="297"/>
      <c r="R551" s="297"/>
      <c r="S551" s="297"/>
      <c r="T551" s="297"/>
      <c r="U551" s="297"/>
      <c r="V551" s="297"/>
      <c r="W551" s="297"/>
      <c r="X551" s="297"/>
      <c r="Y551" s="297"/>
      <c r="Z551" s="413">
        <f>Z550</f>
        <v>0</v>
      </c>
      <c r="AA551" s="413">
        <f t="shared" ref="AA551" si="1652">AA550</f>
        <v>0</v>
      </c>
      <c r="AB551" s="413">
        <f t="shared" ref="AB551" si="1653">AB550</f>
        <v>0</v>
      </c>
      <c r="AC551" s="413">
        <f t="shared" ref="AC551" si="1654">AC550</f>
        <v>0</v>
      </c>
      <c r="AD551" s="413">
        <f t="shared" ref="AD551" si="1655">AD550</f>
        <v>0</v>
      </c>
      <c r="AE551" s="413">
        <f t="shared" ref="AE551" si="1656">AE550</f>
        <v>0</v>
      </c>
      <c r="AF551" s="413">
        <f t="shared" ref="AF551" si="1657">AF550</f>
        <v>0</v>
      </c>
      <c r="AG551" s="413">
        <f t="shared" ref="AG551" si="1658">AG550</f>
        <v>0</v>
      </c>
      <c r="AH551" s="413">
        <f t="shared" ref="AH551" si="1659">AH550</f>
        <v>0</v>
      </c>
      <c r="AI551" s="413">
        <f t="shared" ref="AI551" si="1660">AI550</f>
        <v>0</v>
      </c>
      <c r="AJ551" s="413">
        <f t="shared" ref="AJ551" si="1661">AJ550</f>
        <v>0</v>
      </c>
      <c r="AK551" s="413">
        <f t="shared" ref="AK551" si="1662">AK550</f>
        <v>0</v>
      </c>
      <c r="AL551" s="413">
        <f t="shared" ref="AL551" si="1663">AL550</f>
        <v>0</v>
      </c>
      <c r="AM551" s="413">
        <f t="shared" ref="AM551" si="1664">AM550</f>
        <v>0</v>
      </c>
      <c r="AN551" s="308"/>
    </row>
    <row r="552" spans="1:40" ht="15" hidden="1" outlineLevel="1">
      <c r="A552" s="533"/>
      <c r="B552" s="524"/>
      <c r="C552" s="430"/>
      <c r="D552" s="293"/>
      <c r="E552" s="293"/>
      <c r="F552" s="293"/>
      <c r="G552" s="293"/>
      <c r="H552" s="293"/>
      <c r="I552" s="293"/>
      <c r="J552" s="293"/>
      <c r="K552" s="293"/>
      <c r="L552" s="293"/>
      <c r="M552" s="293"/>
      <c r="N552" s="293"/>
      <c r="O552" s="293"/>
      <c r="P552" s="293"/>
      <c r="Q552" s="293"/>
      <c r="R552" s="293"/>
      <c r="S552" s="293"/>
      <c r="T552" s="293"/>
      <c r="U552" s="293"/>
      <c r="V552" s="293"/>
      <c r="W552" s="293"/>
      <c r="X552" s="293"/>
      <c r="Y552" s="293"/>
      <c r="Z552" s="414"/>
      <c r="AA552" s="427"/>
      <c r="AB552" s="427"/>
      <c r="AC552" s="427"/>
      <c r="AD552" s="427"/>
      <c r="AE552" s="427"/>
      <c r="AF552" s="427"/>
      <c r="AG552" s="427"/>
      <c r="AH552" s="427"/>
      <c r="AI552" s="427"/>
      <c r="AJ552" s="427"/>
      <c r="AK552" s="427"/>
      <c r="AL552" s="427"/>
      <c r="AM552" s="427"/>
      <c r="AN552" s="308"/>
    </row>
    <row r="553" spans="1:40" ht="30" hidden="1" outlineLevel="1">
      <c r="A553" s="533">
        <v>47</v>
      </c>
      <c r="B553" s="524"/>
      <c r="C553" s="430" t="s">
        <v>140</v>
      </c>
      <c r="D553" s="293" t="s">
        <v>25</v>
      </c>
      <c r="E553" s="297"/>
      <c r="F553" s="297"/>
      <c r="G553" s="297"/>
      <c r="H553" s="297"/>
      <c r="I553" s="297"/>
      <c r="J553" s="297"/>
      <c r="K553" s="297"/>
      <c r="L553" s="297"/>
      <c r="M553" s="297"/>
      <c r="N553" s="297"/>
      <c r="O553" s="297">
        <v>0</v>
      </c>
      <c r="P553" s="297"/>
      <c r="Q553" s="297"/>
      <c r="R553" s="297"/>
      <c r="S553" s="297"/>
      <c r="T553" s="297"/>
      <c r="U553" s="297"/>
      <c r="V553" s="297"/>
      <c r="W553" s="297"/>
      <c r="X553" s="297"/>
      <c r="Y553" s="297"/>
      <c r="Z553" s="428"/>
      <c r="AA553" s="412"/>
      <c r="AB553" s="412"/>
      <c r="AC553" s="412"/>
      <c r="AD553" s="412"/>
      <c r="AE553" s="412"/>
      <c r="AF553" s="412"/>
      <c r="AG553" s="417"/>
      <c r="AH553" s="417"/>
      <c r="AI553" s="417"/>
      <c r="AJ553" s="417"/>
      <c r="AK553" s="417"/>
      <c r="AL553" s="417"/>
      <c r="AM553" s="417"/>
      <c r="AN553" s="298">
        <f>SUM(Z553:AM553)</f>
        <v>0</v>
      </c>
    </row>
    <row r="554" spans="1:40" ht="15" hidden="1" outlineLevel="1">
      <c r="A554" s="533"/>
      <c r="B554" s="524"/>
      <c r="C554" s="433" t="s">
        <v>309</v>
      </c>
      <c r="D554" s="293" t="s">
        <v>164</v>
      </c>
      <c r="E554" s="297"/>
      <c r="F554" s="297"/>
      <c r="G554" s="297"/>
      <c r="H554" s="297"/>
      <c r="I554" s="297"/>
      <c r="J554" s="297"/>
      <c r="K554" s="297"/>
      <c r="L554" s="297"/>
      <c r="M554" s="297"/>
      <c r="N554" s="297"/>
      <c r="O554" s="297">
        <f>O553</f>
        <v>0</v>
      </c>
      <c r="P554" s="297"/>
      <c r="Q554" s="297"/>
      <c r="R554" s="297"/>
      <c r="S554" s="297"/>
      <c r="T554" s="297"/>
      <c r="U554" s="297"/>
      <c r="V554" s="297"/>
      <c r="W554" s="297"/>
      <c r="X554" s="297"/>
      <c r="Y554" s="297"/>
      <c r="Z554" s="413">
        <f>Z553</f>
        <v>0</v>
      </c>
      <c r="AA554" s="413">
        <f t="shared" ref="AA554" si="1665">AA553</f>
        <v>0</v>
      </c>
      <c r="AB554" s="413">
        <f t="shared" ref="AB554" si="1666">AB553</f>
        <v>0</v>
      </c>
      <c r="AC554" s="413">
        <f t="shared" ref="AC554" si="1667">AC553</f>
        <v>0</v>
      </c>
      <c r="AD554" s="413">
        <f t="shared" ref="AD554" si="1668">AD553</f>
        <v>0</v>
      </c>
      <c r="AE554" s="413">
        <f t="shared" ref="AE554" si="1669">AE553</f>
        <v>0</v>
      </c>
      <c r="AF554" s="413">
        <f t="shared" ref="AF554" si="1670">AF553</f>
        <v>0</v>
      </c>
      <c r="AG554" s="413">
        <f t="shared" ref="AG554" si="1671">AG553</f>
        <v>0</v>
      </c>
      <c r="AH554" s="413">
        <f t="shared" ref="AH554" si="1672">AH553</f>
        <v>0</v>
      </c>
      <c r="AI554" s="413">
        <f t="shared" ref="AI554" si="1673">AI553</f>
        <v>0</v>
      </c>
      <c r="AJ554" s="413">
        <f t="shared" ref="AJ554" si="1674">AJ553</f>
        <v>0</v>
      </c>
      <c r="AK554" s="413">
        <f t="shared" ref="AK554" si="1675">AK553</f>
        <v>0</v>
      </c>
      <c r="AL554" s="413">
        <f t="shared" ref="AL554" si="1676">AL553</f>
        <v>0</v>
      </c>
      <c r="AM554" s="413">
        <f t="shared" ref="AM554" si="1677">AM553</f>
        <v>0</v>
      </c>
      <c r="AN554" s="308"/>
    </row>
    <row r="555" spans="1:40" ht="15" hidden="1" outlineLevel="1">
      <c r="A555" s="533"/>
      <c r="B555" s="524"/>
      <c r="C555" s="430"/>
      <c r="D555" s="293"/>
      <c r="E555" s="293"/>
      <c r="F555" s="293"/>
      <c r="G555" s="293"/>
      <c r="H555" s="293"/>
      <c r="I555" s="293"/>
      <c r="J555" s="293"/>
      <c r="K555" s="293"/>
      <c r="L555" s="293"/>
      <c r="M555" s="293"/>
      <c r="N555" s="293"/>
      <c r="O555" s="293"/>
      <c r="P555" s="293"/>
      <c r="Q555" s="293"/>
      <c r="R555" s="293"/>
      <c r="S555" s="293"/>
      <c r="T555" s="293"/>
      <c r="U555" s="293"/>
      <c r="V555" s="293"/>
      <c r="W555" s="293"/>
      <c r="X555" s="293"/>
      <c r="Y555" s="293"/>
      <c r="Z555" s="414"/>
      <c r="AA555" s="427"/>
      <c r="AB555" s="427"/>
      <c r="AC555" s="427"/>
      <c r="AD555" s="427"/>
      <c r="AE555" s="427"/>
      <c r="AF555" s="427"/>
      <c r="AG555" s="427"/>
      <c r="AH555" s="427"/>
      <c r="AI555" s="427"/>
      <c r="AJ555" s="427"/>
      <c r="AK555" s="427"/>
      <c r="AL555" s="427"/>
      <c r="AM555" s="427"/>
      <c r="AN555" s="308"/>
    </row>
    <row r="556" spans="1:40" ht="30" hidden="1" outlineLevel="1">
      <c r="A556" s="533">
        <v>48</v>
      </c>
      <c r="B556" s="524"/>
      <c r="C556" s="430" t="s">
        <v>141</v>
      </c>
      <c r="D556" s="293" t="s">
        <v>25</v>
      </c>
      <c r="E556" s="297"/>
      <c r="F556" s="297"/>
      <c r="G556" s="297"/>
      <c r="H556" s="297"/>
      <c r="I556" s="297"/>
      <c r="J556" s="297"/>
      <c r="K556" s="297"/>
      <c r="L556" s="297"/>
      <c r="M556" s="297"/>
      <c r="N556" s="297"/>
      <c r="O556" s="297">
        <v>0</v>
      </c>
      <c r="P556" s="297"/>
      <c r="Q556" s="297"/>
      <c r="R556" s="297"/>
      <c r="S556" s="297"/>
      <c r="T556" s="297"/>
      <c r="U556" s="297"/>
      <c r="V556" s="297"/>
      <c r="W556" s="297"/>
      <c r="X556" s="297"/>
      <c r="Y556" s="297"/>
      <c r="Z556" s="428"/>
      <c r="AA556" s="412"/>
      <c r="AB556" s="412"/>
      <c r="AC556" s="412"/>
      <c r="AD556" s="412"/>
      <c r="AE556" s="412"/>
      <c r="AF556" s="412"/>
      <c r="AG556" s="417"/>
      <c r="AH556" s="417"/>
      <c r="AI556" s="417"/>
      <c r="AJ556" s="417"/>
      <c r="AK556" s="417"/>
      <c r="AL556" s="417"/>
      <c r="AM556" s="417"/>
      <c r="AN556" s="298">
        <f>SUM(Z556:AM556)</f>
        <v>0</v>
      </c>
    </row>
    <row r="557" spans="1:40" ht="15" hidden="1" outlineLevel="1">
      <c r="A557" s="533"/>
      <c r="B557" s="524"/>
      <c r="C557" s="433" t="s">
        <v>309</v>
      </c>
      <c r="D557" s="293" t="s">
        <v>164</v>
      </c>
      <c r="E557" s="297"/>
      <c r="F557" s="297"/>
      <c r="G557" s="297"/>
      <c r="H557" s="297"/>
      <c r="I557" s="297"/>
      <c r="J557" s="297"/>
      <c r="K557" s="297"/>
      <c r="L557" s="297"/>
      <c r="M557" s="297"/>
      <c r="N557" s="297"/>
      <c r="O557" s="297">
        <f>O556</f>
        <v>0</v>
      </c>
      <c r="P557" s="297"/>
      <c r="Q557" s="297"/>
      <c r="R557" s="297"/>
      <c r="S557" s="297"/>
      <c r="T557" s="297"/>
      <c r="U557" s="297"/>
      <c r="V557" s="297"/>
      <c r="W557" s="297"/>
      <c r="X557" s="297"/>
      <c r="Y557" s="297"/>
      <c r="Z557" s="413">
        <f>Z556</f>
        <v>0</v>
      </c>
      <c r="AA557" s="413">
        <f t="shared" ref="AA557" si="1678">AA556</f>
        <v>0</v>
      </c>
      <c r="AB557" s="413">
        <f t="shared" ref="AB557" si="1679">AB556</f>
        <v>0</v>
      </c>
      <c r="AC557" s="413">
        <f t="shared" ref="AC557" si="1680">AC556</f>
        <v>0</v>
      </c>
      <c r="AD557" s="413">
        <f t="shared" ref="AD557" si="1681">AD556</f>
        <v>0</v>
      </c>
      <c r="AE557" s="413">
        <f t="shared" ref="AE557" si="1682">AE556</f>
        <v>0</v>
      </c>
      <c r="AF557" s="413">
        <f t="shared" ref="AF557" si="1683">AF556</f>
        <v>0</v>
      </c>
      <c r="AG557" s="413">
        <f t="shared" ref="AG557" si="1684">AG556</f>
        <v>0</v>
      </c>
      <c r="AH557" s="413">
        <f t="shared" ref="AH557" si="1685">AH556</f>
        <v>0</v>
      </c>
      <c r="AI557" s="413">
        <f t="shared" ref="AI557" si="1686">AI556</f>
        <v>0</v>
      </c>
      <c r="AJ557" s="413">
        <f t="shared" ref="AJ557" si="1687">AJ556</f>
        <v>0</v>
      </c>
      <c r="AK557" s="413">
        <f t="shared" ref="AK557" si="1688">AK556</f>
        <v>0</v>
      </c>
      <c r="AL557" s="413">
        <f t="shared" ref="AL557" si="1689">AL556</f>
        <v>0</v>
      </c>
      <c r="AM557" s="413">
        <f t="shared" ref="AM557" si="1690">AM556</f>
        <v>0</v>
      </c>
      <c r="AN557" s="308"/>
    </row>
    <row r="558" spans="1:40" ht="15" hidden="1" outlineLevel="1">
      <c r="A558" s="533"/>
      <c r="B558" s="524"/>
      <c r="C558" s="430"/>
      <c r="D558" s="293"/>
      <c r="E558" s="293"/>
      <c r="F558" s="293"/>
      <c r="G558" s="293"/>
      <c r="H558" s="293"/>
      <c r="I558" s="293"/>
      <c r="J558" s="293"/>
      <c r="K558" s="293"/>
      <c r="L558" s="293"/>
      <c r="M558" s="293"/>
      <c r="N558" s="293"/>
      <c r="O558" s="293"/>
      <c r="P558" s="293"/>
      <c r="Q558" s="293"/>
      <c r="R558" s="293"/>
      <c r="S558" s="293"/>
      <c r="T558" s="293"/>
      <c r="U558" s="293"/>
      <c r="V558" s="293"/>
      <c r="W558" s="293"/>
      <c r="X558" s="293"/>
      <c r="Y558" s="293"/>
      <c r="Z558" s="414"/>
      <c r="AA558" s="427"/>
      <c r="AB558" s="427"/>
      <c r="AC558" s="427"/>
      <c r="AD558" s="427"/>
      <c r="AE558" s="427"/>
      <c r="AF558" s="427"/>
      <c r="AG558" s="427"/>
      <c r="AH558" s="427"/>
      <c r="AI558" s="427"/>
      <c r="AJ558" s="427"/>
      <c r="AK558" s="427"/>
      <c r="AL558" s="427"/>
      <c r="AM558" s="427"/>
      <c r="AN558" s="308"/>
    </row>
    <row r="559" spans="1:40" ht="30" hidden="1" outlineLevel="1">
      <c r="A559" s="533">
        <v>49</v>
      </c>
      <c r="B559" s="524"/>
      <c r="C559" s="430" t="s">
        <v>142</v>
      </c>
      <c r="D559" s="293" t="s">
        <v>25</v>
      </c>
      <c r="E559" s="297"/>
      <c r="F559" s="297"/>
      <c r="G559" s="297"/>
      <c r="H559" s="297"/>
      <c r="I559" s="297"/>
      <c r="J559" s="297"/>
      <c r="K559" s="297"/>
      <c r="L559" s="297"/>
      <c r="M559" s="297"/>
      <c r="N559" s="297"/>
      <c r="O559" s="297">
        <v>0</v>
      </c>
      <c r="P559" s="297"/>
      <c r="Q559" s="297"/>
      <c r="R559" s="297"/>
      <c r="S559" s="297"/>
      <c r="T559" s="297"/>
      <c r="U559" s="297"/>
      <c r="V559" s="297"/>
      <c r="W559" s="297"/>
      <c r="X559" s="297"/>
      <c r="Y559" s="297"/>
      <c r="Z559" s="428"/>
      <c r="AA559" s="412"/>
      <c r="AB559" s="412"/>
      <c r="AC559" s="412"/>
      <c r="AD559" s="412"/>
      <c r="AE559" s="412"/>
      <c r="AF559" s="412"/>
      <c r="AG559" s="417"/>
      <c r="AH559" s="417"/>
      <c r="AI559" s="417"/>
      <c r="AJ559" s="417"/>
      <c r="AK559" s="417"/>
      <c r="AL559" s="417"/>
      <c r="AM559" s="417"/>
      <c r="AN559" s="298">
        <f>SUM(Z559:AM559)</f>
        <v>0</v>
      </c>
    </row>
    <row r="560" spans="1:40" ht="15" hidden="1" outlineLevel="1">
      <c r="A560" s="533"/>
      <c r="B560" s="524"/>
      <c r="C560" s="433" t="s">
        <v>309</v>
      </c>
      <c r="D560" s="293" t="s">
        <v>164</v>
      </c>
      <c r="E560" s="297"/>
      <c r="F560" s="297"/>
      <c r="G560" s="297"/>
      <c r="H560" s="297"/>
      <c r="I560" s="297"/>
      <c r="J560" s="297"/>
      <c r="K560" s="297"/>
      <c r="L560" s="297"/>
      <c r="M560" s="297"/>
      <c r="N560" s="297"/>
      <c r="O560" s="297">
        <f>O559</f>
        <v>0</v>
      </c>
      <c r="P560" s="297"/>
      <c r="Q560" s="297"/>
      <c r="R560" s="297"/>
      <c r="S560" s="297"/>
      <c r="T560" s="297"/>
      <c r="U560" s="297"/>
      <c r="V560" s="297"/>
      <c r="W560" s="297"/>
      <c r="X560" s="297"/>
      <c r="Y560" s="297"/>
      <c r="Z560" s="413">
        <f>Z559</f>
        <v>0</v>
      </c>
      <c r="AA560" s="413">
        <f t="shared" ref="AA560" si="1691">AA559</f>
        <v>0</v>
      </c>
      <c r="AB560" s="413">
        <f t="shared" ref="AB560" si="1692">AB559</f>
        <v>0</v>
      </c>
      <c r="AC560" s="413">
        <f t="shared" ref="AC560" si="1693">AC559</f>
        <v>0</v>
      </c>
      <c r="AD560" s="413">
        <f t="shared" ref="AD560" si="1694">AD559</f>
        <v>0</v>
      </c>
      <c r="AE560" s="413">
        <f t="shared" ref="AE560" si="1695">AE559</f>
        <v>0</v>
      </c>
      <c r="AF560" s="413">
        <f t="shared" ref="AF560" si="1696">AF559</f>
        <v>0</v>
      </c>
      <c r="AG560" s="413">
        <f t="shared" ref="AG560" si="1697">AG559</f>
        <v>0</v>
      </c>
      <c r="AH560" s="413">
        <f t="shared" ref="AH560" si="1698">AH559</f>
        <v>0</v>
      </c>
      <c r="AI560" s="413">
        <f t="shared" ref="AI560" si="1699">AI559</f>
        <v>0</v>
      </c>
      <c r="AJ560" s="413">
        <f t="shared" ref="AJ560" si="1700">AJ559</f>
        <v>0</v>
      </c>
      <c r="AK560" s="413">
        <f t="shared" ref="AK560" si="1701">AK559</f>
        <v>0</v>
      </c>
      <c r="AL560" s="413">
        <f t="shared" ref="AL560" si="1702">AL559</f>
        <v>0</v>
      </c>
      <c r="AM560" s="413">
        <f t="shared" ref="AM560" si="1703">AM559</f>
        <v>0</v>
      </c>
      <c r="AN560" s="308"/>
    </row>
    <row r="561" spans="1:40" ht="15" hidden="1" outlineLevel="1">
      <c r="A561" s="533"/>
      <c r="B561" s="524"/>
      <c r="C561" s="433"/>
      <c r="D561" s="307"/>
      <c r="E561" s="293"/>
      <c r="F561" s="293"/>
      <c r="G561" s="293"/>
      <c r="H561" s="293"/>
      <c r="I561" s="293"/>
      <c r="J561" s="293"/>
      <c r="K561" s="293"/>
      <c r="L561" s="293"/>
      <c r="M561" s="293"/>
      <c r="N561" s="293"/>
      <c r="O561" s="293"/>
      <c r="P561" s="293"/>
      <c r="Q561" s="293"/>
      <c r="R561" s="293"/>
      <c r="S561" s="293"/>
      <c r="T561" s="293"/>
      <c r="U561" s="293"/>
      <c r="V561" s="293"/>
      <c r="W561" s="293"/>
      <c r="X561" s="293"/>
      <c r="Y561" s="293"/>
      <c r="Z561" s="303"/>
      <c r="AA561" s="303"/>
      <c r="AB561" s="303"/>
      <c r="AC561" s="303"/>
      <c r="AD561" s="303"/>
      <c r="AE561" s="303"/>
      <c r="AF561" s="303"/>
      <c r="AG561" s="303"/>
      <c r="AH561" s="303"/>
      <c r="AI561" s="303"/>
      <c r="AJ561" s="303"/>
      <c r="AK561" s="303"/>
      <c r="AL561" s="303"/>
      <c r="AM561" s="303"/>
      <c r="AN561" s="308"/>
    </row>
    <row r="562" spans="1:40" ht="15.6" collapsed="1">
      <c r="C562" s="329" t="s">
        <v>293</v>
      </c>
      <c r="D562" s="331"/>
      <c r="E562" s="331">
        <f>SUM(E405:E560)</f>
        <v>40390380.993417963</v>
      </c>
      <c r="F562" s="331"/>
      <c r="G562" s="331"/>
      <c r="H562" s="331"/>
      <c r="I562" s="331"/>
      <c r="J562" s="331"/>
      <c r="K562" s="331"/>
      <c r="L562" s="331"/>
      <c r="M562" s="331"/>
      <c r="N562" s="331"/>
      <c r="O562" s="331"/>
      <c r="P562" s="331">
        <f>SUM(P405:P560)</f>
        <v>4435.1620857021617</v>
      </c>
      <c r="Q562" s="331"/>
      <c r="R562" s="331"/>
      <c r="S562" s="331"/>
      <c r="T562" s="331"/>
      <c r="U562" s="331"/>
      <c r="V562" s="331"/>
      <c r="W562" s="331"/>
      <c r="X562" s="331"/>
      <c r="Y562" s="331"/>
      <c r="Z562" s="331">
        <f>IF(Z403="kWh",SUMPRODUCT(E405:E560,Z405:Z560))</f>
        <v>13895667.61763995</v>
      </c>
      <c r="AA562" s="331">
        <f>IF(AA403="kWh",SUMPRODUCT(E405:E560,AA405:AA560))</f>
        <v>3716858.4946941976</v>
      </c>
      <c r="AB562" s="331">
        <f>IF(AB403="kw",SUMPRODUCT(O405:O560,P405:P560,AB405:AB560),SUMPRODUCT(E405:E560,AB405:AB560))</f>
        <v>19276.730209062345</v>
      </c>
      <c r="AC562" s="331">
        <f>IF(AC403="kw",SUMPRODUCT(O405:O560,P405:P560,AC405:AC560),SUMPRODUCT(E405:E560,AC405:AC560))</f>
        <v>11269.444975679313</v>
      </c>
      <c r="AD562" s="331">
        <f>IF(AD403="kw",SUMPRODUCT(O405:O560,P405:P560,AD405:AD560),SUMPRODUCT(E405:E560,AD405:AD560))</f>
        <v>242.17392155877059</v>
      </c>
      <c r="AE562" s="331">
        <f>IF(AE403="kw",SUMPRODUCT(O405:O560,P405:P560,AE405:AE560),SUMPRODUCT(E405:E560,AE405:AE560))</f>
        <v>0</v>
      </c>
      <c r="AF562" s="331">
        <f>IF(AF403="kw",SUMPRODUCT(O405:O560,P405:P560,AF405:AF560),SUMPRODUCT(E405:E560,AF405:AF560))</f>
        <v>0</v>
      </c>
      <c r="AG562" s="331">
        <f>IF(AG403="kw",SUMPRODUCT(O405:O560,P405:P560,AG405:AG560),SUMPRODUCT(E405:E560,AG405:AG560))</f>
        <v>0</v>
      </c>
      <c r="AH562" s="331">
        <f>IF(AH403="kw",SUMPRODUCT(O405:O560,P405:P560,AH405:AH560),SUMPRODUCT(E405:E560,AH405:AH560))</f>
        <v>0</v>
      </c>
      <c r="AI562" s="331">
        <f>IF(AI403="kw",SUMPRODUCT(O405:O560,P405:P560,AI405:AI560),SUMPRODUCT(E405:E560,AI405:AI560))</f>
        <v>0</v>
      </c>
      <c r="AJ562" s="331">
        <f>IF(AJ403="kw",SUMPRODUCT(O405:O560,P405:P560,AJ405:AJ560),SUMPRODUCT(E405:E560,AJ405:AJ560))</f>
        <v>0</v>
      </c>
      <c r="AK562" s="331">
        <f>IF(AK403="kw",SUMPRODUCT(O405:O560,P405:P560,AK405:AK560),SUMPRODUCT(E405:E560,AK405:AK560))</f>
        <v>0</v>
      </c>
      <c r="AL562" s="331">
        <f>IF(AL403="kw",SUMPRODUCT(O405:O560,P405:P560,AL405:AL560),SUMPRODUCT(E405:E560,AL405:AL560))</f>
        <v>0</v>
      </c>
      <c r="AM562" s="331">
        <f>IF(AM403="kw",SUMPRODUCT(O405:O560,P405:P560,AM405:AM560),SUMPRODUCT(E405:E560,AM405:AM560))</f>
        <v>0</v>
      </c>
      <c r="AN562" s="332"/>
    </row>
    <row r="563" spans="1:40" ht="15.6">
      <c r="C563" s="393" t="s">
        <v>294</v>
      </c>
      <c r="D563" s="394"/>
      <c r="E563" s="394"/>
      <c r="F563" s="394"/>
      <c r="G563" s="394"/>
      <c r="H563" s="394"/>
      <c r="I563" s="394"/>
      <c r="J563" s="394"/>
      <c r="K563" s="394"/>
      <c r="L563" s="394"/>
      <c r="M563" s="394"/>
      <c r="N563" s="394"/>
      <c r="O563" s="394"/>
      <c r="P563" s="394"/>
      <c r="Q563" s="394"/>
      <c r="R563" s="394"/>
      <c r="S563" s="394"/>
      <c r="T563" s="394"/>
      <c r="U563" s="394"/>
      <c r="V563" s="394"/>
      <c r="W563" s="394"/>
      <c r="X563" s="394"/>
      <c r="Y563" s="394"/>
      <c r="Z563" s="394">
        <f>HLOOKUP(Z219,'2. LRAMVA Threshold'!$B$42:$Q$53,9,FALSE)</f>
        <v>0</v>
      </c>
      <c r="AA563" s="394">
        <f>HLOOKUP(AA219,'2. LRAMVA Threshold'!$B$42:$Q$53,9,FALSE)</f>
        <v>0</v>
      </c>
      <c r="AB563" s="394">
        <f>HLOOKUP(AB219,'2. LRAMVA Threshold'!$B$42:$Q$53,9,FALSE)</f>
        <v>0</v>
      </c>
      <c r="AC563" s="394">
        <f>HLOOKUP(AC219,'2. LRAMVA Threshold'!$B$42:$Q$53,9,FALSE)</f>
        <v>0</v>
      </c>
      <c r="AD563" s="394">
        <f>HLOOKUP(AD219,'2. LRAMVA Threshold'!$B$42:$Q$53,9,FALSE)</f>
        <v>0</v>
      </c>
      <c r="AE563" s="394">
        <f>HLOOKUP(AE219,'2. LRAMVA Threshold'!$B$42:$Q$53,9,FALSE)</f>
        <v>0</v>
      </c>
      <c r="AF563" s="394">
        <f>HLOOKUP(AF219,'2. LRAMVA Threshold'!$B$42:$Q$53,9,FALSE)</f>
        <v>0</v>
      </c>
      <c r="AG563" s="394">
        <f>HLOOKUP(AG219,'2. LRAMVA Threshold'!$B$42:$Q$53,9,FALSE)</f>
        <v>0</v>
      </c>
      <c r="AH563" s="394">
        <f>HLOOKUP(AH219,'2. LRAMVA Threshold'!$B$42:$Q$53,9,FALSE)</f>
        <v>0</v>
      </c>
      <c r="AI563" s="394">
        <f>HLOOKUP(AI219,'2. LRAMVA Threshold'!$B$42:$Q$53,9,FALSE)</f>
        <v>0</v>
      </c>
      <c r="AJ563" s="394">
        <f>HLOOKUP(AJ219,'2. LRAMVA Threshold'!$B$42:$Q$53,9,FALSE)</f>
        <v>0</v>
      </c>
      <c r="AK563" s="394">
        <f>HLOOKUP(AK219,'2. LRAMVA Threshold'!$B$42:$Q$53,9,FALSE)</f>
        <v>0</v>
      </c>
      <c r="AL563" s="394">
        <f>HLOOKUP(AL219,'2. LRAMVA Threshold'!$B$42:$Q$53,9,FALSE)</f>
        <v>0</v>
      </c>
      <c r="AM563" s="394">
        <f>HLOOKUP(AM219,'2. LRAMVA Threshold'!$B$42:$Q$53,9,FALSE)</f>
        <v>0</v>
      </c>
      <c r="AN563" s="395"/>
    </row>
    <row r="564" spans="1:40" ht="15">
      <c r="C564" s="396"/>
      <c r="D564" s="434"/>
      <c r="E564" s="435"/>
      <c r="F564" s="435"/>
      <c r="G564" s="435"/>
      <c r="H564" s="435"/>
      <c r="I564" s="435"/>
      <c r="J564" s="435"/>
      <c r="K564" s="435"/>
      <c r="L564" s="435"/>
      <c r="M564" s="435"/>
      <c r="N564" s="435"/>
      <c r="O564" s="435"/>
      <c r="P564" s="436"/>
      <c r="Q564" s="435"/>
      <c r="R564" s="435"/>
      <c r="S564" s="435"/>
      <c r="T564" s="437"/>
      <c r="U564" s="437"/>
      <c r="V564" s="437"/>
      <c r="W564" s="437"/>
      <c r="X564" s="435"/>
      <c r="Y564" s="435"/>
      <c r="Z564" s="438"/>
      <c r="AA564" s="438"/>
      <c r="AB564" s="438"/>
      <c r="AC564" s="438"/>
      <c r="AD564" s="438"/>
      <c r="AE564" s="438"/>
      <c r="AF564" s="438"/>
      <c r="AG564" s="401"/>
      <c r="AH564" s="401"/>
      <c r="AI564" s="401"/>
      <c r="AJ564" s="401"/>
      <c r="AK564" s="401"/>
      <c r="AL564" s="401"/>
      <c r="AM564" s="401"/>
      <c r="AN564" s="402"/>
    </row>
    <row r="565" spans="1:40" ht="15">
      <c r="C565" s="326" t="s">
        <v>295</v>
      </c>
      <c r="D565" s="340"/>
      <c r="E565" s="340"/>
      <c r="F565" s="378"/>
      <c r="G565" s="378"/>
      <c r="H565" s="378"/>
      <c r="I565" s="378"/>
      <c r="J565" s="378"/>
      <c r="K565" s="378"/>
      <c r="L565" s="378"/>
      <c r="M565" s="378"/>
      <c r="N565" s="378"/>
      <c r="O565" s="378"/>
      <c r="P565" s="293"/>
      <c r="Q565" s="342"/>
      <c r="R565" s="342"/>
      <c r="S565" s="342"/>
      <c r="T565" s="341"/>
      <c r="U565" s="341"/>
      <c r="V565" s="341"/>
      <c r="W565" s="341"/>
      <c r="X565" s="342"/>
      <c r="Y565" s="342"/>
      <c r="Z565" s="343">
        <f>HLOOKUP(Z$35,'3.  Distribution Rates'!$C$122:$P$133,9,FALSE)</f>
        <v>0</v>
      </c>
      <c r="AA565" s="343">
        <f>HLOOKUP(AA$35,'3.  Distribution Rates'!$C$122:$P$133,9,FALSE)</f>
        <v>0</v>
      </c>
      <c r="AB565" s="343">
        <f>HLOOKUP(AB$35,'3.  Distribution Rates'!$C$122:$P$133,9,FALSE)</f>
        <v>0</v>
      </c>
      <c r="AC565" s="343">
        <f>HLOOKUP(AC$35,'3.  Distribution Rates'!$C$122:$P$133,9,FALSE)</f>
        <v>0</v>
      </c>
      <c r="AD565" s="343">
        <f>HLOOKUP(AD$35,'3.  Distribution Rates'!$C$122:$P$133,9,FALSE)</f>
        <v>0</v>
      </c>
      <c r="AE565" s="343">
        <f>HLOOKUP(AE$35,'3.  Distribution Rates'!$C$122:$P$133,9,FALSE)</f>
        <v>0</v>
      </c>
      <c r="AF565" s="343">
        <f>HLOOKUP(AF$35,'3.  Distribution Rates'!$C$122:$P$133,9,FALSE)</f>
        <v>0</v>
      </c>
      <c r="AG565" s="343">
        <f>HLOOKUP(AG$35,'3.  Distribution Rates'!$C$122:$P$133,9,FALSE)</f>
        <v>0</v>
      </c>
      <c r="AH565" s="343">
        <f>HLOOKUP(AH$35,'3.  Distribution Rates'!$C$122:$P$133,9,FALSE)</f>
        <v>0</v>
      </c>
      <c r="AI565" s="343">
        <f>HLOOKUP(AI$35,'3.  Distribution Rates'!$C$122:$P$133,9,FALSE)</f>
        <v>0</v>
      </c>
      <c r="AJ565" s="343">
        <f>HLOOKUP(AJ$35,'3.  Distribution Rates'!$C$122:$P$133,9,FALSE)</f>
        <v>0</v>
      </c>
      <c r="AK565" s="343">
        <f>HLOOKUP(AK$35,'3.  Distribution Rates'!$C$122:$P$133,9,FALSE)</f>
        <v>0</v>
      </c>
      <c r="AL565" s="343">
        <f>HLOOKUP(AL$35,'3.  Distribution Rates'!$C$122:$P$133,9,FALSE)</f>
        <v>0</v>
      </c>
      <c r="AM565" s="343">
        <f>HLOOKUP(AM$35,'3.  Distribution Rates'!$C$122:$P$133,9,FALSE)</f>
        <v>0</v>
      </c>
      <c r="AN565" s="443"/>
    </row>
    <row r="566" spans="1:40" ht="15">
      <c r="C566" s="326" t="s">
        <v>296</v>
      </c>
      <c r="D566" s="347"/>
      <c r="E566" s="311"/>
      <c r="F566" s="281"/>
      <c r="G566" s="281"/>
      <c r="H566" s="281"/>
      <c r="I566" s="281"/>
      <c r="J566" s="281"/>
      <c r="K566" s="281"/>
      <c r="L566" s="281"/>
      <c r="M566" s="281"/>
      <c r="N566" s="281"/>
      <c r="O566" s="281"/>
      <c r="P566" s="293"/>
      <c r="Q566" s="281"/>
      <c r="R566" s="281"/>
      <c r="S566" s="281"/>
      <c r="T566" s="311"/>
      <c r="U566" s="311"/>
      <c r="V566" s="311"/>
      <c r="W566" s="311"/>
      <c r="X566" s="281"/>
      <c r="Y566" s="281"/>
      <c r="Z566" s="380">
        <f>'4.  2011-2014 LRAM'!Y140*Z565</f>
        <v>0</v>
      </c>
      <c r="AA566" s="380">
        <f>'4.  2011-2014 LRAM'!Z140*AA565</f>
        <v>0</v>
      </c>
      <c r="AB566" s="380">
        <f>'4.  2011-2014 LRAM'!AA140*AB565</f>
        <v>0</v>
      </c>
      <c r="AC566" s="380">
        <f>'4.  2011-2014 LRAM'!AB140*AC565</f>
        <v>0</v>
      </c>
      <c r="AD566" s="380">
        <f>'4.  2011-2014 LRAM'!AC140*AD565</f>
        <v>0</v>
      </c>
      <c r="AE566" s="380">
        <f>'4.  2011-2014 LRAM'!AD140*AE565</f>
        <v>0</v>
      </c>
      <c r="AF566" s="380">
        <f>'4.  2011-2014 LRAM'!AE140*AF565</f>
        <v>0</v>
      </c>
      <c r="AG566" s="380">
        <f>'4.  2011-2014 LRAM'!AF140*AG565</f>
        <v>0</v>
      </c>
      <c r="AH566" s="380">
        <f>'4.  2011-2014 LRAM'!AG140*AH565</f>
        <v>0</v>
      </c>
      <c r="AI566" s="380">
        <f>'4.  2011-2014 LRAM'!AH140*AI565</f>
        <v>0</v>
      </c>
      <c r="AJ566" s="380">
        <f>'4.  2011-2014 LRAM'!AI140*AJ565</f>
        <v>0</v>
      </c>
      <c r="AK566" s="380">
        <f>'4.  2011-2014 LRAM'!AJ140*AK565</f>
        <v>0</v>
      </c>
      <c r="AL566" s="380">
        <f>'4.  2011-2014 LRAM'!AK140*AL565</f>
        <v>0</v>
      </c>
      <c r="AM566" s="380">
        <f>'4.  2011-2014 LRAM'!AL140*AM565</f>
        <v>0</v>
      </c>
      <c r="AN566" s="629">
        <f t="shared" ref="AN566:AN572" si="1704">SUM(Z566:AM566)</f>
        <v>0</v>
      </c>
    </row>
    <row r="567" spans="1:40" ht="15">
      <c r="C567" s="326" t="s">
        <v>297</v>
      </c>
      <c r="D567" s="347"/>
      <c r="E567" s="311"/>
      <c r="F567" s="281"/>
      <c r="G567" s="281"/>
      <c r="H567" s="281"/>
      <c r="I567" s="281"/>
      <c r="J567" s="281"/>
      <c r="K567" s="281"/>
      <c r="L567" s="281"/>
      <c r="M567" s="281"/>
      <c r="N567" s="281"/>
      <c r="O567" s="281"/>
      <c r="P567" s="293"/>
      <c r="Q567" s="281"/>
      <c r="R567" s="281"/>
      <c r="S567" s="281"/>
      <c r="T567" s="311"/>
      <c r="U567" s="311"/>
      <c r="V567" s="311"/>
      <c r="W567" s="311"/>
      <c r="X567" s="281"/>
      <c r="Y567" s="281"/>
      <c r="Z567" s="380">
        <f>'4.  2011-2014 LRAM'!Y269*Z565</f>
        <v>0</v>
      </c>
      <c r="AA567" s="380">
        <f>'4.  2011-2014 LRAM'!Z269*AA565</f>
        <v>0</v>
      </c>
      <c r="AB567" s="380">
        <f>'4.  2011-2014 LRAM'!AA269*AB565</f>
        <v>0</v>
      </c>
      <c r="AC567" s="380">
        <f>'4.  2011-2014 LRAM'!AB269*AC565</f>
        <v>0</v>
      </c>
      <c r="AD567" s="380">
        <f>'4.  2011-2014 LRAM'!AC269*AD565</f>
        <v>0</v>
      </c>
      <c r="AE567" s="380">
        <f>'4.  2011-2014 LRAM'!AD269*AE565</f>
        <v>0</v>
      </c>
      <c r="AF567" s="380">
        <f>'4.  2011-2014 LRAM'!AE269*AF565</f>
        <v>0</v>
      </c>
      <c r="AG567" s="380">
        <f>'4.  2011-2014 LRAM'!AF269*AG565</f>
        <v>0</v>
      </c>
      <c r="AH567" s="380">
        <f>'4.  2011-2014 LRAM'!AG269*AH565</f>
        <v>0</v>
      </c>
      <c r="AI567" s="380">
        <f>'4.  2011-2014 LRAM'!AH269*AI565</f>
        <v>0</v>
      </c>
      <c r="AJ567" s="380">
        <f>'4.  2011-2014 LRAM'!AI269*AJ565</f>
        <v>0</v>
      </c>
      <c r="AK567" s="380">
        <f>'4.  2011-2014 LRAM'!AJ269*AK565</f>
        <v>0</v>
      </c>
      <c r="AL567" s="380">
        <f>'4.  2011-2014 LRAM'!AK269*AL565</f>
        <v>0</v>
      </c>
      <c r="AM567" s="380">
        <f>'4.  2011-2014 LRAM'!AL269*AM565</f>
        <v>0</v>
      </c>
      <c r="AN567" s="629">
        <f t="shared" si="1704"/>
        <v>0</v>
      </c>
    </row>
    <row r="568" spans="1:40" ht="15">
      <c r="C568" s="326" t="s">
        <v>298</v>
      </c>
      <c r="D568" s="347"/>
      <c r="E568" s="311"/>
      <c r="F568" s="281"/>
      <c r="G568" s="281"/>
      <c r="H568" s="281"/>
      <c r="I568" s="281"/>
      <c r="J568" s="281"/>
      <c r="K568" s="281"/>
      <c r="L568" s="281"/>
      <c r="M568" s="281"/>
      <c r="N568" s="281"/>
      <c r="O568" s="281"/>
      <c r="P568" s="293"/>
      <c r="Q568" s="281"/>
      <c r="R568" s="281"/>
      <c r="S568" s="281"/>
      <c r="T568" s="311"/>
      <c r="U568" s="311"/>
      <c r="V568" s="311"/>
      <c r="W568" s="311"/>
      <c r="X568" s="281"/>
      <c r="Y568" s="281"/>
      <c r="Z568" s="380">
        <f>'4.  2011-2014 LRAM'!Y398*Z565</f>
        <v>0</v>
      </c>
      <c r="AA568" s="380">
        <f>'4.  2011-2014 LRAM'!Z398*AA565</f>
        <v>0</v>
      </c>
      <c r="AB568" s="380">
        <f>'4.  2011-2014 LRAM'!AA398*AB565</f>
        <v>0</v>
      </c>
      <c r="AC568" s="380">
        <f>'4.  2011-2014 LRAM'!AB398*AC565</f>
        <v>0</v>
      </c>
      <c r="AD568" s="380">
        <f>'4.  2011-2014 LRAM'!AC398*AD565</f>
        <v>0</v>
      </c>
      <c r="AE568" s="380">
        <f>'4.  2011-2014 LRAM'!AD398*AE565</f>
        <v>0</v>
      </c>
      <c r="AF568" s="380">
        <f>'4.  2011-2014 LRAM'!AE398*AF565</f>
        <v>0</v>
      </c>
      <c r="AG568" s="380">
        <f>'4.  2011-2014 LRAM'!AF398*AG565</f>
        <v>0</v>
      </c>
      <c r="AH568" s="380">
        <f>'4.  2011-2014 LRAM'!AG398*AH565</f>
        <v>0</v>
      </c>
      <c r="AI568" s="380">
        <f>'4.  2011-2014 LRAM'!AH398*AI565</f>
        <v>0</v>
      </c>
      <c r="AJ568" s="380">
        <f>'4.  2011-2014 LRAM'!AI398*AJ565</f>
        <v>0</v>
      </c>
      <c r="AK568" s="380">
        <f>'4.  2011-2014 LRAM'!AJ398*AK565</f>
        <v>0</v>
      </c>
      <c r="AL568" s="380">
        <f>'4.  2011-2014 LRAM'!AK398*AL565</f>
        <v>0</v>
      </c>
      <c r="AM568" s="380">
        <f>'4.  2011-2014 LRAM'!AL398*AM565</f>
        <v>0</v>
      </c>
      <c r="AN568" s="629">
        <f t="shared" si="1704"/>
        <v>0</v>
      </c>
    </row>
    <row r="569" spans="1:40" ht="15">
      <c r="C569" s="326" t="s">
        <v>299</v>
      </c>
      <c r="D569" s="347"/>
      <c r="E569" s="311"/>
      <c r="F569" s="281"/>
      <c r="G569" s="281"/>
      <c r="H569" s="281"/>
      <c r="I569" s="281"/>
      <c r="J569" s="281"/>
      <c r="K569" s="281"/>
      <c r="L569" s="281"/>
      <c r="M569" s="281"/>
      <c r="N569" s="281"/>
      <c r="O569" s="281"/>
      <c r="P569" s="293"/>
      <c r="Q569" s="281"/>
      <c r="R569" s="281"/>
      <c r="S569" s="281"/>
      <c r="T569" s="311"/>
      <c r="U569" s="311"/>
      <c r="V569" s="311"/>
      <c r="W569" s="311"/>
      <c r="X569" s="281"/>
      <c r="Y569" s="281"/>
      <c r="Z569" s="380">
        <f>'4.  2011-2014 LRAM'!Y528*Z565</f>
        <v>0</v>
      </c>
      <c r="AA569" s="380">
        <f>'4.  2011-2014 LRAM'!Z528*AA565</f>
        <v>0</v>
      </c>
      <c r="AB569" s="380">
        <f>'4.  2011-2014 LRAM'!AA528*AB565</f>
        <v>0</v>
      </c>
      <c r="AC569" s="380">
        <f>'4.  2011-2014 LRAM'!AB528*AC565</f>
        <v>0</v>
      </c>
      <c r="AD569" s="380">
        <f>'4.  2011-2014 LRAM'!AC528*AD565</f>
        <v>0</v>
      </c>
      <c r="AE569" s="380">
        <f>'4.  2011-2014 LRAM'!AD528*AE565</f>
        <v>0</v>
      </c>
      <c r="AF569" s="380">
        <f>'4.  2011-2014 LRAM'!AE528*AF565</f>
        <v>0</v>
      </c>
      <c r="AG569" s="380">
        <f>'4.  2011-2014 LRAM'!AF528*AG565</f>
        <v>0</v>
      </c>
      <c r="AH569" s="380">
        <f>'4.  2011-2014 LRAM'!AG528*AH565</f>
        <v>0</v>
      </c>
      <c r="AI569" s="380">
        <f>'4.  2011-2014 LRAM'!AH528*AI565</f>
        <v>0</v>
      </c>
      <c r="AJ569" s="380">
        <f>'4.  2011-2014 LRAM'!AI528*AJ565</f>
        <v>0</v>
      </c>
      <c r="AK569" s="380">
        <f>'4.  2011-2014 LRAM'!AJ528*AK565</f>
        <v>0</v>
      </c>
      <c r="AL569" s="380">
        <f>'4.  2011-2014 LRAM'!AK528*AL565</f>
        <v>0</v>
      </c>
      <c r="AM569" s="380">
        <f>'4.  2011-2014 LRAM'!AL528*AM565</f>
        <v>0</v>
      </c>
      <c r="AN569" s="629">
        <f t="shared" si="1704"/>
        <v>0</v>
      </c>
    </row>
    <row r="570" spans="1:40" ht="15">
      <c r="C570" s="326" t="s">
        <v>300</v>
      </c>
      <c r="D570" s="347"/>
      <c r="E570" s="311"/>
      <c r="F570" s="281"/>
      <c r="G570" s="281"/>
      <c r="H570" s="281"/>
      <c r="I570" s="281"/>
      <c r="J570" s="281"/>
      <c r="K570" s="281"/>
      <c r="L570" s="281"/>
      <c r="M570" s="281"/>
      <c r="N570" s="281"/>
      <c r="O570" s="281"/>
      <c r="P570" s="293"/>
      <c r="Q570" s="281"/>
      <c r="R570" s="281"/>
      <c r="S570" s="281"/>
      <c r="T570" s="311"/>
      <c r="U570" s="311"/>
      <c r="V570" s="311"/>
      <c r="W570" s="311"/>
      <c r="X570" s="281"/>
      <c r="Y570" s="281"/>
      <c r="Z570" s="380">
        <f>Z210*Z565</f>
        <v>0</v>
      </c>
      <c r="AA570" s="380">
        <f t="shared" ref="AA570:AM570" si="1705">AA210*AA565</f>
        <v>0</v>
      </c>
      <c r="AB570" s="380">
        <f t="shared" si="1705"/>
        <v>0</v>
      </c>
      <c r="AC570" s="380">
        <f t="shared" si="1705"/>
        <v>0</v>
      </c>
      <c r="AD570" s="380">
        <f t="shared" si="1705"/>
        <v>0</v>
      </c>
      <c r="AE570" s="380">
        <f t="shared" si="1705"/>
        <v>0</v>
      </c>
      <c r="AF570" s="380">
        <f t="shared" si="1705"/>
        <v>0</v>
      </c>
      <c r="AG570" s="380">
        <f t="shared" si="1705"/>
        <v>0</v>
      </c>
      <c r="AH570" s="380">
        <f t="shared" si="1705"/>
        <v>0</v>
      </c>
      <c r="AI570" s="380">
        <f t="shared" si="1705"/>
        <v>0</v>
      </c>
      <c r="AJ570" s="380">
        <f t="shared" si="1705"/>
        <v>0</v>
      </c>
      <c r="AK570" s="380">
        <f t="shared" si="1705"/>
        <v>0</v>
      </c>
      <c r="AL570" s="380">
        <f t="shared" si="1705"/>
        <v>0</v>
      </c>
      <c r="AM570" s="380">
        <f t="shared" si="1705"/>
        <v>0</v>
      </c>
      <c r="AN570" s="629">
        <f t="shared" si="1704"/>
        <v>0</v>
      </c>
    </row>
    <row r="571" spans="1:40" ht="15">
      <c r="C571" s="326" t="s">
        <v>301</v>
      </c>
      <c r="D571" s="347"/>
      <c r="E571" s="311"/>
      <c r="F571" s="281"/>
      <c r="G571" s="281"/>
      <c r="H571" s="281"/>
      <c r="I571" s="281"/>
      <c r="J571" s="281"/>
      <c r="K571" s="281"/>
      <c r="L571" s="281"/>
      <c r="M571" s="281"/>
      <c r="N571" s="281"/>
      <c r="O571" s="281"/>
      <c r="P571" s="293"/>
      <c r="Q571" s="281"/>
      <c r="R571" s="281"/>
      <c r="S571" s="281"/>
      <c r="T571" s="311"/>
      <c r="U571" s="311"/>
      <c r="V571" s="311"/>
      <c r="W571" s="311"/>
      <c r="X571" s="281"/>
      <c r="Y571" s="281"/>
      <c r="Z571" s="380">
        <f>Z393*Z565</f>
        <v>0</v>
      </c>
      <c r="AA571" s="380">
        <f t="shared" ref="AA571:AM571" si="1706">AA393*AA565</f>
        <v>0</v>
      </c>
      <c r="AB571" s="380">
        <f t="shared" si="1706"/>
        <v>0</v>
      </c>
      <c r="AC571" s="380">
        <f t="shared" si="1706"/>
        <v>0</v>
      </c>
      <c r="AD571" s="380">
        <f t="shared" si="1706"/>
        <v>0</v>
      </c>
      <c r="AE571" s="380">
        <f t="shared" si="1706"/>
        <v>0</v>
      </c>
      <c r="AF571" s="380">
        <f t="shared" si="1706"/>
        <v>0</v>
      </c>
      <c r="AG571" s="380">
        <f t="shared" si="1706"/>
        <v>0</v>
      </c>
      <c r="AH571" s="380">
        <f t="shared" si="1706"/>
        <v>0</v>
      </c>
      <c r="AI571" s="380">
        <f t="shared" si="1706"/>
        <v>0</v>
      </c>
      <c r="AJ571" s="380">
        <f t="shared" si="1706"/>
        <v>0</v>
      </c>
      <c r="AK571" s="380">
        <f t="shared" si="1706"/>
        <v>0</v>
      </c>
      <c r="AL571" s="380">
        <f t="shared" si="1706"/>
        <v>0</v>
      </c>
      <c r="AM571" s="380">
        <f t="shared" si="1706"/>
        <v>0</v>
      </c>
      <c r="AN571" s="629">
        <f t="shared" si="1704"/>
        <v>0</v>
      </c>
    </row>
    <row r="572" spans="1:40" ht="15">
      <c r="C572" s="326" t="s">
        <v>302</v>
      </c>
      <c r="D572" s="347"/>
      <c r="E572" s="311"/>
      <c r="F572" s="281"/>
      <c r="G572" s="281"/>
      <c r="H572" s="281"/>
      <c r="I572" s="281"/>
      <c r="J572" s="281"/>
      <c r="K572" s="281"/>
      <c r="L572" s="281"/>
      <c r="M572" s="281"/>
      <c r="N572" s="281"/>
      <c r="O572" s="281"/>
      <c r="P572" s="293"/>
      <c r="Q572" s="281"/>
      <c r="R572" s="281"/>
      <c r="S572" s="281"/>
      <c r="T572" s="311"/>
      <c r="U572" s="311"/>
      <c r="V572" s="311"/>
      <c r="W572" s="311"/>
      <c r="X572" s="281"/>
      <c r="Y572" s="281"/>
      <c r="Z572" s="380">
        <f>Z562*Z565</f>
        <v>0</v>
      </c>
      <c r="AA572" s="380">
        <f t="shared" ref="AA572:AM572" si="1707">AA562*AA565</f>
        <v>0</v>
      </c>
      <c r="AB572" s="380">
        <f t="shared" si="1707"/>
        <v>0</v>
      </c>
      <c r="AC572" s="380">
        <f t="shared" si="1707"/>
        <v>0</v>
      </c>
      <c r="AD572" s="380">
        <f t="shared" si="1707"/>
        <v>0</v>
      </c>
      <c r="AE572" s="380">
        <f t="shared" si="1707"/>
        <v>0</v>
      </c>
      <c r="AF572" s="380">
        <f t="shared" si="1707"/>
        <v>0</v>
      </c>
      <c r="AG572" s="380">
        <f t="shared" si="1707"/>
        <v>0</v>
      </c>
      <c r="AH572" s="380">
        <f t="shared" si="1707"/>
        <v>0</v>
      </c>
      <c r="AI572" s="380">
        <f t="shared" si="1707"/>
        <v>0</v>
      </c>
      <c r="AJ572" s="380">
        <f t="shared" si="1707"/>
        <v>0</v>
      </c>
      <c r="AK572" s="380">
        <f t="shared" si="1707"/>
        <v>0</v>
      </c>
      <c r="AL572" s="380">
        <f t="shared" si="1707"/>
        <v>0</v>
      </c>
      <c r="AM572" s="380">
        <f t="shared" si="1707"/>
        <v>0</v>
      </c>
      <c r="AN572" s="629">
        <f t="shared" si="1704"/>
        <v>0</v>
      </c>
    </row>
    <row r="573" spans="1:40" ht="15.6">
      <c r="C573" s="351" t="s">
        <v>303</v>
      </c>
      <c r="D573" s="347"/>
      <c r="E573" s="338"/>
      <c r="F573" s="336"/>
      <c r="G573" s="336"/>
      <c r="H573" s="336"/>
      <c r="I573" s="336"/>
      <c r="J573" s="336"/>
      <c r="K573" s="336"/>
      <c r="L573" s="336"/>
      <c r="M573" s="336"/>
      <c r="N573" s="336"/>
      <c r="O573" s="336"/>
      <c r="P573" s="302"/>
      <c r="Q573" s="336"/>
      <c r="R573" s="336"/>
      <c r="S573" s="336"/>
      <c r="T573" s="338"/>
      <c r="U573" s="338"/>
      <c r="V573" s="338"/>
      <c r="W573" s="338"/>
      <c r="X573" s="336"/>
      <c r="Y573" s="336"/>
      <c r="Z573" s="348">
        <f>SUM(Z566:Z572)</f>
        <v>0</v>
      </c>
      <c r="AA573" s="348">
        <f>SUM(AA566:AA572)</f>
        <v>0</v>
      </c>
      <c r="AB573" s="348">
        <f t="shared" ref="AB573:AF573" si="1708">SUM(AB566:AB572)</f>
        <v>0</v>
      </c>
      <c r="AC573" s="348">
        <f t="shared" si="1708"/>
        <v>0</v>
      </c>
      <c r="AD573" s="348">
        <f t="shared" si="1708"/>
        <v>0</v>
      </c>
      <c r="AE573" s="348">
        <f t="shared" si="1708"/>
        <v>0</v>
      </c>
      <c r="AF573" s="348">
        <f t="shared" si="1708"/>
        <v>0</v>
      </c>
      <c r="AG573" s="348">
        <f>SUM(AG566:AG572)</f>
        <v>0</v>
      </c>
      <c r="AH573" s="348">
        <f>SUM(AH566:AH572)</f>
        <v>0</v>
      </c>
      <c r="AI573" s="348">
        <f t="shared" ref="AI573:AM573" si="1709">SUM(AI566:AI572)</f>
        <v>0</v>
      </c>
      <c r="AJ573" s="348">
        <f t="shared" si="1709"/>
        <v>0</v>
      </c>
      <c r="AK573" s="348">
        <f t="shared" si="1709"/>
        <v>0</v>
      </c>
      <c r="AL573" s="348">
        <f t="shared" si="1709"/>
        <v>0</v>
      </c>
      <c r="AM573" s="348">
        <f t="shared" si="1709"/>
        <v>0</v>
      </c>
      <c r="AN573" s="409">
        <f>SUM(AN566:AN572)</f>
        <v>0</v>
      </c>
    </row>
    <row r="574" spans="1:40" ht="15.6">
      <c r="C574" s="351" t="s">
        <v>304</v>
      </c>
      <c r="D574" s="347"/>
      <c r="E574" s="352"/>
      <c r="F574" s="336"/>
      <c r="G574" s="336"/>
      <c r="H574" s="336"/>
      <c r="I574" s="336"/>
      <c r="J574" s="336"/>
      <c r="K574" s="336"/>
      <c r="L574" s="336"/>
      <c r="M574" s="336"/>
      <c r="N574" s="336"/>
      <c r="O574" s="336"/>
      <c r="P574" s="302"/>
      <c r="Q574" s="336"/>
      <c r="R574" s="336"/>
      <c r="S574" s="336"/>
      <c r="T574" s="338"/>
      <c r="U574" s="338"/>
      <c r="V574" s="338"/>
      <c r="W574" s="338"/>
      <c r="X574" s="336"/>
      <c r="Y574" s="336"/>
      <c r="Z574" s="349">
        <f>Z563*Z565</f>
        <v>0</v>
      </c>
      <c r="AA574" s="349">
        <f t="shared" ref="AA574:AF574" si="1710">AA563*AA565</f>
        <v>0</v>
      </c>
      <c r="AB574" s="349">
        <f t="shared" si="1710"/>
        <v>0</v>
      </c>
      <c r="AC574" s="349">
        <f t="shared" si="1710"/>
        <v>0</v>
      </c>
      <c r="AD574" s="349">
        <f t="shared" si="1710"/>
        <v>0</v>
      </c>
      <c r="AE574" s="349">
        <f t="shared" si="1710"/>
        <v>0</v>
      </c>
      <c r="AF574" s="349">
        <f t="shared" si="1710"/>
        <v>0</v>
      </c>
      <c r="AG574" s="349">
        <f>AG563*AG565</f>
        <v>0</v>
      </c>
      <c r="AH574" s="349">
        <f t="shared" ref="AH574:AM574" si="1711">AH563*AH565</f>
        <v>0</v>
      </c>
      <c r="AI574" s="349">
        <f t="shared" si="1711"/>
        <v>0</v>
      </c>
      <c r="AJ574" s="349">
        <f t="shared" si="1711"/>
        <v>0</v>
      </c>
      <c r="AK574" s="349">
        <f t="shared" si="1711"/>
        <v>0</v>
      </c>
      <c r="AL574" s="349">
        <f t="shared" si="1711"/>
        <v>0</v>
      </c>
      <c r="AM574" s="349">
        <f t="shared" si="1711"/>
        <v>0</v>
      </c>
      <c r="AN574" s="409">
        <f>SUM(Z574:AM574)</f>
        <v>0</v>
      </c>
    </row>
    <row r="575" spans="1:40" ht="15.6">
      <c r="C575" s="351" t="s">
        <v>305</v>
      </c>
      <c r="D575" s="347"/>
      <c r="E575" s="352"/>
      <c r="F575" s="336"/>
      <c r="G575" s="336"/>
      <c r="H575" s="336"/>
      <c r="I575" s="336"/>
      <c r="J575" s="336"/>
      <c r="K575" s="336"/>
      <c r="L575" s="336"/>
      <c r="M575" s="336"/>
      <c r="N575" s="336"/>
      <c r="O575" s="336"/>
      <c r="P575" s="302"/>
      <c r="Q575" s="336"/>
      <c r="R575" s="336"/>
      <c r="S575" s="336"/>
      <c r="T575" s="352"/>
      <c r="U575" s="352"/>
      <c r="V575" s="352"/>
      <c r="W575" s="352"/>
      <c r="X575" s="336"/>
      <c r="Y575" s="336"/>
      <c r="Z575" s="353"/>
      <c r="AA575" s="353"/>
      <c r="AB575" s="353"/>
      <c r="AC575" s="353"/>
      <c r="AD575" s="353"/>
      <c r="AE575" s="353"/>
      <c r="AF575" s="353"/>
      <c r="AG575" s="353"/>
      <c r="AH575" s="353"/>
      <c r="AI575" s="353"/>
      <c r="AJ575" s="353"/>
      <c r="AK575" s="353"/>
      <c r="AL575" s="353"/>
      <c r="AM575" s="353"/>
      <c r="AN575" s="409">
        <f>AN573-AN574</f>
        <v>0</v>
      </c>
    </row>
    <row r="576" spans="1:40" ht="15">
      <c r="C576" s="326"/>
      <c r="D576" s="352"/>
      <c r="E576" s="352"/>
      <c r="F576" s="336"/>
      <c r="G576" s="336"/>
      <c r="H576" s="336"/>
      <c r="I576" s="336"/>
      <c r="J576" s="336"/>
      <c r="K576" s="336"/>
      <c r="L576" s="336"/>
      <c r="M576" s="336"/>
      <c r="N576" s="336"/>
      <c r="O576" s="336"/>
      <c r="P576" s="302"/>
      <c r="Q576" s="336"/>
      <c r="R576" s="336"/>
      <c r="S576" s="336"/>
      <c r="T576" s="352"/>
      <c r="U576" s="347"/>
      <c r="V576" s="352"/>
      <c r="W576" s="352"/>
      <c r="X576" s="336"/>
      <c r="Y576" s="336"/>
      <c r="Z576" s="354"/>
      <c r="AA576" s="354"/>
      <c r="AB576" s="354"/>
      <c r="AC576" s="354"/>
      <c r="AD576" s="354"/>
      <c r="AE576" s="354"/>
      <c r="AF576" s="354"/>
      <c r="AG576" s="354"/>
      <c r="AH576" s="354"/>
      <c r="AI576" s="354"/>
      <c r="AJ576" s="354"/>
      <c r="AK576" s="354"/>
      <c r="AL576" s="354"/>
      <c r="AM576" s="354"/>
      <c r="AN576" s="350"/>
    </row>
    <row r="577" spans="1:40" ht="15">
      <c r="C577" s="441" t="s">
        <v>306</v>
      </c>
      <c r="D577" s="306"/>
      <c r="E577" s="281"/>
      <c r="F577" s="281"/>
      <c r="G577" s="281"/>
      <c r="H577" s="281"/>
      <c r="I577" s="281"/>
      <c r="J577" s="281"/>
      <c r="K577" s="281"/>
      <c r="L577" s="281"/>
      <c r="M577" s="281"/>
      <c r="N577" s="281"/>
      <c r="O577" s="281"/>
      <c r="P577" s="359"/>
      <c r="Q577" s="281"/>
      <c r="R577" s="281"/>
      <c r="S577" s="281"/>
      <c r="T577" s="306"/>
      <c r="U577" s="311"/>
      <c r="V577" s="311"/>
      <c r="W577" s="281"/>
      <c r="X577" s="281"/>
      <c r="Y577" s="311"/>
      <c r="Z577" s="293">
        <f>SUMPRODUCT(F405:F560,Z405:Z560)</f>
        <v>0</v>
      </c>
      <c r="AA577" s="293">
        <f>SUMPRODUCT(F405:F560,AA405:AA560)</f>
        <v>2941.1381871423732</v>
      </c>
      <c r="AB577" s="293">
        <f t="shared" ref="AB577:AM577" si="1712">IF(AB403="kw",SUMPRODUCT($O$405:$O$560,$Q$405:$Q$560,AB405:AB560),SUMPRODUCT($F$405:$F$560,AB405:AB560))</f>
        <v>0</v>
      </c>
      <c r="AC577" s="293">
        <f t="shared" si="1712"/>
        <v>0</v>
      </c>
      <c r="AD577" s="293">
        <f t="shared" si="1712"/>
        <v>0</v>
      </c>
      <c r="AE577" s="293">
        <f t="shared" si="1712"/>
        <v>0</v>
      </c>
      <c r="AF577" s="293">
        <f t="shared" si="1712"/>
        <v>0</v>
      </c>
      <c r="AG577" s="293">
        <f t="shared" si="1712"/>
        <v>0</v>
      </c>
      <c r="AH577" s="293">
        <f t="shared" si="1712"/>
        <v>0</v>
      </c>
      <c r="AI577" s="293">
        <f t="shared" si="1712"/>
        <v>0</v>
      </c>
      <c r="AJ577" s="293">
        <f t="shared" si="1712"/>
        <v>0</v>
      </c>
      <c r="AK577" s="293">
        <f t="shared" si="1712"/>
        <v>0</v>
      </c>
      <c r="AL577" s="293">
        <f t="shared" si="1712"/>
        <v>0</v>
      </c>
      <c r="AM577" s="293">
        <f t="shared" si="1712"/>
        <v>0</v>
      </c>
      <c r="AN577" s="339"/>
    </row>
    <row r="578" spans="1:40" ht="15">
      <c r="C578" s="441" t="s">
        <v>307</v>
      </c>
      <c r="D578" s="306"/>
      <c r="E578" s="281"/>
      <c r="F578" s="281"/>
      <c r="G578" s="281"/>
      <c r="H578" s="281"/>
      <c r="I578" s="281"/>
      <c r="J578" s="281"/>
      <c r="K578" s="281"/>
      <c r="L578" s="281"/>
      <c r="M578" s="281"/>
      <c r="N578" s="281"/>
      <c r="O578" s="281"/>
      <c r="P578" s="359"/>
      <c r="Q578" s="281"/>
      <c r="R578" s="281"/>
      <c r="S578" s="281"/>
      <c r="T578" s="306"/>
      <c r="U578" s="311"/>
      <c r="V578" s="311"/>
      <c r="W578" s="281"/>
      <c r="X578" s="281"/>
      <c r="Y578" s="311"/>
      <c r="Z578" s="293">
        <f>SUMPRODUCT(G405:G560,Z405:Z560)</f>
        <v>0</v>
      </c>
      <c r="AA578" s="293">
        <f>SUMPRODUCT(G405:G560,AA405:AA560)</f>
        <v>0</v>
      </c>
      <c r="AB578" s="293">
        <f t="shared" ref="AB578:AM578" si="1713">IF(AB403="kw",SUMPRODUCT($O$405:$O$560,$R$405:$R$560,AB405:AB560),SUMPRODUCT($G$405:$G$560,AB405:AB560))</f>
        <v>0</v>
      </c>
      <c r="AC578" s="293">
        <f t="shared" si="1713"/>
        <v>0</v>
      </c>
      <c r="AD578" s="293">
        <f t="shared" si="1713"/>
        <v>0</v>
      </c>
      <c r="AE578" s="293">
        <f t="shared" si="1713"/>
        <v>0</v>
      </c>
      <c r="AF578" s="293">
        <f t="shared" si="1713"/>
        <v>0</v>
      </c>
      <c r="AG578" s="293">
        <f t="shared" si="1713"/>
        <v>0</v>
      </c>
      <c r="AH578" s="293">
        <f t="shared" si="1713"/>
        <v>0</v>
      </c>
      <c r="AI578" s="293">
        <f t="shared" si="1713"/>
        <v>0</v>
      </c>
      <c r="AJ578" s="293">
        <f t="shared" si="1713"/>
        <v>0</v>
      </c>
      <c r="AK578" s="293">
        <f t="shared" si="1713"/>
        <v>0</v>
      </c>
      <c r="AL578" s="293">
        <f t="shared" si="1713"/>
        <v>0</v>
      </c>
      <c r="AM578" s="293">
        <f t="shared" si="1713"/>
        <v>0</v>
      </c>
      <c r="AN578" s="339"/>
    </row>
    <row r="579" spans="1:40" ht="15">
      <c r="C579" s="442" t="s">
        <v>308</v>
      </c>
      <c r="D579" s="366"/>
      <c r="E579" s="386"/>
      <c r="F579" s="386"/>
      <c r="G579" s="386"/>
      <c r="H579" s="386"/>
      <c r="I579" s="386"/>
      <c r="J579" s="386"/>
      <c r="K579" s="386"/>
      <c r="L579" s="386"/>
      <c r="M579" s="386"/>
      <c r="N579" s="386"/>
      <c r="O579" s="386"/>
      <c r="P579" s="385"/>
      <c r="Q579" s="386"/>
      <c r="R579" s="386"/>
      <c r="S579" s="386"/>
      <c r="T579" s="366"/>
      <c r="U579" s="387"/>
      <c r="V579" s="387"/>
      <c r="W579" s="386"/>
      <c r="X579" s="386"/>
      <c r="Y579" s="387"/>
      <c r="Z579" s="328">
        <f>SUMPRODUCT(H405:H560,Z405:Z560)</f>
        <v>0</v>
      </c>
      <c r="AA579" s="328">
        <f>SUMPRODUCT(H405:H560,AA405:AA560)</f>
        <v>0</v>
      </c>
      <c r="AB579" s="328">
        <f t="shared" ref="AB579:AM579" si="1714">IF(AB403="kw",SUMPRODUCT($O$405:$O$560,$S$405:$S$560,AB405:AB560),SUMPRODUCT($H$405:$H$560,AB405:AB560))</f>
        <v>0</v>
      </c>
      <c r="AC579" s="328">
        <f t="shared" si="1714"/>
        <v>0</v>
      </c>
      <c r="AD579" s="328">
        <f t="shared" si="1714"/>
        <v>0</v>
      </c>
      <c r="AE579" s="328">
        <f t="shared" si="1714"/>
        <v>0</v>
      </c>
      <c r="AF579" s="328">
        <f t="shared" si="1714"/>
        <v>0</v>
      </c>
      <c r="AG579" s="328">
        <f t="shared" si="1714"/>
        <v>0</v>
      </c>
      <c r="AH579" s="328">
        <f t="shared" si="1714"/>
        <v>0</v>
      </c>
      <c r="AI579" s="328">
        <f t="shared" si="1714"/>
        <v>0</v>
      </c>
      <c r="AJ579" s="328">
        <f t="shared" si="1714"/>
        <v>0</v>
      </c>
      <c r="AK579" s="328">
        <f t="shared" si="1714"/>
        <v>0</v>
      </c>
      <c r="AL579" s="328">
        <f t="shared" si="1714"/>
        <v>0</v>
      </c>
      <c r="AM579" s="328">
        <f t="shared" si="1714"/>
        <v>0</v>
      </c>
      <c r="AN579" s="388"/>
    </row>
    <row r="580" spans="1:40" ht="22.5" customHeight="1">
      <c r="C580" s="370" t="s">
        <v>598</v>
      </c>
      <c r="D580" s="389"/>
      <c r="E580" s="390"/>
      <c r="F580" s="390"/>
      <c r="G580" s="390"/>
      <c r="H580" s="390"/>
      <c r="I580" s="390"/>
      <c r="J580" s="390"/>
      <c r="K580" s="390"/>
      <c r="L580" s="390"/>
      <c r="M580" s="390"/>
      <c r="N580" s="390"/>
      <c r="O580" s="390"/>
      <c r="P580" s="390"/>
      <c r="Q580" s="390"/>
      <c r="R580" s="390"/>
      <c r="S580" s="390"/>
      <c r="T580" s="373"/>
      <c r="U580" s="374"/>
      <c r="V580" s="390"/>
      <c r="W580" s="390"/>
      <c r="X580" s="390"/>
      <c r="Y580" s="390"/>
      <c r="Z580" s="411"/>
      <c r="AA580" s="411"/>
      <c r="AB580" s="411"/>
      <c r="AC580" s="411"/>
      <c r="AD580" s="411"/>
      <c r="AE580" s="411"/>
      <c r="AF580" s="411"/>
      <c r="AG580" s="411"/>
      <c r="AH580" s="411"/>
      <c r="AI580" s="411"/>
      <c r="AJ580" s="411"/>
      <c r="AK580" s="411"/>
      <c r="AL580" s="411"/>
      <c r="AM580" s="411"/>
      <c r="AN580" s="391"/>
    </row>
    <row r="583" spans="1:40" ht="15.6">
      <c r="C583" s="282" t="s">
        <v>310</v>
      </c>
      <c r="D583" s="283"/>
      <c r="E583" s="590" t="s">
        <v>527</v>
      </c>
      <c r="F583" s="255"/>
      <c r="G583" s="590"/>
      <c r="H583" s="255"/>
      <c r="I583" s="255"/>
      <c r="J583" s="255"/>
      <c r="K583" s="255"/>
      <c r="L583" s="255"/>
      <c r="M583" s="255"/>
      <c r="N583" s="255"/>
      <c r="O583" s="255"/>
      <c r="P583" s="283"/>
      <c r="Q583" s="255"/>
      <c r="R583" s="255"/>
      <c r="S583" s="255"/>
      <c r="T583" s="255"/>
      <c r="U583" s="255"/>
      <c r="V583" s="255"/>
      <c r="W583" s="255"/>
      <c r="X583" s="255"/>
      <c r="Y583" s="255"/>
      <c r="Z583" s="272"/>
      <c r="AA583" s="269"/>
      <c r="AB583" s="269"/>
      <c r="AC583" s="269"/>
      <c r="AD583" s="269"/>
      <c r="AE583" s="269"/>
      <c r="AF583" s="269"/>
      <c r="AG583" s="269"/>
      <c r="AH583" s="269"/>
      <c r="AI583" s="269"/>
      <c r="AJ583" s="269"/>
      <c r="AK583" s="269"/>
      <c r="AL583" s="269"/>
      <c r="AM583" s="269"/>
    </row>
    <row r="584" spans="1:40" ht="33.75" customHeight="1">
      <c r="C584" s="815" t="s">
        <v>212</v>
      </c>
      <c r="D584" s="817" t="s">
        <v>33</v>
      </c>
      <c r="E584" s="286" t="s">
        <v>423</v>
      </c>
      <c r="F584" s="819" t="s">
        <v>210</v>
      </c>
      <c r="G584" s="820"/>
      <c r="H584" s="820"/>
      <c r="I584" s="820"/>
      <c r="J584" s="820"/>
      <c r="K584" s="820"/>
      <c r="L584" s="820"/>
      <c r="M584" s="820"/>
      <c r="N584" s="821"/>
      <c r="O584" s="825" t="s">
        <v>214</v>
      </c>
      <c r="P584" s="286" t="s">
        <v>424</v>
      </c>
      <c r="Q584" s="819" t="s">
        <v>213</v>
      </c>
      <c r="R584" s="820"/>
      <c r="S584" s="820"/>
      <c r="T584" s="820"/>
      <c r="U584" s="820"/>
      <c r="V584" s="820"/>
      <c r="W584" s="820"/>
      <c r="X584" s="820"/>
      <c r="Y584" s="821"/>
      <c r="Z584" s="822" t="s">
        <v>244</v>
      </c>
      <c r="AA584" s="823"/>
      <c r="AB584" s="823"/>
      <c r="AC584" s="823"/>
      <c r="AD584" s="823"/>
      <c r="AE584" s="823"/>
      <c r="AF584" s="823"/>
      <c r="AG584" s="823"/>
      <c r="AH584" s="823"/>
      <c r="AI584" s="823"/>
      <c r="AJ584" s="823"/>
      <c r="AK584" s="823"/>
      <c r="AL584" s="823"/>
      <c r="AM584" s="823"/>
      <c r="AN584" s="824"/>
    </row>
    <row r="585" spans="1:40" ht="68.25" customHeight="1">
      <c r="C585" s="816"/>
      <c r="D585" s="818"/>
      <c r="E585" s="287">
        <v>2018</v>
      </c>
      <c r="F585" s="287">
        <v>2019</v>
      </c>
      <c r="G585" s="287">
        <v>2020</v>
      </c>
      <c r="H585" s="287">
        <v>2021</v>
      </c>
      <c r="I585" s="287">
        <v>2022</v>
      </c>
      <c r="J585" s="287">
        <v>2023</v>
      </c>
      <c r="K585" s="287">
        <v>2024</v>
      </c>
      <c r="L585" s="287">
        <v>2025</v>
      </c>
      <c r="M585" s="287">
        <v>2026</v>
      </c>
      <c r="N585" s="287">
        <v>2027</v>
      </c>
      <c r="O585" s="826"/>
      <c r="P585" s="287">
        <v>2018</v>
      </c>
      <c r="Q585" s="287">
        <v>2019</v>
      </c>
      <c r="R585" s="287">
        <v>2020</v>
      </c>
      <c r="S585" s="287">
        <v>2021</v>
      </c>
      <c r="T585" s="287">
        <v>2022</v>
      </c>
      <c r="U585" s="287">
        <v>2023</v>
      </c>
      <c r="V585" s="287">
        <v>2024</v>
      </c>
      <c r="W585" s="287">
        <v>2025</v>
      </c>
      <c r="X585" s="287">
        <v>2026</v>
      </c>
      <c r="Y585" s="287">
        <v>2027</v>
      </c>
      <c r="Z585" s="287" t="str">
        <f>'1.  LRAMVA Summary'!D50</f>
        <v>Residential</v>
      </c>
      <c r="AA585" s="287" t="str">
        <f>'1.  LRAMVA Summary'!E50</f>
        <v>GS&lt;50 kW</v>
      </c>
      <c r="AB585" s="287" t="str">
        <f>'1.  LRAMVA Summary'!F50</f>
        <v>GS 50 to 699 kW</v>
      </c>
      <c r="AC585" s="287" t="str">
        <f>'1.  LRAMVA Summary'!G50</f>
        <v>GS 700 to 4,999 kW</v>
      </c>
      <c r="AD585" s="287" t="str">
        <f>'1.  LRAMVA Summary'!H50</f>
        <v>Large Use</v>
      </c>
      <c r="AE585" s="287" t="str">
        <f>'1.  LRAMVA Summary'!I50</f>
        <v>Street Lighting</v>
      </c>
      <c r="AF585" s="287" t="str">
        <f>'1.  LRAMVA Summary'!J50</f>
        <v/>
      </c>
      <c r="AG585" s="287" t="str">
        <f>'1.  LRAMVA Summary'!K50</f>
        <v/>
      </c>
      <c r="AH585" s="287" t="str">
        <f>'1.  LRAMVA Summary'!L50</f>
        <v/>
      </c>
      <c r="AI585" s="287" t="str">
        <f>'1.  LRAMVA Summary'!M50</f>
        <v/>
      </c>
      <c r="AJ585" s="287" t="str">
        <f>'1.  LRAMVA Summary'!N50</f>
        <v/>
      </c>
      <c r="AK585" s="287" t="str">
        <f>'1.  LRAMVA Summary'!O50</f>
        <v/>
      </c>
      <c r="AL585" s="287" t="str">
        <f>'1.  LRAMVA Summary'!P50</f>
        <v/>
      </c>
      <c r="AM585" s="287" t="str">
        <f>'1.  LRAMVA Summary'!Q50</f>
        <v/>
      </c>
      <c r="AN585" s="289" t="str">
        <f>'1.  LRAMVA Summary'!R50</f>
        <v>Total</v>
      </c>
    </row>
    <row r="586" spans="1:40" ht="15.75" customHeight="1">
      <c r="A586" s="533"/>
      <c r="B586" s="524"/>
      <c r="C586" s="519" t="s">
        <v>505</v>
      </c>
      <c r="D586" s="291"/>
      <c r="E586" s="291"/>
      <c r="F586" s="291"/>
      <c r="G586" s="291"/>
      <c r="H586" s="291"/>
      <c r="I586" s="291"/>
      <c r="J586" s="291"/>
      <c r="K586" s="291"/>
      <c r="L586" s="291"/>
      <c r="M586" s="291"/>
      <c r="N586" s="291"/>
      <c r="O586" s="292"/>
      <c r="P586" s="291"/>
      <c r="Q586" s="291"/>
      <c r="R586" s="291"/>
      <c r="S586" s="291"/>
      <c r="T586" s="291"/>
      <c r="U586" s="291"/>
      <c r="V586" s="291"/>
      <c r="W586" s="291"/>
      <c r="X586" s="291"/>
      <c r="Y586" s="291"/>
      <c r="Z586" s="293" t="str">
        <f>'1.  LRAMVA Summary'!D51</f>
        <v>kWh</v>
      </c>
      <c r="AA586" s="293" t="str">
        <f>'1.  LRAMVA Summary'!E51</f>
        <v>kWh</v>
      </c>
      <c r="AB586" s="293" t="str">
        <f>'1.  LRAMVA Summary'!F51</f>
        <v>kW</v>
      </c>
      <c r="AC586" s="293" t="str">
        <f>'1.  LRAMVA Summary'!G51</f>
        <v>kW</v>
      </c>
      <c r="AD586" s="293" t="str">
        <f>'1.  LRAMVA Summary'!H51</f>
        <v>kW</v>
      </c>
      <c r="AE586" s="293" t="str">
        <f>'1.  LRAMVA Summary'!I51</f>
        <v>kW</v>
      </c>
      <c r="AF586" s="293">
        <f>'1.  LRAMVA Summary'!J51</f>
        <v>0</v>
      </c>
      <c r="AG586" s="293">
        <f>'1.  LRAMVA Summary'!K51</f>
        <v>0</v>
      </c>
      <c r="AH586" s="293">
        <f>'1.  LRAMVA Summary'!L51</f>
        <v>0</v>
      </c>
      <c r="AI586" s="293">
        <f>'1.  LRAMVA Summary'!M51</f>
        <v>0</v>
      </c>
      <c r="AJ586" s="293">
        <f>'1.  LRAMVA Summary'!N51</f>
        <v>0</v>
      </c>
      <c r="AK586" s="293">
        <f>'1.  LRAMVA Summary'!O51</f>
        <v>0</v>
      </c>
      <c r="AL586" s="293">
        <f>'1.  LRAMVA Summary'!P51</f>
        <v>0</v>
      </c>
      <c r="AM586" s="293">
        <f>'1.  LRAMVA Summary'!Q51</f>
        <v>0</v>
      </c>
      <c r="AN586" s="294"/>
    </row>
    <row r="587" spans="1:40" ht="15.6" hidden="1" outlineLevel="1">
      <c r="A587" s="533"/>
      <c r="B587" s="524"/>
      <c r="C587" s="505" t="s">
        <v>498</v>
      </c>
      <c r="D587" s="291"/>
      <c r="E587" s="291"/>
      <c r="F587" s="291"/>
      <c r="G587" s="291"/>
      <c r="H587" s="291"/>
      <c r="I587" s="291"/>
      <c r="J587" s="291"/>
      <c r="K587" s="291"/>
      <c r="L587" s="291"/>
      <c r="M587" s="291"/>
      <c r="N587" s="291"/>
      <c r="O587" s="292"/>
      <c r="P587" s="291"/>
      <c r="Q587" s="291"/>
      <c r="R587" s="291"/>
      <c r="S587" s="291"/>
      <c r="T587" s="291"/>
      <c r="U587" s="291"/>
      <c r="V587" s="291"/>
      <c r="W587" s="291"/>
      <c r="X587" s="291"/>
      <c r="Y587" s="291"/>
      <c r="Z587" s="293"/>
      <c r="AA587" s="293"/>
      <c r="AB587" s="293"/>
      <c r="AC587" s="293"/>
      <c r="AD587" s="293"/>
      <c r="AE587" s="293"/>
      <c r="AF587" s="293"/>
      <c r="AG587" s="293"/>
      <c r="AH587" s="293"/>
      <c r="AI587" s="293"/>
      <c r="AJ587" s="293"/>
      <c r="AK587" s="293"/>
      <c r="AL587" s="293"/>
      <c r="AM587" s="293"/>
      <c r="AN587" s="294"/>
    </row>
    <row r="588" spans="1:40" ht="15" hidden="1" outlineLevel="1">
      <c r="A588" s="533">
        <v>1</v>
      </c>
      <c r="B588" s="524"/>
      <c r="C588" s="430" t="s">
        <v>95</v>
      </c>
      <c r="D588" s="293" t="s">
        <v>25</v>
      </c>
      <c r="E588" s="297"/>
      <c r="F588" s="297"/>
      <c r="G588" s="297"/>
      <c r="H588" s="297"/>
      <c r="I588" s="297"/>
      <c r="J588" s="297"/>
      <c r="K588" s="297"/>
      <c r="L588" s="297"/>
      <c r="M588" s="297"/>
      <c r="N588" s="297"/>
      <c r="O588" s="293"/>
      <c r="P588" s="297"/>
      <c r="Q588" s="297"/>
      <c r="R588" s="297"/>
      <c r="S588" s="297"/>
      <c r="T588" s="297"/>
      <c r="U588" s="297"/>
      <c r="V588" s="297"/>
      <c r="W588" s="297"/>
      <c r="X588" s="297"/>
      <c r="Y588" s="297"/>
      <c r="Z588" s="412"/>
      <c r="AA588" s="412"/>
      <c r="AB588" s="412"/>
      <c r="AC588" s="412"/>
      <c r="AD588" s="412"/>
      <c r="AE588" s="412"/>
      <c r="AF588" s="412"/>
      <c r="AG588" s="412"/>
      <c r="AH588" s="412"/>
      <c r="AI588" s="412"/>
      <c r="AJ588" s="412"/>
      <c r="AK588" s="412"/>
      <c r="AL588" s="412"/>
      <c r="AM588" s="412"/>
      <c r="AN588" s="298">
        <f>SUM(Z588:AM588)</f>
        <v>0</v>
      </c>
    </row>
    <row r="589" spans="1:40" ht="15" hidden="1" outlineLevel="1">
      <c r="A589" s="533"/>
      <c r="B589" s="524"/>
      <c r="C589" s="296" t="s">
        <v>311</v>
      </c>
      <c r="D589" s="293" t="s">
        <v>164</v>
      </c>
      <c r="E589" s="297"/>
      <c r="F589" s="297"/>
      <c r="G589" s="297"/>
      <c r="H589" s="297"/>
      <c r="I589" s="297"/>
      <c r="J589" s="297"/>
      <c r="K589" s="297"/>
      <c r="L589" s="297"/>
      <c r="M589" s="297"/>
      <c r="N589" s="297"/>
      <c r="O589" s="470"/>
      <c r="P589" s="297"/>
      <c r="Q589" s="297"/>
      <c r="R589" s="297"/>
      <c r="S589" s="297"/>
      <c r="T589" s="297"/>
      <c r="U589" s="297"/>
      <c r="V589" s="297"/>
      <c r="W589" s="297"/>
      <c r="X589" s="297"/>
      <c r="Y589" s="297"/>
      <c r="Z589" s="413">
        <f>Z588</f>
        <v>0</v>
      </c>
      <c r="AA589" s="413">
        <f t="shared" ref="AA589" si="1715">AA588</f>
        <v>0</v>
      </c>
      <c r="AB589" s="413">
        <f t="shared" ref="AB589" si="1716">AB588</f>
        <v>0</v>
      </c>
      <c r="AC589" s="413">
        <f t="shared" ref="AC589" si="1717">AC588</f>
        <v>0</v>
      </c>
      <c r="AD589" s="413">
        <f t="shared" ref="AD589" si="1718">AD588</f>
        <v>0</v>
      </c>
      <c r="AE589" s="413">
        <f t="shared" ref="AE589" si="1719">AE588</f>
        <v>0</v>
      </c>
      <c r="AF589" s="413">
        <f t="shared" ref="AF589" si="1720">AF588</f>
        <v>0</v>
      </c>
      <c r="AG589" s="413">
        <f t="shared" ref="AG589" si="1721">AG588</f>
        <v>0</v>
      </c>
      <c r="AH589" s="413">
        <f t="shared" ref="AH589" si="1722">AH588</f>
        <v>0</v>
      </c>
      <c r="AI589" s="413">
        <f t="shared" ref="AI589" si="1723">AI588</f>
        <v>0</v>
      </c>
      <c r="AJ589" s="413">
        <f t="shared" ref="AJ589" si="1724">AJ588</f>
        <v>0</v>
      </c>
      <c r="AK589" s="413">
        <f t="shared" ref="AK589" si="1725">AK588</f>
        <v>0</v>
      </c>
      <c r="AL589" s="413">
        <f t="shared" ref="AL589" si="1726">AL588</f>
        <v>0</v>
      </c>
      <c r="AM589" s="413">
        <f t="shared" ref="AM589" si="1727">AM588</f>
        <v>0</v>
      </c>
      <c r="AN589" s="299"/>
    </row>
    <row r="590" spans="1:40" ht="15.6" hidden="1" outlineLevel="1">
      <c r="A590" s="533"/>
      <c r="B590" s="524"/>
      <c r="C590" s="300"/>
      <c r="D590" s="301"/>
      <c r="E590" s="301"/>
      <c r="F590" s="301"/>
      <c r="G590" s="301"/>
      <c r="H590" s="301"/>
      <c r="I590" s="301"/>
      <c r="J590" s="301"/>
      <c r="K590" s="301"/>
      <c r="L590" s="301"/>
      <c r="M590" s="301"/>
      <c r="N590" s="301"/>
      <c r="O590" s="302"/>
      <c r="P590" s="301"/>
      <c r="Q590" s="301"/>
      <c r="R590" s="301"/>
      <c r="S590" s="301"/>
      <c r="T590" s="301"/>
      <c r="U590" s="301"/>
      <c r="V590" s="301"/>
      <c r="W590" s="301"/>
      <c r="X590" s="301"/>
      <c r="Y590" s="301"/>
      <c r="Z590" s="414"/>
      <c r="AA590" s="415"/>
      <c r="AB590" s="415"/>
      <c r="AC590" s="415"/>
      <c r="AD590" s="415"/>
      <c r="AE590" s="415"/>
      <c r="AF590" s="415"/>
      <c r="AG590" s="415"/>
      <c r="AH590" s="415"/>
      <c r="AI590" s="415"/>
      <c r="AJ590" s="415"/>
      <c r="AK590" s="415"/>
      <c r="AL590" s="415"/>
      <c r="AM590" s="415"/>
      <c r="AN590" s="304"/>
    </row>
    <row r="591" spans="1:40" ht="15" hidden="1" outlineLevel="1">
      <c r="A591" s="533">
        <v>2</v>
      </c>
      <c r="B591" s="524"/>
      <c r="C591" s="430" t="s">
        <v>96</v>
      </c>
      <c r="D591" s="293" t="s">
        <v>25</v>
      </c>
      <c r="E591" s="297"/>
      <c r="F591" s="297"/>
      <c r="G591" s="297"/>
      <c r="H591" s="297"/>
      <c r="I591" s="297"/>
      <c r="J591" s="297"/>
      <c r="K591" s="297"/>
      <c r="L591" s="297"/>
      <c r="M591" s="297"/>
      <c r="N591" s="297"/>
      <c r="O591" s="293"/>
      <c r="P591" s="297"/>
      <c r="Q591" s="297"/>
      <c r="R591" s="297"/>
      <c r="S591" s="297"/>
      <c r="T591" s="297"/>
      <c r="U591" s="297"/>
      <c r="V591" s="297"/>
      <c r="W591" s="297"/>
      <c r="X591" s="297"/>
      <c r="Y591" s="297"/>
      <c r="Z591" s="412"/>
      <c r="AA591" s="412"/>
      <c r="AB591" s="412"/>
      <c r="AC591" s="412"/>
      <c r="AD591" s="412"/>
      <c r="AE591" s="412"/>
      <c r="AF591" s="412"/>
      <c r="AG591" s="412"/>
      <c r="AH591" s="412"/>
      <c r="AI591" s="412"/>
      <c r="AJ591" s="412"/>
      <c r="AK591" s="412"/>
      <c r="AL591" s="412"/>
      <c r="AM591" s="412"/>
      <c r="AN591" s="298">
        <f>SUM(Z591:AM591)</f>
        <v>0</v>
      </c>
    </row>
    <row r="592" spans="1:40" ht="15" hidden="1" outlineLevel="1">
      <c r="A592" s="533"/>
      <c r="B592" s="524"/>
      <c r="C592" s="296" t="s">
        <v>311</v>
      </c>
      <c r="D592" s="293" t="s">
        <v>164</v>
      </c>
      <c r="E592" s="297"/>
      <c r="F592" s="297"/>
      <c r="G592" s="297"/>
      <c r="H592" s="297"/>
      <c r="I592" s="297"/>
      <c r="J592" s="297"/>
      <c r="K592" s="297"/>
      <c r="L592" s="297"/>
      <c r="M592" s="297"/>
      <c r="N592" s="297"/>
      <c r="O592" s="470"/>
      <c r="P592" s="297"/>
      <c r="Q592" s="297"/>
      <c r="R592" s="297"/>
      <c r="S592" s="297"/>
      <c r="T592" s="297"/>
      <c r="U592" s="297"/>
      <c r="V592" s="297"/>
      <c r="W592" s="297"/>
      <c r="X592" s="297"/>
      <c r="Y592" s="297"/>
      <c r="Z592" s="413">
        <f>Z591</f>
        <v>0</v>
      </c>
      <c r="AA592" s="413">
        <f t="shared" ref="AA592" si="1728">AA591</f>
        <v>0</v>
      </c>
      <c r="AB592" s="413">
        <f t="shared" ref="AB592" si="1729">AB591</f>
        <v>0</v>
      </c>
      <c r="AC592" s="413">
        <f t="shared" ref="AC592" si="1730">AC591</f>
        <v>0</v>
      </c>
      <c r="AD592" s="413">
        <f t="shared" ref="AD592" si="1731">AD591</f>
        <v>0</v>
      </c>
      <c r="AE592" s="413">
        <f t="shared" ref="AE592" si="1732">AE591</f>
        <v>0</v>
      </c>
      <c r="AF592" s="413">
        <f t="shared" ref="AF592" si="1733">AF591</f>
        <v>0</v>
      </c>
      <c r="AG592" s="413">
        <f t="shared" ref="AG592" si="1734">AG591</f>
        <v>0</v>
      </c>
      <c r="AH592" s="413">
        <f t="shared" ref="AH592" si="1735">AH591</f>
        <v>0</v>
      </c>
      <c r="AI592" s="413">
        <f t="shared" ref="AI592" si="1736">AI591</f>
        <v>0</v>
      </c>
      <c r="AJ592" s="413">
        <f t="shared" ref="AJ592" si="1737">AJ591</f>
        <v>0</v>
      </c>
      <c r="AK592" s="413">
        <f t="shared" ref="AK592" si="1738">AK591</f>
        <v>0</v>
      </c>
      <c r="AL592" s="413">
        <f t="shared" ref="AL592" si="1739">AL591</f>
        <v>0</v>
      </c>
      <c r="AM592" s="413">
        <f t="shared" ref="AM592" si="1740">AM591</f>
        <v>0</v>
      </c>
      <c r="AN592" s="299"/>
    </row>
    <row r="593" spans="1:40" ht="15.6" hidden="1" outlineLevel="1">
      <c r="A593" s="533"/>
      <c r="B593" s="524"/>
      <c r="C593" s="300"/>
      <c r="D593" s="301"/>
      <c r="E593" s="306"/>
      <c r="F593" s="306"/>
      <c r="G593" s="306"/>
      <c r="H593" s="306"/>
      <c r="I593" s="306"/>
      <c r="J593" s="306"/>
      <c r="K593" s="306"/>
      <c r="L593" s="306"/>
      <c r="M593" s="306"/>
      <c r="N593" s="306"/>
      <c r="O593" s="302"/>
      <c r="P593" s="306"/>
      <c r="Q593" s="306"/>
      <c r="R593" s="306"/>
      <c r="S593" s="306"/>
      <c r="T593" s="306"/>
      <c r="U593" s="306"/>
      <c r="V593" s="306"/>
      <c r="W593" s="306"/>
      <c r="X593" s="306"/>
      <c r="Y593" s="306"/>
      <c r="Z593" s="414"/>
      <c r="AA593" s="415"/>
      <c r="AB593" s="415"/>
      <c r="AC593" s="415"/>
      <c r="AD593" s="415"/>
      <c r="AE593" s="415"/>
      <c r="AF593" s="415"/>
      <c r="AG593" s="415"/>
      <c r="AH593" s="415"/>
      <c r="AI593" s="415"/>
      <c r="AJ593" s="415"/>
      <c r="AK593" s="415"/>
      <c r="AL593" s="415"/>
      <c r="AM593" s="415"/>
      <c r="AN593" s="304"/>
    </row>
    <row r="594" spans="1:40" ht="15" hidden="1" outlineLevel="1">
      <c r="A594" s="533">
        <v>3</v>
      </c>
      <c r="B594" s="524"/>
      <c r="C594" s="430" t="s">
        <v>97</v>
      </c>
      <c r="D594" s="293" t="s">
        <v>25</v>
      </c>
      <c r="E594" s="297"/>
      <c r="F594" s="297"/>
      <c r="G594" s="297"/>
      <c r="H594" s="297"/>
      <c r="I594" s="297"/>
      <c r="J594" s="297"/>
      <c r="K594" s="297"/>
      <c r="L594" s="297"/>
      <c r="M594" s="297"/>
      <c r="N594" s="297"/>
      <c r="O594" s="293"/>
      <c r="P594" s="297"/>
      <c r="Q594" s="297"/>
      <c r="R594" s="297"/>
      <c r="S594" s="297"/>
      <c r="T594" s="297"/>
      <c r="U594" s="297"/>
      <c r="V594" s="297"/>
      <c r="W594" s="297"/>
      <c r="X594" s="297"/>
      <c r="Y594" s="297"/>
      <c r="Z594" s="412"/>
      <c r="AA594" s="412"/>
      <c r="AB594" s="412"/>
      <c r="AC594" s="412"/>
      <c r="AD594" s="412"/>
      <c r="AE594" s="412"/>
      <c r="AF594" s="412"/>
      <c r="AG594" s="412"/>
      <c r="AH594" s="412"/>
      <c r="AI594" s="412"/>
      <c r="AJ594" s="412"/>
      <c r="AK594" s="412"/>
      <c r="AL594" s="412"/>
      <c r="AM594" s="412"/>
      <c r="AN594" s="298">
        <f>SUM(Z594:AM594)</f>
        <v>0</v>
      </c>
    </row>
    <row r="595" spans="1:40" ht="15" hidden="1" outlineLevel="1">
      <c r="A595" s="533"/>
      <c r="B595" s="524"/>
      <c r="C595" s="296" t="s">
        <v>311</v>
      </c>
      <c r="D595" s="293" t="s">
        <v>164</v>
      </c>
      <c r="E595" s="297"/>
      <c r="F595" s="297"/>
      <c r="G595" s="297"/>
      <c r="H595" s="297"/>
      <c r="I595" s="297"/>
      <c r="J595" s="297"/>
      <c r="K595" s="297"/>
      <c r="L595" s="297"/>
      <c r="M595" s="297"/>
      <c r="N595" s="297"/>
      <c r="O595" s="470"/>
      <c r="P595" s="297"/>
      <c r="Q595" s="297"/>
      <c r="R595" s="297"/>
      <c r="S595" s="297"/>
      <c r="T595" s="297"/>
      <c r="U595" s="297"/>
      <c r="V595" s="297"/>
      <c r="W595" s="297"/>
      <c r="X595" s="297"/>
      <c r="Y595" s="297"/>
      <c r="Z595" s="413">
        <f>Z594</f>
        <v>0</v>
      </c>
      <c r="AA595" s="413">
        <f t="shared" ref="AA595" si="1741">AA594</f>
        <v>0</v>
      </c>
      <c r="AB595" s="413">
        <f t="shared" ref="AB595" si="1742">AB594</f>
        <v>0</v>
      </c>
      <c r="AC595" s="413">
        <f t="shared" ref="AC595" si="1743">AC594</f>
        <v>0</v>
      </c>
      <c r="AD595" s="413">
        <f t="shared" ref="AD595" si="1744">AD594</f>
        <v>0</v>
      </c>
      <c r="AE595" s="413">
        <f t="shared" ref="AE595" si="1745">AE594</f>
        <v>0</v>
      </c>
      <c r="AF595" s="413">
        <f t="shared" ref="AF595" si="1746">AF594</f>
        <v>0</v>
      </c>
      <c r="AG595" s="413">
        <f t="shared" ref="AG595" si="1747">AG594</f>
        <v>0</v>
      </c>
      <c r="AH595" s="413">
        <f t="shared" ref="AH595" si="1748">AH594</f>
        <v>0</v>
      </c>
      <c r="AI595" s="413">
        <f t="shared" ref="AI595" si="1749">AI594</f>
        <v>0</v>
      </c>
      <c r="AJ595" s="413">
        <f t="shared" ref="AJ595" si="1750">AJ594</f>
        <v>0</v>
      </c>
      <c r="AK595" s="413">
        <f t="shared" ref="AK595" si="1751">AK594</f>
        <v>0</v>
      </c>
      <c r="AL595" s="413">
        <f t="shared" ref="AL595" si="1752">AL594</f>
        <v>0</v>
      </c>
      <c r="AM595" s="413">
        <f t="shared" ref="AM595" si="1753">AM594</f>
        <v>0</v>
      </c>
      <c r="AN595" s="299"/>
    </row>
    <row r="596" spans="1:40" ht="15" hidden="1" outlineLevel="1">
      <c r="A596" s="533"/>
      <c r="B596" s="524"/>
      <c r="C596" s="296"/>
      <c r="D596" s="307"/>
      <c r="E596" s="293"/>
      <c r="F596" s="293"/>
      <c r="G596" s="293"/>
      <c r="H596" s="293"/>
      <c r="I596" s="293"/>
      <c r="J596" s="293"/>
      <c r="K596" s="293"/>
      <c r="L596" s="293"/>
      <c r="M596" s="293"/>
      <c r="N596" s="293"/>
      <c r="O596" s="293"/>
      <c r="P596" s="293"/>
      <c r="Q596" s="293"/>
      <c r="R596" s="293"/>
      <c r="S596" s="293"/>
      <c r="T596" s="293"/>
      <c r="U596" s="293"/>
      <c r="V596" s="293"/>
      <c r="W596" s="293"/>
      <c r="X596" s="293"/>
      <c r="Y596" s="293"/>
      <c r="Z596" s="414"/>
      <c r="AA596" s="414"/>
      <c r="AB596" s="414"/>
      <c r="AC596" s="414"/>
      <c r="AD596" s="414"/>
      <c r="AE596" s="414"/>
      <c r="AF596" s="414"/>
      <c r="AG596" s="414"/>
      <c r="AH596" s="414"/>
      <c r="AI596" s="414"/>
      <c r="AJ596" s="414"/>
      <c r="AK596" s="414"/>
      <c r="AL596" s="414"/>
      <c r="AM596" s="414"/>
      <c r="AN596" s="308"/>
    </row>
    <row r="597" spans="1:40" ht="15" hidden="1" outlineLevel="1">
      <c r="A597" s="533">
        <v>4</v>
      </c>
      <c r="B597" s="524"/>
      <c r="C597" s="430" t="s">
        <v>98</v>
      </c>
      <c r="D597" s="293" t="s">
        <v>25</v>
      </c>
      <c r="E597" s="297"/>
      <c r="F597" s="297"/>
      <c r="G597" s="297"/>
      <c r="H597" s="297"/>
      <c r="I597" s="297"/>
      <c r="J597" s="297"/>
      <c r="K597" s="297"/>
      <c r="L597" s="297"/>
      <c r="M597" s="297"/>
      <c r="N597" s="297"/>
      <c r="O597" s="293"/>
      <c r="P597" s="297"/>
      <c r="Q597" s="297"/>
      <c r="R597" s="297"/>
      <c r="S597" s="297"/>
      <c r="T597" s="297"/>
      <c r="U597" s="297"/>
      <c r="V597" s="297"/>
      <c r="W597" s="297"/>
      <c r="X597" s="297"/>
      <c r="Y597" s="297"/>
      <c r="Z597" s="412"/>
      <c r="AA597" s="412"/>
      <c r="AB597" s="412"/>
      <c r="AC597" s="412"/>
      <c r="AD597" s="412"/>
      <c r="AE597" s="412"/>
      <c r="AF597" s="412"/>
      <c r="AG597" s="412"/>
      <c r="AH597" s="412"/>
      <c r="AI597" s="412"/>
      <c r="AJ597" s="412"/>
      <c r="AK597" s="412"/>
      <c r="AL597" s="412"/>
      <c r="AM597" s="412"/>
      <c r="AN597" s="298">
        <f>SUM(Z597:AM597)</f>
        <v>0</v>
      </c>
    </row>
    <row r="598" spans="1:40" ht="15" hidden="1" outlineLevel="1">
      <c r="A598" s="533"/>
      <c r="B598" s="524"/>
      <c r="C598" s="296" t="s">
        <v>311</v>
      </c>
      <c r="D598" s="293" t="s">
        <v>164</v>
      </c>
      <c r="E598" s="297"/>
      <c r="F598" s="297"/>
      <c r="G598" s="297"/>
      <c r="H598" s="297"/>
      <c r="I598" s="297"/>
      <c r="J598" s="297"/>
      <c r="K598" s="297"/>
      <c r="L598" s="297"/>
      <c r="M598" s="297"/>
      <c r="N598" s="297"/>
      <c r="O598" s="470"/>
      <c r="P598" s="297"/>
      <c r="Q598" s="297"/>
      <c r="R598" s="297"/>
      <c r="S598" s="297"/>
      <c r="T598" s="297"/>
      <c r="U598" s="297"/>
      <c r="V598" s="297"/>
      <c r="W598" s="297"/>
      <c r="X598" s="297"/>
      <c r="Y598" s="297"/>
      <c r="Z598" s="413">
        <f>Z597</f>
        <v>0</v>
      </c>
      <c r="AA598" s="413">
        <f t="shared" ref="AA598" si="1754">AA597</f>
        <v>0</v>
      </c>
      <c r="AB598" s="413">
        <f t="shared" ref="AB598" si="1755">AB597</f>
        <v>0</v>
      </c>
      <c r="AC598" s="413">
        <f t="shared" ref="AC598" si="1756">AC597</f>
        <v>0</v>
      </c>
      <c r="AD598" s="413">
        <f t="shared" ref="AD598" si="1757">AD597</f>
        <v>0</v>
      </c>
      <c r="AE598" s="413">
        <f t="shared" ref="AE598" si="1758">AE597</f>
        <v>0</v>
      </c>
      <c r="AF598" s="413">
        <f t="shared" ref="AF598" si="1759">AF597</f>
        <v>0</v>
      </c>
      <c r="AG598" s="413">
        <f t="shared" ref="AG598" si="1760">AG597</f>
        <v>0</v>
      </c>
      <c r="AH598" s="413">
        <f t="shared" ref="AH598" si="1761">AH597</f>
        <v>0</v>
      </c>
      <c r="AI598" s="413">
        <f t="shared" ref="AI598" si="1762">AI597</f>
        <v>0</v>
      </c>
      <c r="AJ598" s="413">
        <f t="shared" ref="AJ598" si="1763">AJ597</f>
        <v>0</v>
      </c>
      <c r="AK598" s="413">
        <f t="shared" ref="AK598" si="1764">AK597</f>
        <v>0</v>
      </c>
      <c r="AL598" s="413">
        <f t="shared" ref="AL598" si="1765">AL597</f>
        <v>0</v>
      </c>
      <c r="AM598" s="413">
        <f t="shared" ref="AM598" si="1766">AM597</f>
        <v>0</v>
      </c>
      <c r="AN598" s="299"/>
    </row>
    <row r="599" spans="1:40" ht="15" hidden="1" outlineLevel="1">
      <c r="A599" s="533"/>
      <c r="B599" s="524"/>
      <c r="C599" s="296"/>
      <c r="D599" s="307"/>
      <c r="E599" s="306"/>
      <c r="F599" s="306"/>
      <c r="G599" s="306"/>
      <c r="H599" s="306"/>
      <c r="I599" s="306"/>
      <c r="J599" s="306"/>
      <c r="K599" s="306"/>
      <c r="L599" s="306"/>
      <c r="M599" s="306"/>
      <c r="N599" s="306"/>
      <c r="O599" s="293"/>
      <c r="P599" s="306"/>
      <c r="Q599" s="306"/>
      <c r="R599" s="306"/>
      <c r="S599" s="306"/>
      <c r="T599" s="306"/>
      <c r="U599" s="306"/>
      <c r="V599" s="306"/>
      <c r="W599" s="306"/>
      <c r="X599" s="306"/>
      <c r="Y599" s="306"/>
      <c r="Z599" s="414"/>
      <c r="AA599" s="414"/>
      <c r="AB599" s="414"/>
      <c r="AC599" s="414"/>
      <c r="AD599" s="414"/>
      <c r="AE599" s="414"/>
      <c r="AF599" s="414"/>
      <c r="AG599" s="414"/>
      <c r="AH599" s="414"/>
      <c r="AI599" s="414"/>
      <c r="AJ599" s="414"/>
      <c r="AK599" s="414"/>
      <c r="AL599" s="414"/>
      <c r="AM599" s="414"/>
      <c r="AN599" s="308"/>
    </row>
    <row r="600" spans="1:40" ht="15.75" hidden="1" customHeight="1" outlineLevel="1">
      <c r="A600" s="533">
        <v>5</v>
      </c>
      <c r="B600" s="524"/>
      <c r="C600" s="430" t="s">
        <v>99</v>
      </c>
      <c r="D600" s="293" t="s">
        <v>25</v>
      </c>
      <c r="E600" s="297"/>
      <c r="F600" s="297"/>
      <c r="G600" s="297"/>
      <c r="H600" s="297"/>
      <c r="I600" s="297"/>
      <c r="J600" s="297"/>
      <c r="K600" s="297"/>
      <c r="L600" s="297"/>
      <c r="M600" s="297"/>
      <c r="N600" s="297"/>
      <c r="O600" s="293"/>
      <c r="P600" s="297"/>
      <c r="Q600" s="297"/>
      <c r="R600" s="297"/>
      <c r="S600" s="297"/>
      <c r="T600" s="297"/>
      <c r="U600" s="297"/>
      <c r="V600" s="297"/>
      <c r="W600" s="297"/>
      <c r="X600" s="297"/>
      <c r="Y600" s="297"/>
      <c r="Z600" s="412"/>
      <c r="AA600" s="412"/>
      <c r="AB600" s="412"/>
      <c r="AC600" s="412"/>
      <c r="AD600" s="412"/>
      <c r="AE600" s="412"/>
      <c r="AF600" s="412"/>
      <c r="AG600" s="412"/>
      <c r="AH600" s="412"/>
      <c r="AI600" s="412"/>
      <c r="AJ600" s="412"/>
      <c r="AK600" s="412"/>
      <c r="AL600" s="412"/>
      <c r="AM600" s="412"/>
      <c r="AN600" s="298">
        <f>SUM(Z600:AM600)</f>
        <v>0</v>
      </c>
    </row>
    <row r="601" spans="1:40" ht="15" hidden="1" outlineLevel="1">
      <c r="A601" s="533"/>
      <c r="B601" s="524"/>
      <c r="C601" s="296" t="s">
        <v>311</v>
      </c>
      <c r="D601" s="293" t="s">
        <v>164</v>
      </c>
      <c r="E601" s="297"/>
      <c r="F601" s="297"/>
      <c r="G601" s="297"/>
      <c r="H601" s="297"/>
      <c r="I601" s="297"/>
      <c r="J601" s="297"/>
      <c r="K601" s="297"/>
      <c r="L601" s="297"/>
      <c r="M601" s="297"/>
      <c r="N601" s="297"/>
      <c r="O601" s="470"/>
      <c r="P601" s="297"/>
      <c r="Q601" s="297"/>
      <c r="R601" s="297"/>
      <c r="S601" s="297"/>
      <c r="T601" s="297"/>
      <c r="U601" s="297"/>
      <c r="V601" s="297"/>
      <c r="W601" s="297"/>
      <c r="X601" s="297"/>
      <c r="Y601" s="297"/>
      <c r="Z601" s="413">
        <f>Z600</f>
        <v>0</v>
      </c>
      <c r="AA601" s="413">
        <f t="shared" ref="AA601" si="1767">AA600</f>
        <v>0</v>
      </c>
      <c r="AB601" s="413">
        <f t="shared" ref="AB601" si="1768">AB600</f>
        <v>0</v>
      </c>
      <c r="AC601" s="413">
        <f t="shared" ref="AC601" si="1769">AC600</f>
        <v>0</v>
      </c>
      <c r="AD601" s="413">
        <f t="shared" ref="AD601" si="1770">AD600</f>
        <v>0</v>
      </c>
      <c r="AE601" s="413">
        <f t="shared" ref="AE601" si="1771">AE600</f>
        <v>0</v>
      </c>
      <c r="AF601" s="413">
        <f t="shared" ref="AF601" si="1772">AF600</f>
        <v>0</v>
      </c>
      <c r="AG601" s="413">
        <f t="shared" ref="AG601" si="1773">AG600</f>
        <v>0</v>
      </c>
      <c r="AH601" s="413">
        <f t="shared" ref="AH601" si="1774">AH600</f>
        <v>0</v>
      </c>
      <c r="AI601" s="413">
        <f t="shared" ref="AI601" si="1775">AI600</f>
        <v>0</v>
      </c>
      <c r="AJ601" s="413">
        <f t="shared" ref="AJ601" si="1776">AJ600</f>
        <v>0</v>
      </c>
      <c r="AK601" s="413">
        <f t="shared" ref="AK601" si="1777">AK600</f>
        <v>0</v>
      </c>
      <c r="AL601" s="413">
        <f t="shared" ref="AL601" si="1778">AL600</f>
        <v>0</v>
      </c>
      <c r="AM601" s="413">
        <f t="shared" ref="AM601" si="1779">AM600</f>
        <v>0</v>
      </c>
      <c r="AN601" s="299"/>
    </row>
    <row r="602" spans="1:40" ht="15" hidden="1" outlineLevel="1">
      <c r="A602" s="533"/>
      <c r="B602" s="524"/>
      <c r="C602" s="296"/>
      <c r="D602" s="293"/>
      <c r="E602" s="293"/>
      <c r="F602" s="293"/>
      <c r="G602" s="293"/>
      <c r="H602" s="293"/>
      <c r="I602" s="293"/>
      <c r="J602" s="293"/>
      <c r="K602" s="293"/>
      <c r="L602" s="293"/>
      <c r="M602" s="293"/>
      <c r="N602" s="293"/>
      <c r="O602" s="293"/>
      <c r="P602" s="293"/>
      <c r="Q602" s="293"/>
      <c r="R602" s="293"/>
      <c r="S602" s="293"/>
      <c r="T602" s="293"/>
      <c r="U602" s="293"/>
      <c r="V602" s="293"/>
      <c r="W602" s="293"/>
      <c r="X602" s="293"/>
      <c r="Y602" s="293"/>
      <c r="Z602" s="424"/>
      <c r="AA602" s="425"/>
      <c r="AB602" s="425"/>
      <c r="AC602" s="425"/>
      <c r="AD602" s="425"/>
      <c r="AE602" s="425"/>
      <c r="AF602" s="425"/>
      <c r="AG602" s="425"/>
      <c r="AH602" s="425"/>
      <c r="AI602" s="425"/>
      <c r="AJ602" s="425"/>
      <c r="AK602" s="425"/>
      <c r="AL602" s="425"/>
      <c r="AM602" s="425"/>
      <c r="AN602" s="299"/>
    </row>
    <row r="603" spans="1:40" ht="15.6" hidden="1" outlineLevel="1">
      <c r="A603" s="533"/>
      <c r="B603" s="524"/>
      <c r="C603" s="321" t="s">
        <v>499</v>
      </c>
      <c r="D603" s="291"/>
      <c r="E603" s="291"/>
      <c r="F603" s="291"/>
      <c r="G603" s="291"/>
      <c r="H603" s="291"/>
      <c r="I603" s="291"/>
      <c r="J603" s="291"/>
      <c r="K603" s="291"/>
      <c r="L603" s="291"/>
      <c r="M603" s="291"/>
      <c r="N603" s="291"/>
      <c r="O603" s="292"/>
      <c r="P603" s="291"/>
      <c r="Q603" s="291"/>
      <c r="R603" s="291"/>
      <c r="S603" s="291"/>
      <c r="T603" s="291"/>
      <c r="U603" s="291"/>
      <c r="V603" s="291"/>
      <c r="W603" s="291"/>
      <c r="X603" s="291"/>
      <c r="Y603" s="291"/>
      <c r="Z603" s="416"/>
      <c r="AA603" s="416"/>
      <c r="AB603" s="416"/>
      <c r="AC603" s="416"/>
      <c r="AD603" s="416"/>
      <c r="AE603" s="416"/>
      <c r="AF603" s="416"/>
      <c r="AG603" s="416"/>
      <c r="AH603" s="416"/>
      <c r="AI603" s="416"/>
      <c r="AJ603" s="416"/>
      <c r="AK603" s="416"/>
      <c r="AL603" s="416"/>
      <c r="AM603" s="416"/>
      <c r="AN603" s="294"/>
    </row>
    <row r="604" spans="1:40" ht="15" hidden="1" outlineLevel="1">
      <c r="A604" s="533">
        <v>6</v>
      </c>
      <c r="B604" s="524"/>
      <c r="C604" s="430" t="s">
        <v>100</v>
      </c>
      <c r="D604" s="293" t="s">
        <v>25</v>
      </c>
      <c r="E604" s="297"/>
      <c r="F604" s="297"/>
      <c r="G604" s="297"/>
      <c r="H604" s="297"/>
      <c r="I604" s="297"/>
      <c r="J604" s="297"/>
      <c r="K604" s="297"/>
      <c r="L604" s="297"/>
      <c r="M604" s="297"/>
      <c r="N604" s="297"/>
      <c r="O604" s="297">
        <v>12</v>
      </c>
      <c r="P604" s="297"/>
      <c r="Q604" s="297"/>
      <c r="R604" s="297"/>
      <c r="S604" s="297"/>
      <c r="T604" s="297"/>
      <c r="U604" s="297"/>
      <c r="V604" s="297"/>
      <c r="W604" s="297"/>
      <c r="X604" s="297"/>
      <c r="Y604" s="297"/>
      <c r="Z604" s="417"/>
      <c r="AA604" s="412"/>
      <c r="AB604" s="412"/>
      <c r="AC604" s="412"/>
      <c r="AD604" s="412"/>
      <c r="AE604" s="412"/>
      <c r="AF604" s="412"/>
      <c r="AG604" s="417"/>
      <c r="AH604" s="417"/>
      <c r="AI604" s="417"/>
      <c r="AJ604" s="417"/>
      <c r="AK604" s="417"/>
      <c r="AL604" s="417"/>
      <c r="AM604" s="417"/>
      <c r="AN604" s="298">
        <f>SUM(Z604:AM604)</f>
        <v>0</v>
      </c>
    </row>
    <row r="605" spans="1:40" ht="15" hidden="1" outlineLevel="1">
      <c r="A605" s="533"/>
      <c r="B605" s="524"/>
      <c r="C605" s="296" t="s">
        <v>311</v>
      </c>
      <c r="D605" s="293" t="s">
        <v>164</v>
      </c>
      <c r="E605" s="297"/>
      <c r="F605" s="297"/>
      <c r="G605" s="297"/>
      <c r="H605" s="297"/>
      <c r="I605" s="297"/>
      <c r="J605" s="297"/>
      <c r="K605" s="297"/>
      <c r="L605" s="297"/>
      <c r="M605" s="297"/>
      <c r="N605" s="297"/>
      <c r="O605" s="297">
        <f>O604</f>
        <v>12</v>
      </c>
      <c r="P605" s="297"/>
      <c r="Q605" s="297"/>
      <c r="R605" s="297"/>
      <c r="S605" s="297"/>
      <c r="T605" s="297"/>
      <c r="U605" s="297"/>
      <c r="V605" s="297"/>
      <c r="W605" s="297"/>
      <c r="X605" s="297"/>
      <c r="Y605" s="297"/>
      <c r="Z605" s="413">
        <f>Z604</f>
        <v>0</v>
      </c>
      <c r="AA605" s="413">
        <f t="shared" ref="AA605" si="1780">AA604</f>
        <v>0</v>
      </c>
      <c r="AB605" s="413">
        <f t="shared" ref="AB605" si="1781">AB604</f>
        <v>0</v>
      </c>
      <c r="AC605" s="413">
        <f t="shared" ref="AC605" si="1782">AC604</f>
        <v>0</v>
      </c>
      <c r="AD605" s="413">
        <f t="shared" ref="AD605" si="1783">AD604</f>
        <v>0</v>
      </c>
      <c r="AE605" s="413">
        <f t="shared" ref="AE605" si="1784">AE604</f>
        <v>0</v>
      </c>
      <c r="AF605" s="413">
        <f t="shared" ref="AF605" si="1785">AF604</f>
        <v>0</v>
      </c>
      <c r="AG605" s="413">
        <f t="shared" ref="AG605" si="1786">AG604</f>
        <v>0</v>
      </c>
      <c r="AH605" s="413">
        <f t="shared" ref="AH605" si="1787">AH604</f>
        <v>0</v>
      </c>
      <c r="AI605" s="413">
        <f t="shared" ref="AI605" si="1788">AI604</f>
        <v>0</v>
      </c>
      <c r="AJ605" s="413">
        <f t="shared" ref="AJ605" si="1789">AJ604</f>
        <v>0</v>
      </c>
      <c r="AK605" s="413">
        <f t="shared" ref="AK605" si="1790">AK604</f>
        <v>0</v>
      </c>
      <c r="AL605" s="413">
        <f t="shared" ref="AL605" si="1791">AL604</f>
        <v>0</v>
      </c>
      <c r="AM605" s="413">
        <f t="shared" ref="AM605" si="1792">AM604</f>
        <v>0</v>
      </c>
      <c r="AN605" s="313"/>
    </row>
    <row r="606" spans="1:40" ht="15" hidden="1" outlineLevel="1">
      <c r="A606" s="533"/>
      <c r="B606" s="524"/>
      <c r="C606" s="312"/>
      <c r="D606" s="314"/>
      <c r="E606" s="293"/>
      <c r="F606" s="293"/>
      <c r="G606" s="293"/>
      <c r="H606" s="293"/>
      <c r="I606" s="293"/>
      <c r="J606" s="293"/>
      <c r="K606" s="293"/>
      <c r="L606" s="293"/>
      <c r="M606" s="293"/>
      <c r="N606" s="293"/>
      <c r="O606" s="293"/>
      <c r="P606" s="293"/>
      <c r="Q606" s="293"/>
      <c r="R606" s="293"/>
      <c r="S606" s="293"/>
      <c r="T606" s="293"/>
      <c r="U606" s="293"/>
      <c r="V606" s="293"/>
      <c r="W606" s="293"/>
      <c r="X606" s="293"/>
      <c r="Y606" s="293"/>
      <c r="Z606" s="418"/>
      <c r="AA606" s="418"/>
      <c r="AB606" s="418"/>
      <c r="AC606" s="418"/>
      <c r="AD606" s="418"/>
      <c r="AE606" s="418"/>
      <c r="AF606" s="418"/>
      <c r="AG606" s="418"/>
      <c r="AH606" s="418"/>
      <c r="AI606" s="418"/>
      <c r="AJ606" s="418"/>
      <c r="AK606" s="418"/>
      <c r="AL606" s="418"/>
      <c r="AM606" s="418"/>
      <c r="AN606" s="315"/>
    </row>
    <row r="607" spans="1:40" ht="30" hidden="1" outlineLevel="1">
      <c r="A607" s="533">
        <v>7</v>
      </c>
      <c r="B607" s="524"/>
      <c r="C607" s="430" t="s">
        <v>101</v>
      </c>
      <c r="D607" s="293" t="s">
        <v>25</v>
      </c>
      <c r="E607" s="297"/>
      <c r="F607" s="297"/>
      <c r="G607" s="297"/>
      <c r="H607" s="297"/>
      <c r="I607" s="297"/>
      <c r="J607" s="297"/>
      <c r="K607" s="297"/>
      <c r="L607" s="297"/>
      <c r="M607" s="297"/>
      <c r="N607" s="297"/>
      <c r="O607" s="297">
        <v>12</v>
      </c>
      <c r="P607" s="297"/>
      <c r="Q607" s="297"/>
      <c r="R607" s="297"/>
      <c r="S607" s="297"/>
      <c r="T607" s="297"/>
      <c r="U607" s="297"/>
      <c r="V607" s="297"/>
      <c r="W607" s="297"/>
      <c r="X607" s="297"/>
      <c r="Y607" s="297"/>
      <c r="Z607" s="417"/>
      <c r="AA607" s="412"/>
      <c r="AB607" s="412"/>
      <c r="AC607" s="412"/>
      <c r="AD607" s="412"/>
      <c r="AE607" s="412"/>
      <c r="AF607" s="412"/>
      <c r="AG607" s="417"/>
      <c r="AH607" s="417"/>
      <c r="AI607" s="417"/>
      <c r="AJ607" s="417"/>
      <c r="AK607" s="417"/>
      <c r="AL607" s="417"/>
      <c r="AM607" s="417"/>
      <c r="AN607" s="298">
        <f>SUM(Z607:AM607)</f>
        <v>0</v>
      </c>
    </row>
    <row r="608" spans="1:40" ht="15" hidden="1" outlineLevel="1">
      <c r="A608" s="533"/>
      <c r="B608" s="524"/>
      <c r="C608" s="296" t="s">
        <v>311</v>
      </c>
      <c r="D608" s="293" t="s">
        <v>164</v>
      </c>
      <c r="E608" s="297"/>
      <c r="F608" s="297"/>
      <c r="G608" s="297"/>
      <c r="H608" s="297"/>
      <c r="I608" s="297"/>
      <c r="J608" s="297"/>
      <c r="K608" s="297"/>
      <c r="L608" s="297"/>
      <c r="M608" s="297"/>
      <c r="N608" s="297"/>
      <c r="O608" s="297">
        <f>O607</f>
        <v>12</v>
      </c>
      <c r="P608" s="297"/>
      <c r="Q608" s="297"/>
      <c r="R608" s="297"/>
      <c r="S608" s="297"/>
      <c r="T608" s="297"/>
      <c r="U608" s="297"/>
      <c r="V608" s="297"/>
      <c r="W608" s="297"/>
      <c r="X608" s="297"/>
      <c r="Y608" s="297"/>
      <c r="Z608" s="413">
        <f>Z607</f>
        <v>0</v>
      </c>
      <c r="AA608" s="413">
        <f t="shared" ref="AA608" si="1793">AA607</f>
        <v>0</v>
      </c>
      <c r="AB608" s="413">
        <f t="shared" ref="AB608" si="1794">AB607</f>
        <v>0</v>
      </c>
      <c r="AC608" s="413">
        <f t="shared" ref="AC608" si="1795">AC607</f>
        <v>0</v>
      </c>
      <c r="AD608" s="413">
        <f t="shared" ref="AD608" si="1796">AD607</f>
        <v>0</v>
      </c>
      <c r="AE608" s="413">
        <f t="shared" ref="AE608" si="1797">AE607</f>
        <v>0</v>
      </c>
      <c r="AF608" s="413">
        <f t="shared" ref="AF608" si="1798">AF607</f>
        <v>0</v>
      </c>
      <c r="AG608" s="413">
        <f t="shared" ref="AG608" si="1799">AG607</f>
        <v>0</v>
      </c>
      <c r="AH608" s="413">
        <f t="shared" ref="AH608" si="1800">AH607</f>
        <v>0</v>
      </c>
      <c r="AI608" s="413">
        <f t="shared" ref="AI608" si="1801">AI607</f>
        <v>0</v>
      </c>
      <c r="AJ608" s="413">
        <f t="shared" ref="AJ608" si="1802">AJ607</f>
        <v>0</v>
      </c>
      <c r="AK608" s="413">
        <f t="shared" ref="AK608" si="1803">AK607</f>
        <v>0</v>
      </c>
      <c r="AL608" s="413">
        <f t="shared" ref="AL608" si="1804">AL607</f>
        <v>0</v>
      </c>
      <c r="AM608" s="413">
        <f t="shared" ref="AM608" si="1805">AM607</f>
        <v>0</v>
      </c>
      <c r="AN608" s="313"/>
    </row>
    <row r="609" spans="1:40" ht="15" hidden="1" outlineLevel="1">
      <c r="A609" s="533"/>
      <c r="B609" s="524"/>
      <c r="C609" s="316"/>
      <c r="D609" s="314"/>
      <c r="E609" s="293"/>
      <c r="F609" s="293"/>
      <c r="G609" s="293"/>
      <c r="H609" s="293"/>
      <c r="I609" s="293"/>
      <c r="J609" s="293"/>
      <c r="K609" s="293"/>
      <c r="L609" s="293"/>
      <c r="M609" s="293"/>
      <c r="N609" s="293"/>
      <c r="O609" s="293"/>
      <c r="P609" s="293"/>
      <c r="Q609" s="293"/>
      <c r="R609" s="293"/>
      <c r="S609" s="293"/>
      <c r="T609" s="293"/>
      <c r="U609" s="293"/>
      <c r="V609" s="293"/>
      <c r="W609" s="293"/>
      <c r="X609" s="293"/>
      <c r="Y609" s="293"/>
      <c r="Z609" s="418"/>
      <c r="AA609" s="419"/>
      <c r="AB609" s="418"/>
      <c r="AC609" s="418"/>
      <c r="AD609" s="418"/>
      <c r="AE609" s="418"/>
      <c r="AF609" s="418"/>
      <c r="AG609" s="418"/>
      <c r="AH609" s="418"/>
      <c r="AI609" s="418"/>
      <c r="AJ609" s="418"/>
      <c r="AK609" s="418"/>
      <c r="AL609" s="418"/>
      <c r="AM609" s="418"/>
      <c r="AN609" s="315"/>
    </row>
    <row r="610" spans="1:40" ht="30" hidden="1" outlineLevel="1">
      <c r="A610" s="533">
        <v>8</v>
      </c>
      <c r="B610" s="524"/>
      <c r="C610" s="430" t="s">
        <v>102</v>
      </c>
      <c r="D610" s="293" t="s">
        <v>25</v>
      </c>
      <c r="E610" s="297"/>
      <c r="F610" s="297"/>
      <c r="G610" s="297"/>
      <c r="H610" s="297"/>
      <c r="I610" s="297"/>
      <c r="J610" s="297"/>
      <c r="K610" s="297"/>
      <c r="L610" s="297"/>
      <c r="M610" s="297"/>
      <c r="N610" s="297"/>
      <c r="O610" s="297">
        <v>12</v>
      </c>
      <c r="P610" s="297"/>
      <c r="Q610" s="297"/>
      <c r="R610" s="297"/>
      <c r="S610" s="297"/>
      <c r="T610" s="297"/>
      <c r="U610" s="297"/>
      <c r="V610" s="297"/>
      <c r="W610" s="297"/>
      <c r="X610" s="297"/>
      <c r="Y610" s="297"/>
      <c r="Z610" s="417"/>
      <c r="AA610" s="412"/>
      <c r="AB610" s="412"/>
      <c r="AC610" s="412"/>
      <c r="AD610" s="412"/>
      <c r="AE610" s="412"/>
      <c r="AF610" s="412"/>
      <c r="AG610" s="417"/>
      <c r="AH610" s="417"/>
      <c r="AI610" s="417"/>
      <c r="AJ610" s="417"/>
      <c r="AK610" s="417"/>
      <c r="AL610" s="417"/>
      <c r="AM610" s="417"/>
      <c r="AN610" s="298">
        <f>SUM(Z610:AM610)</f>
        <v>0</v>
      </c>
    </row>
    <row r="611" spans="1:40" ht="15" hidden="1" outlineLevel="1">
      <c r="A611" s="533"/>
      <c r="B611" s="524"/>
      <c r="C611" s="296" t="s">
        <v>311</v>
      </c>
      <c r="D611" s="293" t="s">
        <v>164</v>
      </c>
      <c r="E611" s="297"/>
      <c r="F611" s="297"/>
      <c r="G611" s="297"/>
      <c r="H611" s="297"/>
      <c r="I611" s="297"/>
      <c r="J611" s="297"/>
      <c r="K611" s="297"/>
      <c r="L611" s="297"/>
      <c r="M611" s="297"/>
      <c r="N611" s="297"/>
      <c r="O611" s="297">
        <f>O610</f>
        <v>12</v>
      </c>
      <c r="P611" s="297"/>
      <c r="Q611" s="297"/>
      <c r="R611" s="297"/>
      <c r="S611" s="297"/>
      <c r="T611" s="297"/>
      <c r="U611" s="297"/>
      <c r="V611" s="297"/>
      <c r="W611" s="297"/>
      <c r="X611" s="297"/>
      <c r="Y611" s="297"/>
      <c r="Z611" s="413">
        <f>Z610</f>
        <v>0</v>
      </c>
      <c r="AA611" s="413">
        <f t="shared" ref="AA611" si="1806">AA610</f>
        <v>0</v>
      </c>
      <c r="AB611" s="413">
        <f t="shared" ref="AB611" si="1807">AB610</f>
        <v>0</v>
      </c>
      <c r="AC611" s="413">
        <f t="shared" ref="AC611" si="1808">AC610</f>
        <v>0</v>
      </c>
      <c r="AD611" s="413">
        <f t="shared" ref="AD611" si="1809">AD610</f>
        <v>0</v>
      </c>
      <c r="AE611" s="413">
        <f t="shared" ref="AE611" si="1810">AE610</f>
        <v>0</v>
      </c>
      <c r="AF611" s="413">
        <f t="shared" ref="AF611" si="1811">AF610</f>
        <v>0</v>
      </c>
      <c r="AG611" s="413">
        <f t="shared" ref="AG611" si="1812">AG610</f>
        <v>0</v>
      </c>
      <c r="AH611" s="413">
        <f t="shared" ref="AH611" si="1813">AH610</f>
        <v>0</v>
      </c>
      <c r="AI611" s="413">
        <f t="shared" ref="AI611" si="1814">AI610</f>
        <v>0</v>
      </c>
      <c r="AJ611" s="413">
        <f t="shared" ref="AJ611" si="1815">AJ610</f>
        <v>0</v>
      </c>
      <c r="AK611" s="413">
        <f t="shared" ref="AK611" si="1816">AK610</f>
        <v>0</v>
      </c>
      <c r="AL611" s="413">
        <f t="shared" ref="AL611" si="1817">AL610</f>
        <v>0</v>
      </c>
      <c r="AM611" s="413">
        <f t="shared" ref="AM611" si="1818">AM610</f>
        <v>0</v>
      </c>
      <c r="AN611" s="313"/>
    </row>
    <row r="612" spans="1:40" ht="15" hidden="1" outlineLevel="1">
      <c r="A612" s="533"/>
      <c r="B612" s="524"/>
      <c r="C612" s="316"/>
      <c r="D612" s="314"/>
      <c r="E612" s="318"/>
      <c r="F612" s="318"/>
      <c r="G612" s="318"/>
      <c r="H612" s="318"/>
      <c r="I612" s="318"/>
      <c r="J612" s="318"/>
      <c r="K612" s="318"/>
      <c r="L612" s="318"/>
      <c r="M612" s="318"/>
      <c r="N612" s="318"/>
      <c r="O612" s="293"/>
      <c r="P612" s="318"/>
      <c r="Q612" s="318"/>
      <c r="R612" s="318"/>
      <c r="S612" s="318"/>
      <c r="T612" s="318"/>
      <c r="U612" s="318"/>
      <c r="V612" s="318"/>
      <c r="W612" s="318"/>
      <c r="X612" s="318"/>
      <c r="Y612" s="318"/>
      <c r="Z612" s="418"/>
      <c r="AA612" s="419"/>
      <c r="AB612" s="418"/>
      <c r="AC612" s="418"/>
      <c r="AD612" s="418"/>
      <c r="AE612" s="418"/>
      <c r="AF612" s="418"/>
      <c r="AG612" s="418"/>
      <c r="AH612" s="418"/>
      <c r="AI612" s="418"/>
      <c r="AJ612" s="418"/>
      <c r="AK612" s="418"/>
      <c r="AL612" s="418"/>
      <c r="AM612" s="418"/>
      <c r="AN612" s="315"/>
    </row>
    <row r="613" spans="1:40" ht="30" hidden="1" outlineLevel="1">
      <c r="A613" s="533">
        <v>9</v>
      </c>
      <c r="B613" s="524"/>
      <c r="C613" s="430" t="s">
        <v>103</v>
      </c>
      <c r="D613" s="293" t="s">
        <v>25</v>
      </c>
      <c r="E613" s="297"/>
      <c r="F613" s="297"/>
      <c r="G613" s="297"/>
      <c r="H613" s="297"/>
      <c r="I613" s="297"/>
      <c r="J613" s="297"/>
      <c r="K613" s="297"/>
      <c r="L613" s="297"/>
      <c r="M613" s="297"/>
      <c r="N613" s="297"/>
      <c r="O613" s="297">
        <v>12</v>
      </c>
      <c r="P613" s="297"/>
      <c r="Q613" s="297"/>
      <c r="R613" s="297"/>
      <c r="S613" s="297"/>
      <c r="T613" s="297"/>
      <c r="U613" s="297"/>
      <c r="V613" s="297"/>
      <c r="W613" s="297"/>
      <c r="X613" s="297"/>
      <c r="Y613" s="297"/>
      <c r="Z613" s="417"/>
      <c r="AA613" s="412"/>
      <c r="AB613" s="412"/>
      <c r="AC613" s="412"/>
      <c r="AD613" s="412"/>
      <c r="AE613" s="412"/>
      <c r="AF613" s="412"/>
      <c r="AG613" s="417"/>
      <c r="AH613" s="417"/>
      <c r="AI613" s="417"/>
      <c r="AJ613" s="417"/>
      <c r="AK613" s="417"/>
      <c r="AL613" s="417"/>
      <c r="AM613" s="417"/>
      <c r="AN613" s="298">
        <f>SUM(Z613:AM613)</f>
        <v>0</v>
      </c>
    </row>
    <row r="614" spans="1:40" ht="15" hidden="1" outlineLevel="1">
      <c r="A614" s="533"/>
      <c r="B614" s="524"/>
      <c r="C614" s="296" t="s">
        <v>311</v>
      </c>
      <c r="D614" s="293" t="s">
        <v>164</v>
      </c>
      <c r="E614" s="297"/>
      <c r="F614" s="297"/>
      <c r="G614" s="297"/>
      <c r="H614" s="297"/>
      <c r="I614" s="297"/>
      <c r="J614" s="297"/>
      <c r="K614" s="297"/>
      <c r="L614" s="297"/>
      <c r="M614" s="297"/>
      <c r="N614" s="297"/>
      <c r="O614" s="297">
        <f>O613</f>
        <v>12</v>
      </c>
      <c r="P614" s="297"/>
      <c r="Q614" s="297"/>
      <c r="R614" s="297"/>
      <c r="S614" s="297"/>
      <c r="T614" s="297"/>
      <c r="U614" s="297"/>
      <c r="V614" s="297"/>
      <c r="W614" s="297"/>
      <c r="X614" s="297"/>
      <c r="Y614" s="297"/>
      <c r="Z614" s="413">
        <f>Z613</f>
        <v>0</v>
      </c>
      <c r="AA614" s="413">
        <f t="shared" ref="AA614" si="1819">AA613</f>
        <v>0</v>
      </c>
      <c r="AB614" s="413">
        <f t="shared" ref="AB614" si="1820">AB613</f>
        <v>0</v>
      </c>
      <c r="AC614" s="413">
        <f t="shared" ref="AC614" si="1821">AC613</f>
        <v>0</v>
      </c>
      <c r="AD614" s="413">
        <f t="shared" ref="AD614" si="1822">AD613</f>
        <v>0</v>
      </c>
      <c r="AE614" s="413">
        <f t="shared" ref="AE614" si="1823">AE613</f>
        <v>0</v>
      </c>
      <c r="AF614" s="413">
        <f t="shared" ref="AF614" si="1824">AF613</f>
        <v>0</v>
      </c>
      <c r="AG614" s="413">
        <f t="shared" ref="AG614" si="1825">AG613</f>
        <v>0</v>
      </c>
      <c r="AH614" s="413">
        <f t="shared" ref="AH614" si="1826">AH613</f>
        <v>0</v>
      </c>
      <c r="AI614" s="413">
        <f t="shared" ref="AI614" si="1827">AI613</f>
        <v>0</v>
      </c>
      <c r="AJ614" s="413">
        <f t="shared" ref="AJ614" si="1828">AJ613</f>
        <v>0</v>
      </c>
      <c r="AK614" s="413">
        <f t="shared" ref="AK614" si="1829">AK613</f>
        <v>0</v>
      </c>
      <c r="AL614" s="413">
        <f t="shared" ref="AL614" si="1830">AL613</f>
        <v>0</v>
      </c>
      <c r="AM614" s="413">
        <f t="shared" ref="AM614" si="1831">AM613</f>
        <v>0</v>
      </c>
      <c r="AN614" s="313"/>
    </row>
    <row r="615" spans="1:40" ht="15" hidden="1" outlineLevel="1">
      <c r="A615" s="533"/>
      <c r="B615" s="524"/>
      <c r="C615" s="316"/>
      <c r="D615" s="314"/>
      <c r="E615" s="318"/>
      <c r="F615" s="318"/>
      <c r="G615" s="318"/>
      <c r="H615" s="318"/>
      <c r="I615" s="318"/>
      <c r="J615" s="318"/>
      <c r="K615" s="318"/>
      <c r="L615" s="318"/>
      <c r="M615" s="318"/>
      <c r="N615" s="318"/>
      <c r="O615" s="293"/>
      <c r="P615" s="318"/>
      <c r="Q615" s="318"/>
      <c r="R615" s="318"/>
      <c r="S615" s="318"/>
      <c r="T615" s="318"/>
      <c r="U615" s="318"/>
      <c r="V615" s="318"/>
      <c r="W615" s="318"/>
      <c r="X615" s="318"/>
      <c r="Y615" s="318"/>
      <c r="Z615" s="418"/>
      <c r="AA615" s="418"/>
      <c r="AB615" s="418"/>
      <c r="AC615" s="418"/>
      <c r="AD615" s="418"/>
      <c r="AE615" s="418"/>
      <c r="AF615" s="418"/>
      <c r="AG615" s="418"/>
      <c r="AH615" s="418"/>
      <c r="AI615" s="418"/>
      <c r="AJ615" s="418"/>
      <c r="AK615" s="418"/>
      <c r="AL615" s="418"/>
      <c r="AM615" s="418"/>
      <c r="AN615" s="315"/>
    </row>
    <row r="616" spans="1:40" ht="30" hidden="1" outlineLevel="1">
      <c r="A616" s="533">
        <v>10</v>
      </c>
      <c r="B616" s="524"/>
      <c r="C616" s="430" t="s">
        <v>104</v>
      </c>
      <c r="D616" s="293" t="s">
        <v>25</v>
      </c>
      <c r="E616" s="297"/>
      <c r="F616" s="297"/>
      <c r="G616" s="297"/>
      <c r="H616" s="297"/>
      <c r="I616" s="297"/>
      <c r="J616" s="297"/>
      <c r="K616" s="297"/>
      <c r="L616" s="297"/>
      <c r="M616" s="297"/>
      <c r="N616" s="297"/>
      <c r="O616" s="297">
        <v>3</v>
      </c>
      <c r="P616" s="297"/>
      <c r="Q616" s="297"/>
      <c r="R616" s="297"/>
      <c r="S616" s="297"/>
      <c r="T616" s="297"/>
      <c r="U616" s="297"/>
      <c r="V616" s="297"/>
      <c r="W616" s="297"/>
      <c r="X616" s="297"/>
      <c r="Y616" s="297"/>
      <c r="Z616" s="417"/>
      <c r="AA616" s="412"/>
      <c r="AB616" s="412"/>
      <c r="AC616" s="412"/>
      <c r="AD616" s="412"/>
      <c r="AE616" s="412"/>
      <c r="AF616" s="412"/>
      <c r="AG616" s="417"/>
      <c r="AH616" s="417"/>
      <c r="AI616" s="417"/>
      <c r="AJ616" s="417"/>
      <c r="AK616" s="417"/>
      <c r="AL616" s="417"/>
      <c r="AM616" s="417"/>
      <c r="AN616" s="298">
        <f>SUM(Z616:AM616)</f>
        <v>0</v>
      </c>
    </row>
    <row r="617" spans="1:40" ht="15" hidden="1" outlineLevel="1">
      <c r="A617" s="533"/>
      <c r="B617" s="524"/>
      <c r="C617" s="296" t="s">
        <v>311</v>
      </c>
      <c r="D617" s="293" t="s">
        <v>164</v>
      </c>
      <c r="E617" s="297"/>
      <c r="F617" s="297"/>
      <c r="G617" s="297"/>
      <c r="H617" s="297"/>
      <c r="I617" s="297"/>
      <c r="J617" s="297"/>
      <c r="K617" s="297"/>
      <c r="L617" s="297"/>
      <c r="M617" s="297"/>
      <c r="N617" s="297"/>
      <c r="O617" s="297">
        <f>O616</f>
        <v>3</v>
      </c>
      <c r="P617" s="297"/>
      <c r="Q617" s="297"/>
      <c r="R617" s="297"/>
      <c r="S617" s="297"/>
      <c r="T617" s="297"/>
      <c r="U617" s="297"/>
      <c r="V617" s="297"/>
      <c r="W617" s="297"/>
      <c r="X617" s="297"/>
      <c r="Y617" s="297"/>
      <c r="Z617" s="413">
        <f>Z616</f>
        <v>0</v>
      </c>
      <c r="AA617" s="413">
        <f t="shared" ref="AA617" si="1832">AA616</f>
        <v>0</v>
      </c>
      <c r="AB617" s="413">
        <f t="shared" ref="AB617" si="1833">AB616</f>
        <v>0</v>
      </c>
      <c r="AC617" s="413">
        <f t="shared" ref="AC617" si="1834">AC616</f>
        <v>0</v>
      </c>
      <c r="AD617" s="413">
        <f t="shared" ref="AD617" si="1835">AD616</f>
        <v>0</v>
      </c>
      <c r="AE617" s="413">
        <f t="shared" ref="AE617" si="1836">AE616</f>
        <v>0</v>
      </c>
      <c r="AF617" s="413">
        <f t="shared" ref="AF617" si="1837">AF616</f>
        <v>0</v>
      </c>
      <c r="AG617" s="413">
        <f t="shared" ref="AG617" si="1838">AG616</f>
        <v>0</v>
      </c>
      <c r="AH617" s="413">
        <f t="shared" ref="AH617" si="1839">AH616</f>
        <v>0</v>
      </c>
      <c r="AI617" s="413">
        <f t="shared" ref="AI617" si="1840">AI616</f>
        <v>0</v>
      </c>
      <c r="AJ617" s="413">
        <f t="shared" ref="AJ617" si="1841">AJ616</f>
        <v>0</v>
      </c>
      <c r="AK617" s="413">
        <f t="shared" ref="AK617" si="1842">AK616</f>
        <v>0</v>
      </c>
      <c r="AL617" s="413">
        <f t="shared" ref="AL617" si="1843">AL616</f>
        <v>0</v>
      </c>
      <c r="AM617" s="413">
        <f t="shared" ref="AM617" si="1844">AM616</f>
        <v>0</v>
      </c>
      <c r="AN617" s="313"/>
    </row>
    <row r="618" spans="1:40" ht="15" hidden="1" outlineLevel="1">
      <c r="A618" s="533"/>
      <c r="B618" s="524"/>
      <c r="C618" s="316"/>
      <c r="D618" s="314"/>
      <c r="E618" s="318"/>
      <c r="F618" s="318"/>
      <c r="G618" s="318"/>
      <c r="H618" s="318"/>
      <c r="I618" s="318"/>
      <c r="J618" s="318"/>
      <c r="K618" s="318"/>
      <c r="L618" s="318"/>
      <c r="M618" s="318"/>
      <c r="N618" s="318"/>
      <c r="O618" s="293"/>
      <c r="P618" s="318"/>
      <c r="Q618" s="318"/>
      <c r="R618" s="318"/>
      <c r="S618" s="318"/>
      <c r="T618" s="318"/>
      <c r="U618" s="318"/>
      <c r="V618" s="318"/>
      <c r="W618" s="318"/>
      <c r="X618" s="318"/>
      <c r="Y618" s="318"/>
      <c r="Z618" s="418"/>
      <c r="AA618" s="419"/>
      <c r="AB618" s="418"/>
      <c r="AC618" s="418"/>
      <c r="AD618" s="418"/>
      <c r="AE618" s="418"/>
      <c r="AF618" s="418"/>
      <c r="AG618" s="418"/>
      <c r="AH618" s="418"/>
      <c r="AI618" s="418"/>
      <c r="AJ618" s="418"/>
      <c r="AK618" s="418"/>
      <c r="AL618" s="418"/>
      <c r="AM618" s="418"/>
      <c r="AN618" s="315"/>
    </row>
    <row r="619" spans="1:40" ht="15.6" hidden="1" outlineLevel="1">
      <c r="A619" s="533"/>
      <c r="B619" s="524"/>
      <c r="C619" s="290" t="s">
        <v>10</v>
      </c>
      <c r="D619" s="291"/>
      <c r="E619" s="291"/>
      <c r="F619" s="291"/>
      <c r="G619" s="291"/>
      <c r="H619" s="291"/>
      <c r="I619" s="291"/>
      <c r="J619" s="291"/>
      <c r="K619" s="291"/>
      <c r="L619" s="291"/>
      <c r="M619" s="291"/>
      <c r="N619" s="291"/>
      <c r="O619" s="292"/>
      <c r="P619" s="291"/>
      <c r="Q619" s="291"/>
      <c r="R619" s="291"/>
      <c r="S619" s="291"/>
      <c r="T619" s="291"/>
      <c r="U619" s="291"/>
      <c r="V619" s="291"/>
      <c r="W619" s="291"/>
      <c r="X619" s="291"/>
      <c r="Y619" s="291"/>
      <c r="Z619" s="416"/>
      <c r="AA619" s="416"/>
      <c r="AB619" s="416"/>
      <c r="AC619" s="416"/>
      <c r="AD619" s="416"/>
      <c r="AE619" s="416"/>
      <c r="AF619" s="416"/>
      <c r="AG619" s="416"/>
      <c r="AH619" s="416"/>
      <c r="AI619" s="416"/>
      <c r="AJ619" s="416"/>
      <c r="AK619" s="416"/>
      <c r="AL619" s="416"/>
      <c r="AM619" s="416"/>
      <c r="AN619" s="294"/>
    </row>
    <row r="620" spans="1:40" ht="30" hidden="1" outlineLevel="1">
      <c r="A620" s="533">
        <v>11</v>
      </c>
      <c r="B620" s="524"/>
      <c r="C620" s="430" t="s">
        <v>105</v>
      </c>
      <c r="D620" s="293" t="s">
        <v>25</v>
      </c>
      <c r="E620" s="297"/>
      <c r="F620" s="297"/>
      <c r="G620" s="297"/>
      <c r="H620" s="297"/>
      <c r="I620" s="297"/>
      <c r="J620" s="297"/>
      <c r="K620" s="297"/>
      <c r="L620" s="297"/>
      <c r="M620" s="297"/>
      <c r="N620" s="297"/>
      <c r="O620" s="297">
        <v>12</v>
      </c>
      <c r="P620" s="297"/>
      <c r="Q620" s="297"/>
      <c r="R620" s="297"/>
      <c r="S620" s="297"/>
      <c r="T620" s="297"/>
      <c r="U620" s="297"/>
      <c r="V620" s="297"/>
      <c r="W620" s="297"/>
      <c r="X620" s="297"/>
      <c r="Y620" s="297"/>
      <c r="Z620" s="428"/>
      <c r="AA620" s="412"/>
      <c r="AB620" s="412"/>
      <c r="AC620" s="412"/>
      <c r="AD620" s="412"/>
      <c r="AE620" s="412"/>
      <c r="AF620" s="412"/>
      <c r="AG620" s="417"/>
      <c r="AH620" s="417"/>
      <c r="AI620" s="417"/>
      <c r="AJ620" s="417"/>
      <c r="AK620" s="417"/>
      <c r="AL620" s="417"/>
      <c r="AM620" s="417"/>
      <c r="AN620" s="298">
        <f>SUM(Z620:AM620)</f>
        <v>0</v>
      </c>
    </row>
    <row r="621" spans="1:40" ht="15" hidden="1" outlineLevel="1">
      <c r="A621" s="533"/>
      <c r="B621" s="524"/>
      <c r="C621" s="296" t="s">
        <v>311</v>
      </c>
      <c r="D621" s="293" t="s">
        <v>164</v>
      </c>
      <c r="E621" s="297"/>
      <c r="F621" s="297"/>
      <c r="G621" s="297"/>
      <c r="H621" s="297"/>
      <c r="I621" s="297"/>
      <c r="J621" s="297"/>
      <c r="K621" s="297"/>
      <c r="L621" s="297"/>
      <c r="M621" s="297"/>
      <c r="N621" s="297"/>
      <c r="O621" s="297">
        <f>O620</f>
        <v>12</v>
      </c>
      <c r="P621" s="297"/>
      <c r="Q621" s="297"/>
      <c r="R621" s="297"/>
      <c r="S621" s="297"/>
      <c r="T621" s="297"/>
      <c r="U621" s="297"/>
      <c r="V621" s="297"/>
      <c r="W621" s="297"/>
      <c r="X621" s="297"/>
      <c r="Y621" s="297"/>
      <c r="Z621" s="413">
        <f>Z620</f>
        <v>0</v>
      </c>
      <c r="AA621" s="413">
        <f t="shared" ref="AA621" si="1845">AA620</f>
        <v>0</v>
      </c>
      <c r="AB621" s="413">
        <f t="shared" ref="AB621" si="1846">AB620</f>
        <v>0</v>
      </c>
      <c r="AC621" s="413">
        <f t="shared" ref="AC621" si="1847">AC620</f>
        <v>0</v>
      </c>
      <c r="AD621" s="413">
        <f t="shared" ref="AD621" si="1848">AD620</f>
        <v>0</v>
      </c>
      <c r="AE621" s="413">
        <f t="shared" ref="AE621" si="1849">AE620</f>
        <v>0</v>
      </c>
      <c r="AF621" s="413">
        <f t="shared" ref="AF621" si="1850">AF620</f>
        <v>0</v>
      </c>
      <c r="AG621" s="413">
        <f t="shared" ref="AG621" si="1851">AG620</f>
        <v>0</v>
      </c>
      <c r="AH621" s="413">
        <f t="shared" ref="AH621" si="1852">AH620</f>
        <v>0</v>
      </c>
      <c r="AI621" s="413">
        <f t="shared" ref="AI621" si="1853">AI620</f>
        <v>0</v>
      </c>
      <c r="AJ621" s="413">
        <f t="shared" ref="AJ621" si="1854">AJ620</f>
        <v>0</v>
      </c>
      <c r="AK621" s="413">
        <f t="shared" ref="AK621" si="1855">AK620</f>
        <v>0</v>
      </c>
      <c r="AL621" s="413">
        <f t="shared" ref="AL621" si="1856">AL620</f>
        <v>0</v>
      </c>
      <c r="AM621" s="413">
        <f t="shared" ref="AM621" si="1857">AM620</f>
        <v>0</v>
      </c>
      <c r="AN621" s="299"/>
    </row>
    <row r="622" spans="1:40" ht="15" hidden="1" outlineLevel="1">
      <c r="A622" s="533"/>
      <c r="B622" s="524"/>
      <c r="C622" s="317"/>
      <c r="D622" s="307"/>
      <c r="E622" s="293"/>
      <c r="F622" s="293"/>
      <c r="G622" s="293"/>
      <c r="H622" s="293"/>
      <c r="I622" s="293"/>
      <c r="J622" s="293"/>
      <c r="K622" s="293"/>
      <c r="L622" s="293"/>
      <c r="M622" s="293"/>
      <c r="N622" s="293"/>
      <c r="O622" s="293"/>
      <c r="P622" s="293"/>
      <c r="Q622" s="293"/>
      <c r="R622" s="293"/>
      <c r="S622" s="293"/>
      <c r="T622" s="293"/>
      <c r="U622" s="293"/>
      <c r="V622" s="293"/>
      <c r="W622" s="293"/>
      <c r="X622" s="293"/>
      <c r="Y622" s="293"/>
      <c r="Z622" s="414"/>
      <c r="AA622" s="423"/>
      <c r="AB622" s="423"/>
      <c r="AC622" s="423"/>
      <c r="AD622" s="423"/>
      <c r="AE622" s="423"/>
      <c r="AF622" s="423"/>
      <c r="AG622" s="423"/>
      <c r="AH622" s="423"/>
      <c r="AI622" s="423"/>
      <c r="AJ622" s="423"/>
      <c r="AK622" s="423"/>
      <c r="AL622" s="423"/>
      <c r="AM622" s="423"/>
      <c r="AN622" s="308"/>
    </row>
    <row r="623" spans="1:40" ht="30" hidden="1" outlineLevel="1">
      <c r="A623" s="533">
        <v>12</v>
      </c>
      <c r="B623" s="524"/>
      <c r="C623" s="430" t="s">
        <v>106</v>
      </c>
      <c r="D623" s="293" t="s">
        <v>25</v>
      </c>
      <c r="E623" s="297"/>
      <c r="F623" s="297"/>
      <c r="G623" s="297"/>
      <c r="H623" s="297"/>
      <c r="I623" s="297"/>
      <c r="J623" s="297"/>
      <c r="K623" s="297"/>
      <c r="L623" s="297"/>
      <c r="M623" s="297"/>
      <c r="N623" s="297"/>
      <c r="O623" s="297">
        <v>12</v>
      </c>
      <c r="P623" s="297"/>
      <c r="Q623" s="297"/>
      <c r="R623" s="297"/>
      <c r="S623" s="297"/>
      <c r="T623" s="297"/>
      <c r="U623" s="297"/>
      <c r="V623" s="297"/>
      <c r="W623" s="297"/>
      <c r="X623" s="297"/>
      <c r="Y623" s="297"/>
      <c r="Z623" s="412"/>
      <c r="AA623" s="412"/>
      <c r="AB623" s="412"/>
      <c r="AC623" s="412"/>
      <c r="AD623" s="412"/>
      <c r="AE623" s="412"/>
      <c r="AF623" s="412"/>
      <c r="AG623" s="417"/>
      <c r="AH623" s="417"/>
      <c r="AI623" s="417"/>
      <c r="AJ623" s="417"/>
      <c r="AK623" s="417"/>
      <c r="AL623" s="417"/>
      <c r="AM623" s="417"/>
      <c r="AN623" s="298">
        <f>SUM(Z623:AM623)</f>
        <v>0</v>
      </c>
    </row>
    <row r="624" spans="1:40" ht="15" hidden="1" outlineLevel="1">
      <c r="A624" s="533"/>
      <c r="B624" s="524"/>
      <c r="C624" s="296" t="s">
        <v>311</v>
      </c>
      <c r="D624" s="293" t="s">
        <v>164</v>
      </c>
      <c r="E624" s="297"/>
      <c r="F624" s="297"/>
      <c r="G624" s="297"/>
      <c r="H624" s="297"/>
      <c r="I624" s="297"/>
      <c r="J624" s="297"/>
      <c r="K624" s="297"/>
      <c r="L624" s="297"/>
      <c r="M624" s="297"/>
      <c r="N624" s="297"/>
      <c r="O624" s="297">
        <f>O623</f>
        <v>12</v>
      </c>
      <c r="P624" s="297"/>
      <c r="Q624" s="297"/>
      <c r="R624" s="297"/>
      <c r="S624" s="297"/>
      <c r="T624" s="297"/>
      <c r="U624" s="297"/>
      <c r="V624" s="297"/>
      <c r="W624" s="297"/>
      <c r="X624" s="297"/>
      <c r="Y624" s="297"/>
      <c r="Z624" s="413">
        <f>Z623</f>
        <v>0</v>
      </c>
      <c r="AA624" s="413">
        <f t="shared" ref="AA624" si="1858">AA623</f>
        <v>0</v>
      </c>
      <c r="AB624" s="413">
        <f t="shared" ref="AB624" si="1859">AB623</f>
        <v>0</v>
      </c>
      <c r="AC624" s="413">
        <f t="shared" ref="AC624" si="1860">AC623</f>
        <v>0</v>
      </c>
      <c r="AD624" s="413">
        <f t="shared" ref="AD624" si="1861">AD623</f>
        <v>0</v>
      </c>
      <c r="AE624" s="413">
        <f t="shared" ref="AE624" si="1862">AE623</f>
        <v>0</v>
      </c>
      <c r="AF624" s="413">
        <f t="shared" ref="AF624" si="1863">AF623</f>
        <v>0</v>
      </c>
      <c r="AG624" s="413">
        <f t="shared" ref="AG624" si="1864">AG623</f>
        <v>0</v>
      </c>
      <c r="AH624" s="413">
        <f t="shared" ref="AH624" si="1865">AH623</f>
        <v>0</v>
      </c>
      <c r="AI624" s="413">
        <f t="shared" ref="AI624" si="1866">AI623</f>
        <v>0</v>
      </c>
      <c r="AJ624" s="413">
        <f t="shared" ref="AJ624" si="1867">AJ623</f>
        <v>0</v>
      </c>
      <c r="AK624" s="413">
        <f t="shared" ref="AK624" si="1868">AK623</f>
        <v>0</v>
      </c>
      <c r="AL624" s="413">
        <f t="shared" ref="AL624" si="1869">AL623</f>
        <v>0</v>
      </c>
      <c r="AM624" s="413">
        <f t="shared" ref="AM624" si="1870">AM623</f>
        <v>0</v>
      </c>
      <c r="AN624" s="299"/>
    </row>
    <row r="625" spans="1:41" ht="15" hidden="1" outlineLevel="1">
      <c r="A625" s="533"/>
      <c r="B625" s="524"/>
      <c r="C625" s="317"/>
      <c r="D625" s="307"/>
      <c r="E625" s="293"/>
      <c r="F625" s="293"/>
      <c r="G625" s="293"/>
      <c r="H625" s="293"/>
      <c r="I625" s="293"/>
      <c r="J625" s="293"/>
      <c r="K625" s="293"/>
      <c r="L625" s="293"/>
      <c r="M625" s="293"/>
      <c r="N625" s="293"/>
      <c r="O625" s="293"/>
      <c r="P625" s="293"/>
      <c r="Q625" s="293"/>
      <c r="R625" s="293"/>
      <c r="S625" s="293"/>
      <c r="T625" s="293"/>
      <c r="U625" s="293"/>
      <c r="V625" s="293"/>
      <c r="W625" s="293"/>
      <c r="X625" s="293"/>
      <c r="Y625" s="293"/>
      <c r="Z625" s="424"/>
      <c r="AA625" s="424"/>
      <c r="AB625" s="414"/>
      <c r="AC625" s="414"/>
      <c r="AD625" s="414"/>
      <c r="AE625" s="414"/>
      <c r="AF625" s="414"/>
      <c r="AG625" s="414"/>
      <c r="AH625" s="414"/>
      <c r="AI625" s="414"/>
      <c r="AJ625" s="414"/>
      <c r="AK625" s="414"/>
      <c r="AL625" s="414"/>
      <c r="AM625" s="414"/>
      <c r="AN625" s="308"/>
    </row>
    <row r="626" spans="1:41" ht="30" hidden="1" outlineLevel="1">
      <c r="A626" s="533">
        <v>13</v>
      </c>
      <c r="B626" s="524"/>
      <c r="C626" s="430" t="s">
        <v>107</v>
      </c>
      <c r="D626" s="293" t="s">
        <v>25</v>
      </c>
      <c r="E626" s="297"/>
      <c r="F626" s="297"/>
      <c r="G626" s="297"/>
      <c r="H626" s="297"/>
      <c r="I626" s="297"/>
      <c r="J626" s="297"/>
      <c r="K626" s="297"/>
      <c r="L626" s="297"/>
      <c r="M626" s="297"/>
      <c r="N626" s="297"/>
      <c r="O626" s="297">
        <v>12</v>
      </c>
      <c r="P626" s="297"/>
      <c r="Q626" s="297"/>
      <c r="R626" s="297"/>
      <c r="S626" s="297"/>
      <c r="T626" s="297"/>
      <c r="U626" s="297"/>
      <c r="V626" s="297"/>
      <c r="W626" s="297"/>
      <c r="X626" s="297"/>
      <c r="Y626" s="297"/>
      <c r="Z626" s="412"/>
      <c r="AA626" s="412"/>
      <c r="AB626" s="412"/>
      <c r="AC626" s="412"/>
      <c r="AD626" s="412"/>
      <c r="AE626" s="412"/>
      <c r="AF626" s="412"/>
      <c r="AG626" s="417"/>
      <c r="AH626" s="417"/>
      <c r="AI626" s="417"/>
      <c r="AJ626" s="417"/>
      <c r="AK626" s="417"/>
      <c r="AL626" s="417"/>
      <c r="AM626" s="417"/>
      <c r="AN626" s="298">
        <f>SUM(Z626:AM626)</f>
        <v>0</v>
      </c>
    </row>
    <row r="627" spans="1:41" ht="15" hidden="1" outlineLevel="1">
      <c r="A627" s="533"/>
      <c r="B627" s="524"/>
      <c r="C627" s="296" t="s">
        <v>311</v>
      </c>
      <c r="D627" s="293" t="s">
        <v>164</v>
      </c>
      <c r="E627" s="297"/>
      <c r="F627" s="297"/>
      <c r="G627" s="297"/>
      <c r="H627" s="297"/>
      <c r="I627" s="297"/>
      <c r="J627" s="297"/>
      <c r="K627" s="297"/>
      <c r="L627" s="297"/>
      <c r="M627" s="297"/>
      <c r="N627" s="297"/>
      <c r="O627" s="297">
        <f>O626</f>
        <v>12</v>
      </c>
      <c r="P627" s="297"/>
      <c r="Q627" s="297"/>
      <c r="R627" s="297"/>
      <c r="S627" s="297"/>
      <c r="T627" s="297"/>
      <c r="U627" s="297"/>
      <c r="V627" s="297"/>
      <c r="W627" s="297"/>
      <c r="X627" s="297"/>
      <c r="Y627" s="297"/>
      <c r="Z627" s="413">
        <f>Z626</f>
        <v>0</v>
      </c>
      <c r="AA627" s="413">
        <f t="shared" ref="AA627" si="1871">AA626</f>
        <v>0</v>
      </c>
      <c r="AB627" s="413">
        <f t="shared" ref="AB627" si="1872">AB626</f>
        <v>0</v>
      </c>
      <c r="AC627" s="413">
        <f t="shared" ref="AC627" si="1873">AC626</f>
        <v>0</v>
      </c>
      <c r="AD627" s="413">
        <f t="shared" ref="AD627" si="1874">AD626</f>
        <v>0</v>
      </c>
      <c r="AE627" s="413">
        <f t="shared" ref="AE627" si="1875">AE626</f>
        <v>0</v>
      </c>
      <c r="AF627" s="413">
        <f t="shared" ref="AF627" si="1876">AF626</f>
        <v>0</v>
      </c>
      <c r="AG627" s="413">
        <f t="shared" ref="AG627" si="1877">AG626</f>
        <v>0</v>
      </c>
      <c r="AH627" s="413">
        <f t="shared" ref="AH627" si="1878">AH626</f>
        <v>0</v>
      </c>
      <c r="AI627" s="413">
        <f t="shared" ref="AI627" si="1879">AI626</f>
        <v>0</v>
      </c>
      <c r="AJ627" s="413">
        <f t="shared" ref="AJ627" si="1880">AJ626</f>
        <v>0</v>
      </c>
      <c r="AK627" s="413">
        <f t="shared" ref="AK627" si="1881">AK626</f>
        <v>0</v>
      </c>
      <c r="AL627" s="413">
        <f t="shared" ref="AL627" si="1882">AL626</f>
        <v>0</v>
      </c>
      <c r="AM627" s="413">
        <f t="shared" ref="AM627" si="1883">AM626</f>
        <v>0</v>
      </c>
      <c r="AN627" s="308"/>
    </row>
    <row r="628" spans="1:41" ht="15" hidden="1" outlineLevel="1">
      <c r="A628" s="533"/>
      <c r="B628" s="524"/>
      <c r="C628" s="317"/>
      <c r="D628" s="307"/>
      <c r="E628" s="293"/>
      <c r="F628" s="293"/>
      <c r="G628" s="293"/>
      <c r="H628" s="293"/>
      <c r="I628" s="293"/>
      <c r="J628" s="293"/>
      <c r="K628" s="293"/>
      <c r="L628" s="293"/>
      <c r="M628" s="293"/>
      <c r="N628" s="293"/>
      <c r="O628" s="293"/>
      <c r="P628" s="293"/>
      <c r="Q628" s="293"/>
      <c r="R628" s="293"/>
      <c r="S628" s="293"/>
      <c r="T628" s="293"/>
      <c r="U628" s="293"/>
      <c r="V628" s="293"/>
      <c r="W628" s="293"/>
      <c r="X628" s="293"/>
      <c r="Y628" s="293"/>
      <c r="Z628" s="414"/>
      <c r="AA628" s="414"/>
      <c r="AB628" s="414"/>
      <c r="AC628" s="414"/>
      <c r="AD628" s="414"/>
      <c r="AE628" s="414"/>
      <c r="AF628" s="414"/>
      <c r="AG628" s="414"/>
      <c r="AH628" s="414"/>
      <c r="AI628" s="414"/>
      <c r="AJ628" s="414"/>
      <c r="AK628" s="414"/>
      <c r="AL628" s="414"/>
      <c r="AM628" s="414"/>
      <c r="AN628" s="308"/>
    </row>
    <row r="629" spans="1:41" ht="15.6" hidden="1" outlineLevel="1">
      <c r="A629" s="533"/>
      <c r="B629" s="524"/>
      <c r="C629" s="290" t="s">
        <v>108</v>
      </c>
      <c r="D629" s="291"/>
      <c r="E629" s="292"/>
      <c r="F629" s="292"/>
      <c r="G629" s="292"/>
      <c r="H629" s="292"/>
      <c r="I629" s="292"/>
      <c r="J629" s="292"/>
      <c r="K629" s="292"/>
      <c r="L629" s="292"/>
      <c r="M629" s="292"/>
      <c r="N629" s="292"/>
      <c r="O629" s="292"/>
      <c r="P629" s="292"/>
      <c r="Q629" s="291"/>
      <c r="R629" s="291"/>
      <c r="S629" s="291"/>
      <c r="T629" s="291"/>
      <c r="U629" s="291"/>
      <c r="V629" s="291"/>
      <c r="W629" s="291"/>
      <c r="X629" s="291"/>
      <c r="Y629" s="291"/>
      <c r="Z629" s="416"/>
      <c r="AA629" s="416"/>
      <c r="AB629" s="416"/>
      <c r="AC629" s="416"/>
      <c r="AD629" s="416"/>
      <c r="AE629" s="416"/>
      <c r="AF629" s="416"/>
      <c r="AG629" s="416"/>
      <c r="AH629" s="416"/>
      <c r="AI629" s="416"/>
      <c r="AJ629" s="416"/>
      <c r="AK629" s="416"/>
      <c r="AL629" s="416"/>
      <c r="AM629" s="416"/>
      <c r="AN629" s="294"/>
    </row>
    <row r="630" spans="1:41" ht="15" hidden="1" outlineLevel="1">
      <c r="A630" s="533">
        <v>14</v>
      </c>
      <c r="B630" s="524"/>
      <c r="C630" s="317" t="s">
        <v>109</v>
      </c>
      <c r="D630" s="293" t="s">
        <v>25</v>
      </c>
      <c r="E630" s="297"/>
      <c r="F630" s="297"/>
      <c r="G630" s="297"/>
      <c r="H630" s="297"/>
      <c r="I630" s="297"/>
      <c r="J630" s="297"/>
      <c r="K630" s="297"/>
      <c r="L630" s="297"/>
      <c r="M630" s="297"/>
      <c r="N630" s="297"/>
      <c r="O630" s="297">
        <v>12</v>
      </c>
      <c r="P630" s="297"/>
      <c r="Q630" s="297"/>
      <c r="R630" s="297"/>
      <c r="S630" s="297"/>
      <c r="T630" s="297"/>
      <c r="U630" s="297"/>
      <c r="V630" s="297"/>
      <c r="W630" s="297"/>
      <c r="X630" s="297"/>
      <c r="Y630" s="297"/>
      <c r="Z630" s="412"/>
      <c r="AA630" s="412"/>
      <c r="AB630" s="412"/>
      <c r="AC630" s="412"/>
      <c r="AD630" s="412"/>
      <c r="AE630" s="412"/>
      <c r="AF630" s="412"/>
      <c r="AG630" s="412"/>
      <c r="AH630" s="412"/>
      <c r="AI630" s="412"/>
      <c r="AJ630" s="412"/>
      <c r="AK630" s="412"/>
      <c r="AL630" s="412"/>
      <c r="AM630" s="412"/>
      <c r="AN630" s="298">
        <f>SUM(Z630:AM630)</f>
        <v>0</v>
      </c>
    </row>
    <row r="631" spans="1:41" ht="15" hidden="1" outlineLevel="1">
      <c r="A631" s="533"/>
      <c r="B631" s="524"/>
      <c r="C631" s="296" t="s">
        <v>311</v>
      </c>
      <c r="D631" s="293" t="s">
        <v>164</v>
      </c>
      <c r="E631" s="297"/>
      <c r="F631" s="297"/>
      <c r="G631" s="297"/>
      <c r="H631" s="297"/>
      <c r="I631" s="297"/>
      <c r="J631" s="297"/>
      <c r="K631" s="297"/>
      <c r="L631" s="297"/>
      <c r="M631" s="297"/>
      <c r="N631" s="297"/>
      <c r="O631" s="297">
        <f>O630</f>
        <v>12</v>
      </c>
      <c r="P631" s="297"/>
      <c r="Q631" s="297"/>
      <c r="R631" s="297"/>
      <c r="S631" s="297"/>
      <c r="T631" s="297"/>
      <c r="U631" s="297"/>
      <c r="V631" s="297"/>
      <c r="W631" s="297"/>
      <c r="X631" s="297"/>
      <c r="Y631" s="297"/>
      <c r="Z631" s="413">
        <f>Z630</f>
        <v>0</v>
      </c>
      <c r="AA631" s="413">
        <f t="shared" ref="AA631" si="1884">AA630</f>
        <v>0</v>
      </c>
      <c r="AB631" s="413">
        <f t="shared" ref="AB631" si="1885">AB630</f>
        <v>0</v>
      </c>
      <c r="AC631" s="413">
        <f t="shared" ref="AC631" si="1886">AC630</f>
        <v>0</v>
      </c>
      <c r="AD631" s="413">
        <f t="shared" ref="AD631" si="1887">AD630</f>
        <v>0</v>
      </c>
      <c r="AE631" s="413">
        <f t="shared" ref="AE631" si="1888">AE630</f>
        <v>0</v>
      </c>
      <c r="AF631" s="413">
        <f t="shared" ref="AF631" si="1889">AF630</f>
        <v>0</v>
      </c>
      <c r="AG631" s="413">
        <f t="shared" ref="AG631" si="1890">AG630</f>
        <v>0</v>
      </c>
      <c r="AH631" s="413">
        <f t="shared" ref="AH631" si="1891">AH630</f>
        <v>0</v>
      </c>
      <c r="AI631" s="413">
        <f t="shared" ref="AI631" si="1892">AI630</f>
        <v>0</v>
      </c>
      <c r="AJ631" s="413">
        <f t="shared" ref="AJ631" si="1893">AJ630</f>
        <v>0</v>
      </c>
      <c r="AK631" s="413">
        <f t="shared" ref="AK631" si="1894">AK630</f>
        <v>0</v>
      </c>
      <c r="AL631" s="413">
        <f t="shared" ref="AL631" si="1895">AL630</f>
        <v>0</v>
      </c>
      <c r="AM631" s="413">
        <f t="shared" ref="AM631" si="1896">AM630</f>
        <v>0</v>
      </c>
      <c r="AN631" s="517"/>
      <c r="AO631" s="630"/>
    </row>
    <row r="632" spans="1:41" ht="15" hidden="1" outlineLevel="1">
      <c r="A632" s="533"/>
      <c r="B632" s="524"/>
      <c r="C632" s="317"/>
      <c r="D632" s="307"/>
      <c r="E632" s="293"/>
      <c r="F632" s="293"/>
      <c r="G632" s="293"/>
      <c r="H632" s="293"/>
      <c r="I632" s="293"/>
      <c r="J632" s="293"/>
      <c r="K632" s="293"/>
      <c r="L632" s="293"/>
      <c r="M632" s="293"/>
      <c r="N632" s="293"/>
      <c r="O632" s="470"/>
      <c r="P632" s="293"/>
      <c r="Q632" s="293"/>
      <c r="R632" s="293"/>
      <c r="S632" s="293"/>
      <c r="T632" s="293"/>
      <c r="U632" s="293"/>
      <c r="V632" s="293"/>
      <c r="W632" s="293"/>
      <c r="X632" s="293"/>
      <c r="Y632" s="293"/>
      <c r="Z632" s="414"/>
      <c r="AA632" s="414"/>
      <c r="AB632" s="414"/>
      <c r="AC632" s="414"/>
      <c r="AD632" s="414"/>
      <c r="AE632" s="414"/>
      <c r="AF632" s="414"/>
      <c r="AG632" s="414"/>
      <c r="AH632" s="414"/>
      <c r="AI632" s="414"/>
      <c r="AJ632" s="414"/>
      <c r="AK632" s="414"/>
      <c r="AL632" s="414"/>
      <c r="AM632" s="414"/>
      <c r="AN632" s="303"/>
      <c r="AO632" s="630"/>
    </row>
    <row r="633" spans="1:41" s="311" customFormat="1" ht="15.6" hidden="1" outlineLevel="1">
      <c r="A633" s="533"/>
      <c r="B633" s="524"/>
      <c r="C633" s="290" t="s">
        <v>491</v>
      </c>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293"/>
      <c r="Z633" s="414"/>
      <c r="AA633" s="414"/>
      <c r="AB633" s="414"/>
      <c r="AC633" s="414"/>
      <c r="AD633" s="414"/>
      <c r="AE633" s="414"/>
      <c r="AF633" s="418"/>
      <c r="AG633" s="418"/>
      <c r="AH633" s="418"/>
      <c r="AI633" s="418"/>
      <c r="AJ633" s="418"/>
      <c r="AK633" s="418"/>
      <c r="AL633" s="418"/>
      <c r="AM633" s="418"/>
      <c r="AN633" s="518"/>
      <c r="AO633" s="631"/>
    </row>
    <row r="634" spans="1:41" ht="15" hidden="1" outlineLevel="1">
      <c r="A634" s="533">
        <v>15</v>
      </c>
      <c r="B634" s="524"/>
      <c r="C634" s="296" t="s">
        <v>496</v>
      </c>
      <c r="D634" s="293" t="s">
        <v>25</v>
      </c>
      <c r="E634" s="297"/>
      <c r="F634" s="297"/>
      <c r="G634" s="297"/>
      <c r="H634" s="297"/>
      <c r="I634" s="297"/>
      <c r="J634" s="297"/>
      <c r="K634" s="297"/>
      <c r="L634" s="297"/>
      <c r="M634" s="297"/>
      <c r="N634" s="297"/>
      <c r="O634" s="297">
        <v>0</v>
      </c>
      <c r="P634" s="297"/>
      <c r="Q634" s="297"/>
      <c r="R634" s="297"/>
      <c r="S634" s="297"/>
      <c r="T634" s="297"/>
      <c r="U634" s="297"/>
      <c r="V634" s="297"/>
      <c r="W634" s="297"/>
      <c r="X634" s="297"/>
      <c r="Y634" s="297"/>
      <c r="Z634" s="412"/>
      <c r="AA634" s="412"/>
      <c r="AB634" s="412"/>
      <c r="AC634" s="412"/>
      <c r="AD634" s="412"/>
      <c r="AE634" s="412"/>
      <c r="AF634" s="412"/>
      <c r="AG634" s="412"/>
      <c r="AH634" s="412"/>
      <c r="AI634" s="412"/>
      <c r="AJ634" s="412"/>
      <c r="AK634" s="412"/>
      <c r="AL634" s="412"/>
      <c r="AM634" s="412"/>
      <c r="AN634" s="298">
        <f>SUM(Z634:AM634)</f>
        <v>0</v>
      </c>
    </row>
    <row r="635" spans="1:41" ht="15" hidden="1" outlineLevel="1">
      <c r="A635" s="533"/>
      <c r="B635" s="524"/>
      <c r="C635" s="296" t="s">
        <v>311</v>
      </c>
      <c r="D635" s="293" t="s">
        <v>164</v>
      </c>
      <c r="E635" s="297"/>
      <c r="F635" s="297"/>
      <c r="G635" s="297"/>
      <c r="H635" s="297"/>
      <c r="I635" s="297"/>
      <c r="J635" s="297"/>
      <c r="K635" s="297"/>
      <c r="L635" s="297"/>
      <c r="M635" s="297"/>
      <c r="N635" s="297"/>
      <c r="O635" s="297">
        <f>O634</f>
        <v>0</v>
      </c>
      <c r="P635" s="297"/>
      <c r="Q635" s="297"/>
      <c r="R635" s="297"/>
      <c r="S635" s="297"/>
      <c r="T635" s="297"/>
      <c r="U635" s="297"/>
      <c r="V635" s="297"/>
      <c r="W635" s="297"/>
      <c r="X635" s="297"/>
      <c r="Y635" s="297"/>
      <c r="Z635" s="413">
        <f>Z634</f>
        <v>0</v>
      </c>
      <c r="AA635" s="413">
        <f t="shared" ref="AA635:AM635" si="1897">AA634</f>
        <v>0</v>
      </c>
      <c r="AB635" s="413">
        <f t="shared" si="1897"/>
        <v>0</v>
      </c>
      <c r="AC635" s="413">
        <f t="shared" si="1897"/>
        <v>0</v>
      </c>
      <c r="AD635" s="413">
        <f t="shared" si="1897"/>
        <v>0</v>
      </c>
      <c r="AE635" s="413">
        <f t="shared" si="1897"/>
        <v>0</v>
      </c>
      <c r="AF635" s="413">
        <f t="shared" si="1897"/>
        <v>0</v>
      </c>
      <c r="AG635" s="413">
        <f t="shared" si="1897"/>
        <v>0</v>
      </c>
      <c r="AH635" s="413">
        <f t="shared" si="1897"/>
        <v>0</v>
      </c>
      <c r="AI635" s="413">
        <f t="shared" si="1897"/>
        <v>0</v>
      </c>
      <c r="AJ635" s="413">
        <f t="shared" si="1897"/>
        <v>0</v>
      </c>
      <c r="AK635" s="413">
        <f t="shared" si="1897"/>
        <v>0</v>
      </c>
      <c r="AL635" s="413">
        <f t="shared" si="1897"/>
        <v>0</v>
      </c>
      <c r="AM635" s="413">
        <f t="shared" si="1897"/>
        <v>0</v>
      </c>
      <c r="AN635" s="299"/>
    </row>
    <row r="636" spans="1:41" ht="15" hidden="1" outlineLevel="1">
      <c r="A636" s="533"/>
      <c r="B636" s="524"/>
      <c r="C636" s="317"/>
      <c r="D636" s="307"/>
      <c r="E636" s="293"/>
      <c r="F636" s="293"/>
      <c r="G636" s="293"/>
      <c r="H636" s="293"/>
      <c r="I636" s="293"/>
      <c r="J636" s="293"/>
      <c r="K636" s="293"/>
      <c r="L636" s="293"/>
      <c r="M636" s="293"/>
      <c r="N636" s="293"/>
      <c r="O636" s="293"/>
      <c r="P636" s="293"/>
      <c r="Q636" s="293"/>
      <c r="R636" s="293"/>
      <c r="S636" s="293"/>
      <c r="T636" s="293"/>
      <c r="U636" s="293"/>
      <c r="V636" s="293"/>
      <c r="W636" s="293"/>
      <c r="X636" s="293"/>
      <c r="Y636" s="293"/>
      <c r="Z636" s="414"/>
      <c r="AA636" s="414"/>
      <c r="AB636" s="414"/>
      <c r="AC636" s="414"/>
      <c r="AD636" s="414"/>
      <c r="AE636" s="414"/>
      <c r="AF636" s="414"/>
      <c r="AG636" s="414"/>
      <c r="AH636" s="414"/>
      <c r="AI636" s="414"/>
      <c r="AJ636" s="414"/>
      <c r="AK636" s="414"/>
      <c r="AL636" s="414"/>
      <c r="AM636" s="414"/>
      <c r="AN636" s="308"/>
    </row>
    <row r="637" spans="1:41" s="285" customFormat="1" ht="15" hidden="1" outlineLevel="1">
      <c r="A637" s="533">
        <v>16</v>
      </c>
      <c r="B637" s="524"/>
      <c r="C637" s="326" t="s">
        <v>492</v>
      </c>
      <c r="D637" s="293" t="s">
        <v>25</v>
      </c>
      <c r="E637" s="297"/>
      <c r="F637" s="297"/>
      <c r="G637" s="297"/>
      <c r="H637" s="297"/>
      <c r="I637" s="297"/>
      <c r="J637" s="297"/>
      <c r="K637" s="297"/>
      <c r="L637" s="297"/>
      <c r="M637" s="297"/>
      <c r="N637" s="297"/>
      <c r="O637" s="297">
        <v>0</v>
      </c>
      <c r="P637" s="297"/>
      <c r="Q637" s="297"/>
      <c r="R637" s="297"/>
      <c r="S637" s="297"/>
      <c r="T637" s="297"/>
      <c r="U637" s="297"/>
      <c r="V637" s="297"/>
      <c r="W637" s="297"/>
      <c r="X637" s="297"/>
      <c r="Y637" s="297"/>
      <c r="Z637" s="412"/>
      <c r="AA637" s="412"/>
      <c r="AB637" s="412"/>
      <c r="AC637" s="412"/>
      <c r="AD637" s="412"/>
      <c r="AE637" s="412"/>
      <c r="AF637" s="412"/>
      <c r="AG637" s="412"/>
      <c r="AH637" s="412"/>
      <c r="AI637" s="412"/>
      <c r="AJ637" s="412"/>
      <c r="AK637" s="412"/>
      <c r="AL637" s="412"/>
      <c r="AM637" s="412"/>
      <c r="AN637" s="298">
        <f>SUM(Z637:AM637)</f>
        <v>0</v>
      </c>
    </row>
    <row r="638" spans="1:41" s="285" customFormat="1" ht="15" hidden="1" outlineLevel="1">
      <c r="A638" s="533"/>
      <c r="B638" s="524"/>
      <c r="C638" s="296" t="s">
        <v>311</v>
      </c>
      <c r="D638" s="293" t="s">
        <v>164</v>
      </c>
      <c r="E638" s="297"/>
      <c r="F638" s="297"/>
      <c r="G638" s="297"/>
      <c r="H638" s="297"/>
      <c r="I638" s="297"/>
      <c r="J638" s="297"/>
      <c r="K638" s="297"/>
      <c r="L638" s="297"/>
      <c r="M638" s="297"/>
      <c r="N638" s="297"/>
      <c r="O638" s="297">
        <f>O637</f>
        <v>0</v>
      </c>
      <c r="P638" s="297"/>
      <c r="Q638" s="297"/>
      <c r="R638" s="297"/>
      <c r="S638" s="297"/>
      <c r="T638" s="297"/>
      <c r="U638" s="297"/>
      <c r="V638" s="297"/>
      <c r="W638" s="297"/>
      <c r="X638" s="297"/>
      <c r="Y638" s="297"/>
      <c r="Z638" s="413">
        <f>Z637</f>
        <v>0</v>
      </c>
      <c r="AA638" s="413">
        <f t="shared" ref="AA638:AM638" si="1898">AA637</f>
        <v>0</v>
      </c>
      <c r="AB638" s="413">
        <f t="shared" si="1898"/>
        <v>0</v>
      </c>
      <c r="AC638" s="413">
        <f t="shared" si="1898"/>
        <v>0</v>
      </c>
      <c r="AD638" s="413">
        <f t="shared" si="1898"/>
        <v>0</v>
      </c>
      <c r="AE638" s="413">
        <f t="shared" si="1898"/>
        <v>0</v>
      </c>
      <c r="AF638" s="413">
        <f t="shared" si="1898"/>
        <v>0</v>
      </c>
      <c r="AG638" s="413">
        <f t="shared" si="1898"/>
        <v>0</v>
      </c>
      <c r="AH638" s="413">
        <f t="shared" si="1898"/>
        <v>0</v>
      </c>
      <c r="AI638" s="413">
        <f t="shared" si="1898"/>
        <v>0</v>
      </c>
      <c r="AJ638" s="413">
        <f t="shared" si="1898"/>
        <v>0</v>
      </c>
      <c r="AK638" s="413">
        <f t="shared" si="1898"/>
        <v>0</v>
      </c>
      <c r="AL638" s="413">
        <f t="shared" si="1898"/>
        <v>0</v>
      </c>
      <c r="AM638" s="413">
        <f t="shared" si="1898"/>
        <v>0</v>
      </c>
      <c r="AN638" s="299"/>
    </row>
    <row r="639" spans="1:41" s="285" customFormat="1" ht="15" hidden="1" outlineLevel="1">
      <c r="A639" s="533"/>
      <c r="B639" s="524"/>
      <c r="C639" s="326"/>
      <c r="D639" s="293"/>
      <c r="E639" s="293"/>
      <c r="F639" s="293"/>
      <c r="G639" s="293"/>
      <c r="H639" s="293"/>
      <c r="I639" s="293"/>
      <c r="J639" s="293"/>
      <c r="K639" s="293"/>
      <c r="L639" s="293"/>
      <c r="M639" s="293"/>
      <c r="N639" s="293"/>
      <c r="O639" s="293"/>
      <c r="P639" s="293"/>
      <c r="Q639" s="293"/>
      <c r="R639" s="293"/>
      <c r="S639" s="293"/>
      <c r="T639" s="293"/>
      <c r="U639" s="293"/>
      <c r="V639" s="293"/>
      <c r="W639" s="293"/>
      <c r="X639" s="293"/>
      <c r="Y639" s="293"/>
      <c r="Z639" s="414"/>
      <c r="AA639" s="414"/>
      <c r="AB639" s="414"/>
      <c r="AC639" s="414"/>
      <c r="AD639" s="414"/>
      <c r="AE639" s="414"/>
      <c r="AF639" s="418"/>
      <c r="AG639" s="418"/>
      <c r="AH639" s="418"/>
      <c r="AI639" s="418"/>
      <c r="AJ639" s="418"/>
      <c r="AK639" s="418"/>
      <c r="AL639" s="418"/>
      <c r="AM639" s="418"/>
      <c r="AN639" s="315"/>
    </row>
    <row r="640" spans="1:41" ht="15.6" hidden="1" outlineLevel="1">
      <c r="A640" s="533"/>
      <c r="B640" s="524"/>
      <c r="C640" s="520" t="s">
        <v>497</v>
      </c>
      <c r="D640" s="322"/>
      <c r="E640" s="292"/>
      <c r="F640" s="291"/>
      <c r="G640" s="291"/>
      <c r="H640" s="291"/>
      <c r="I640" s="291"/>
      <c r="J640" s="291"/>
      <c r="K640" s="291"/>
      <c r="L640" s="291"/>
      <c r="M640" s="291"/>
      <c r="N640" s="291"/>
      <c r="O640" s="292"/>
      <c r="P640" s="291"/>
      <c r="Q640" s="291"/>
      <c r="R640" s="291"/>
      <c r="S640" s="291"/>
      <c r="T640" s="291"/>
      <c r="U640" s="291"/>
      <c r="V640" s="291"/>
      <c r="W640" s="291"/>
      <c r="X640" s="291"/>
      <c r="Y640" s="291"/>
      <c r="Z640" s="416"/>
      <c r="AA640" s="416"/>
      <c r="AB640" s="416"/>
      <c r="AC640" s="416"/>
      <c r="AD640" s="416"/>
      <c r="AE640" s="416"/>
      <c r="AF640" s="416"/>
      <c r="AG640" s="416"/>
      <c r="AH640" s="416"/>
      <c r="AI640" s="416"/>
      <c r="AJ640" s="416"/>
      <c r="AK640" s="416"/>
      <c r="AL640" s="416"/>
      <c r="AM640" s="416"/>
      <c r="AN640" s="294"/>
    </row>
    <row r="641" spans="1:40" ht="15" hidden="1" outlineLevel="1">
      <c r="A641" s="533">
        <v>17</v>
      </c>
      <c r="B641" s="524"/>
      <c r="C641" s="430" t="s">
        <v>113</v>
      </c>
      <c r="D641" s="293" t="s">
        <v>25</v>
      </c>
      <c r="E641" s="297"/>
      <c r="F641" s="297"/>
      <c r="G641" s="297"/>
      <c r="H641" s="297"/>
      <c r="I641" s="297"/>
      <c r="J641" s="297"/>
      <c r="K641" s="297"/>
      <c r="L641" s="297"/>
      <c r="M641" s="297"/>
      <c r="N641" s="297"/>
      <c r="O641" s="297">
        <v>0</v>
      </c>
      <c r="P641" s="297"/>
      <c r="Q641" s="297"/>
      <c r="R641" s="297"/>
      <c r="S641" s="297"/>
      <c r="T641" s="297"/>
      <c r="U641" s="297"/>
      <c r="V641" s="297"/>
      <c r="W641" s="297"/>
      <c r="X641" s="297"/>
      <c r="Y641" s="297"/>
      <c r="Z641" s="428"/>
      <c r="AA641" s="412"/>
      <c r="AB641" s="412"/>
      <c r="AC641" s="412"/>
      <c r="AD641" s="412"/>
      <c r="AE641" s="412"/>
      <c r="AF641" s="412"/>
      <c r="AG641" s="417"/>
      <c r="AH641" s="417"/>
      <c r="AI641" s="417"/>
      <c r="AJ641" s="417"/>
      <c r="AK641" s="417"/>
      <c r="AL641" s="417"/>
      <c r="AM641" s="417"/>
      <c r="AN641" s="298">
        <f>SUM(Z641:AM641)</f>
        <v>0</v>
      </c>
    </row>
    <row r="642" spans="1:40" ht="15" hidden="1" outlineLevel="1">
      <c r="A642" s="533"/>
      <c r="B642" s="524"/>
      <c r="C642" s="296" t="s">
        <v>311</v>
      </c>
      <c r="D642" s="293" t="s">
        <v>164</v>
      </c>
      <c r="E642" s="297"/>
      <c r="F642" s="297"/>
      <c r="G642" s="297"/>
      <c r="H642" s="297"/>
      <c r="I642" s="297"/>
      <c r="J642" s="297"/>
      <c r="K642" s="297"/>
      <c r="L642" s="297"/>
      <c r="M642" s="297"/>
      <c r="N642" s="297"/>
      <c r="O642" s="297">
        <f>O641</f>
        <v>0</v>
      </c>
      <c r="P642" s="297"/>
      <c r="Q642" s="297"/>
      <c r="R642" s="297"/>
      <c r="S642" s="297"/>
      <c r="T642" s="297"/>
      <c r="U642" s="297"/>
      <c r="V642" s="297"/>
      <c r="W642" s="297"/>
      <c r="X642" s="297"/>
      <c r="Y642" s="297"/>
      <c r="Z642" s="413">
        <f>Z641</f>
        <v>0</v>
      </c>
      <c r="AA642" s="413">
        <f t="shared" ref="AA642:AM642" si="1899">AA641</f>
        <v>0</v>
      </c>
      <c r="AB642" s="413">
        <f t="shared" si="1899"/>
        <v>0</v>
      </c>
      <c r="AC642" s="413">
        <f t="shared" si="1899"/>
        <v>0</v>
      </c>
      <c r="AD642" s="413">
        <f t="shared" si="1899"/>
        <v>0</v>
      </c>
      <c r="AE642" s="413">
        <f t="shared" si="1899"/>
        <v>0</v>
      </c>
      <c r="AF642" s="413">
        <f t="shared" si="1899"/>
        <v>0</v>
      </c>
      <c r="AG642" s="413">
        <f t="shared" si="1899"/>
        <v>0</v>
      </c>
      <c r="AH642" s="413">
        <f t="shared" si="1899"/>
        <v>0</v>
      </c>
      <c r="AI642" s="413">
        <f t="shared" si="1899"/>
        <v>0</v>
      </c>
      <c r="AJ642" s="413">
        <f t="shared" si="1899"/>
        <v>0</v>
      </c>
      <c r="AK642" s="413">
        <f t="shared" si="1899"/>
        <v>0</v>
      </c>
      <c r="AL642" s="413">
        <f t="shared" si="1899"/>
        <v>0</v>
      </c>
      <c r="AM642" s="413">
        <f t="shared" si="1899"/>
        <v>0</v>
      </c>
      <c r="AN642" s="308"/>
    </row>
    <row r="643" spans="1:40" ht="15" hidden="1" outlineLevel="1">
      <c r="A643" s="533"/>
      <c r="B643" s="524"/>
      <c r="C643" s="296"/>
      <c r="D643" s="293"/>
      <c r="E643" s="293"/>
      <c r="F643" s="293"/>
      <c r="G643" s="293"/>
      <c r="H643" s="293"/>
      <c r="I643" s="293"/>
      <c r="J643" s="293"/>
      <c r="K643" s="293"/>
      <c r="L643" s="293"/>
      <c r="M643" s="293"/>
      <c r="N643" s="293"/>
      <c r="O643" s="293"/>
      <c r="P643" s="293"/>
      <c r="Q643" s="293"/>
      <c r="R643" s="293"/>
      <c r="S643" s="293"/>
      <c r="T643" s="293"/>
      <c r="U643" s="293"/>
      <c r="V643" s="293"/>
      <c r="W643" s="293"/>
      <c r="X643" s="293"/>
      <c r="Y643" s="293"/>
      <c r="Z643" s="424"/>
      <c r="AA643" s="427"/>
      <c r="AB643" s="427"/>
      <c r="AC643" s="427"/>
      <c r="AD643" s="427"/>
      <c r="AE643" s="427"/>
      <c r="AF643" s="427"/>
      <c r="AG643" s="427"/>
      <c r="AH643" s="427"/>
      <c r="AI643" s="427"/>
      <c r="AJ643" s="427"/>
      <c r="AK643" s="427"/>
      <c r="AL643" s="427"/>
      <c r="AM643" s="427"/>
      <c r="AN643" s="308"/>
    </row>
    <row r="644" spans="1:40" ht="15" hidden="1" outlineLevel="1">
      <c r="A644" s="533">
        <v>18</v>
      </c>
      <c r="B644" s="524"/>
      <c r="C644" s="430" t="s">
        <v>110</v>
      </c>
      <c r="D644" s="293" t="s">
        <v>25</v>
      </c>
      <c r="E644" s="297"/>
      <c r="F644" s="297"/>
      <c r="G644" s="297"/>
      <c r="H644" s="297"/>
      <c r="I644" s="297"/>
      <c r="J644" s="297"/>
      <c r="K644" s="297"/>
      <c r="L644" s="297"/>
      <c r="M644" s="297"/>
      <c r="N644" s="297"/>
      <c r="O644" s="297">
        <v>0</v>
      </c>
      <c r="P644" s="297"/>
      <c r="Q644" s="297"/>
      <c r="R644" s="297"/>
      <c r="S644" s="297"/>
      <c r="T644" s="297"/>
      <c r="U644" s="297"/>
      <c r="V644" s="297"/>
      <c r="W644" s="297"/>
      <c r="X644" s="297"/>
      <c r="Y644" s="297"/>
      <c r="Z644" s="428"/>
      <c r="AA644" s="412"/>
      <c r="AB644" s="412"/>
      <c r="AC644" s="412"/>
      <c r="AD644" s="412"/>
      <c r="AE644" s="412"/>
      <c r="AF644" s="412"/>
      <c r="AG644" s="417"/>
      <c r="AH644" s="417"/>
      <c r="AI644" s="417"/>
      <c r="AJ644" s="417"/>
      <c r="AK644" s="417"/>
      <c r="AL644" s="417"/>
      <c r="AM644" s="417"/>
      <c r="AN644" s="298">
        <f>SUM(Z644:AM644)</f>
        <v>0</v>
      </c>
    </row>
    <row r="645" spans="1:40" ht="15" hidden="1" outlineLevel="1">
      <c r="A645" s="533"/>
      <c r="B645" s="524"/>
      <c r="C645" s="296" t="s">
        <v>311</v>
      </c>
      <c r="D645" s="293" t="s">
        <v>164</v>
      </c>
      <c r="E645" s="297"/>
      <c r="F645" s="297"/>
      <c r="G645" s="297"/>
      <c r="H645" s="297"/>
      <c r="I645" s="297"/>
      <c r="J645" s="297"/>
      <c r="K645" s="297"/>
      <c r="L645" s="297"/>
      <c r="M645" s="297"/>
      <c r="N645" s="297"/>
      <c r="O645" s="297">
        <f>O644</f>
        <v>0</v>
      </c>
      <c r="P645" s="297"/>
      <c r="Q645" s="297"/>
      <c r="R645" s="297"/>
      <c r="S645" s="297"/>
      <c r="T645" s="297"/>
      <c r="U645" s="297"/>
      <c r="V645" s="297"/>
      <c r="W645" s="297"/>
      <c r="X645" s="297"/>
      <c r="Y645" s="297"/>
      <c r="Z645" s="413">
        <f>Z644</f>
        <v>0</v>
      </c>
      <c r="AA645" s="413">
        <f t="shared" ref="AA645:AM645" si="1900">AA644</f>
        <v>0</v>
      </c>
      <c r="AB645" s="413">
        <f t="shared" si="1900"/>
        <v>0</v>
      </c>
      <c r="AC645" s="413">
        <f t="shared" si="1900"/>
        <v>0</v>
      </c>
      <c r="AD645" s="413">
        <f t="shared" si="1900"/>
        <v>0</v>
      </c>
      <c r="AE645" s="413">
        <f t="shared" si="1900"/>
        <v>0</v>
      </c>
      <c r="AF645" s="413">
        <f t="shared" si="1900"/>
        <v>0</v>
      </c>
      <c r="AG645" s="413">
        <f t="shared" si="1900"/>
        <v>0</v>
      </c>
      <c r="AH645" s="413">
        <f t="shared" si="1900"/>
        <v>0</v>
      </c>
      <c r="AI645" s="413">
        <f t="shared" si="1900"/>
        <v>0</v>
      </c>
      <c r="AJ645" s="413">
        <f t="shared" si="1900"/>
        <v>0</v>
      </c>
      <c r="AK645" s="413">
        <f t="shared" si="1900"/>
        <v>0</v>
      </c>
      <c r="AL645" s="413">
        <f t="shared" si="1900"/>
        <v>0</v>
      </c>
      <c r="AM645" s="413">
        <f t="shared" si="1900"/>
        <v>0</v>
      </c>
      <c r="AN645" s="308"/>
    </row>
    <row r="646" spans="1:40" ht="15" hidden="1" outlineLevel="1">
      <c r="A646" s="533"/>
      <c r="B646" s="524"/>
      <c r="C646" s="324"/>
      <c r="D646" s="293"/>
      <c r="E646" s="293"/>
      <c r="F646" s="293"/>
      <c r="G646" s="293"/>
      <c r="H646" s="293"/>
      <c r="I646" s="293"/>
      <c r="J646" s="293"/>
      <c r="K646" s="293"/>
      <c r="L646" s="293"/>
      <c r="M646" s="293"/>
      <c r="N646" s="293"/>
      <c r="O646" s="293"/>
      <c r="P646" s="293"/>
      <c r="Q646" s="293"/>
      <c r="R646" s="293"/>
      <c r="S646" s="293"/>
      <c r="T646" s="293"/>
      <c r="U646" s="293"/>
      <c r="V646" s="293"/>
      <c r="W646" s="293"/>
      <c r="X646" s="293"/>
      <c r="Y646" s="293"/>
      <c r="Z646" s="425"/>
      <c r="AA646" s="426"/>
      <c r="AB646" s="426"/>
      <c r="AC646" s="426"/>
      <c r="AD646" s="426"/>
      <c r="AE646" s="426"/>
      <c r="AF646" s="426"/>
      <c r="AG646" s="426"/>
      <c r="AH646" s="426"/>
      <c r="AI646" s="426"/>
      <c r="AJ646" s="426"/>
      <c r="AK646" s="426"/>
      <c r="AL646" s="426"/>
      <c r="AM646" s="426"/>
      <c r="AN646" s="299"/>
    </row>
    <row r="647" spans="1:40" ht="15" hidden="1" outlineLevel="1">
      <c r="A647" s="533">
        <v>19</v>
      </c>
      <c r="B647" s="524"/>
      <c r="C647" s="430" t="s">
        <v>112</v>
      </c>
      <c r="D647" s="293" t="s">
        <v>25</v>
      </c>
      <c r="E647" s="297"/>
      <c r="F647" s="297"/>
      <c r="G647" s="297"/>
      <c r="H647" s="297"/>
      <c r="I647" s="297"/>
      <c r="J647" s="297"/>
      <c r="K647" s="297"/>
      <c r="L647" s="297"/>
      <c r="M647" s="297"/>
      <c r="N647" s="297"/>
      <c r="O647" s="297">
        <v>0</v>
      </c>
      <c r="P647" s="297"/>
      <c r="Q647" s="297"/>
      <c r="R647" s="297"/>
      <c r="S647" s="297"/>
      <c r="T647" s="297"/>
      <c r="U647" s="297"/>
      <c r="V647" s="297"/>
      <c r="W647" s="297"/>
      <c r="X647" s="297"/>
      <c r="Y647" s="297"/>
      <c r="Z647" s="428"/>
      <c r="AA647" s="412"/>
      <c r="AB647" s="412"/>
      <c r="AC647" s="412"/>
      <c r="AD647" s="412"/>
      <c r="AE647" s="412"/>
      <c r="AF647" s="412"/>
      <c r="AG647" s="417"/>
      <c r="AH647" s="417"/>
      <c r="AI647" s="417"/>
      <c r="AJ647" s="417"/>
      <c r="AK647" s="417"/>
      <c r="AL647" s="417"/>
      <c r="AM647" s="417"/>
      <c r="AN647" s="298">
        <f>SUM(Z647:AM647)</f>
        <v>0</v>
      </c>
    </row>
    <row r="648" spans="1:40" ht="15" hidden="1" outlineLevel="1">
      <c r="A648" s="533"/>
      <c r="B648" s="524"/>
      <c r="C648" s="296" t="s">
        <v>311</v>
      </c>
      <c r="D648" s="293" t="s">
        <v>164</v>
      </c>
      <c r="E648" s="297"/>
      <c r="F648" s="297"/>
      <c r="G648" s="297"/>
      <c r="H648" s="297"/>
      <c r="I648" s="297"/>
      <c r="J648" s="297"/>
      <c r="K648" s="297"/>
      <c r="L648" s="297"/>
      <c r="M648" s="297"/>
      <c r="N648" s="297"/>
      <c r="O648" s="297">
        <f>O647</f>
        <v>0</v>
      </c>
      <c r="P648" s="297"/>
      <c r="Q648" s="297"/>
      <c r="R648" s="297"/>
      <c r="S648" s="297"/>
      <c r="T648" s="297"/>
      <c r="U648" s="297"/>
      <c r="V648" s="297"/>
      <c r="W648" s="297"/>
      <c r="X648" s="297"/>
      <c r="Y648" s="297"/>
      <c r="Z648" s="413">
        <f>Z647</f>
        <v>0</v>
      </c>
      <c r="AA648" s="413">
        <f t="shared" ref="AA648:AM648" si="1901">AA647</f>
        <v>0</v>
      </c>
      <c r="AB648" s="413">
        <f t="shared" si="1901"/>
        <v>0</v>
      </c>
      <c r="AC648" s="413">
        <f t="shared" si="1901"/>
        <v>0</v>
      </c>
      <c r="AD648" s="413">
        <f t="shared" si="1901"/>
        <v>0</v>
      </c>
      <c r="AE648" s="413">
        <f t="shared" si="1901"/>
        <v>0</v>
      </c>
      <c r="AF648" s="413">
        <f t="shared" si="1901"/>
        <v>0</v>
      </c>
      <c r="AG648" s="413">
        <f t="shared" si="1901"/>
        <v>0</v>
      </c>
      <c r="AH648" s="413">
        <f t="shared" si="1901"/>
        <v>0</v>
      </c>
      <c r="AI648" s="413">
        <f t="shared" si="1901"/>
        <v>0</v>
      </c>
      <c r="AJ648" s="413">
        <f t="shared" si="1901"/>
        <v>0</v>
      </c>
      <c r="AK648" s="413">
        <f t="shared" si="1901"/>
        <v>0</v>
      </c>
      <c r="AL648" s="413">
        <f t="shared" si="1901"/>
        <v>0</v>
      </c>
      <c r="AM648" s="413">
        <f t="shared" si="1901"/>
        <v>0</v>
      </c>
      <c r="AN648" s="299"/>
    </row>
    <row r="649" spans="1:40" ht="15" hidden="1" outlineLevel="1">
      <c r="A649" s="533"/>
      <c r="B649" s="524"/>
      <c r="C649" s="324"/>
      <c r="D649" s="293"/>
      <c r="E649" s="293"/>
      <c r="F649" s="293"/>
      <c r="G649" s="293"/>
      <c r="H649" s="293"/>
      <c r="I649" s="293"/>
      <c r="J649" s="293"/>
      <c r="K649" s="293"/>
      <c r="L649" s="293"/>
      <c r="M649" s="293"/>
      <c r="N649" s="293"/>
      <c r="O649" s="293"/>
      <c r="P649" s="293"/>
      <c r="Q649" s="293"/>
      <c r="R649" s="293"/>
      <c r="S649" s="293"/>
      <c r="T649" s="293"/>
      <c r="U649" s="293"/>
      <c r="V649" s="293"/>
      <c r="W649" s="293"/>
      <c r="X649" s="293"/>
      <c r="Y649" s="293"/>
      <c r="Z649" s="414"/>
      <c r="AA649" s="414"/>
      <c r="AB649" s="414"/>
      <c r="AC649" s="414"/>
      <c r="AD649" s="414"/>
      <c r="AE649" s="414"/>
      <c r="AF649" s="414"/>
      <c r="AG649" s="414"/>
      <c r="AH649" s="414"/>
      <c r="AI649" s="414"/>
      <c r="AJ649" s="414"/>
      <c r="AK649" s="414"/>
      <c r="AL649" s="414"/>
      <c r="AM649" s="414"/>
      <c r="AN649" s="308"/>
    </row>
    <row r="650" spans="1:40" ht="15" hidden="1" outlineLevel="1">
      <c r="A650" s="533">
        <v>20</v>
      </c>
      <c r="B650" s="524"/>
      <c r="C650" s="430" t="s">
        <v>111</v>
      </c>
      <c r="D650" s="293" t="s">
        <v>25</v>
      </c>
      <c r="E650" s="297"/>
      <c r="F650" s="297"/>
      <c r="G650" s="297"/>
      <c r="H650" s="297"/>
      <c r="I650" s="297"/>
      <c r="J650" s="297"/>
      <c r="K650" s="297"/>
      <c r="L650" s="297"/>
      <c r="M650" s="297"/>
      <c r="N650" s="297"/>
      <c r="O650" s="297">
        <v>0</v>
      </c>
      <c r="P650" s="297"/>
      <c r="Q650" s="297"/>
      <c r="R650" s="297"/>
      <c r="S650" s="297"/>
      <c r="T650" s="297"/>
      <c r="U650" s="297"/>
      <c r="V650" s="297"/>
      <c r="W650" s="297"/>
      <c r="X650" s="297"/>
      <c r="Y650" s="297"/>
      <c r="Z650" s="428"/>
      <c r="AA650" s="412"/>
      <c r="AB650" s="412"/>
      <c r="AC650" s="412"/>
      <c r="AD650" s="412"/>
      <c r="AE650" s="412"/>
      <c r="AF650" s="412"/>
      <c r="AG650" s="417"/>
      <c r="AH650" s="417"/>
      <c r="AI650" s="417"/>
      <c r="AJ650" s="417"/>
      <c r="AK650" s="417"/>
      <c r="AL650" s="417"/>
      <c r="AM650" s="417"/>
      <c r="AN650" s="298">
        <f>SUM(Z650:AM650)</f>
        <v>0</v>
      </c>
    </row>
    <row r="651" spans="1:40" ht="15" hidden="1" outlineLevel="1">
      <c r="A651" s="533"/>
      <c r="B651" s="524"/>
      <c r="C651" s="296" t="s">
        <v>311</v>
      </c>
      <c r="D651" s="293" t="s">
        <v>164</v>
      </c>
      <c r="E651" s="297"/>
      <c r="F651" s="297"/>
      <c r="G651" s="297"/>
      <c r="H651" s="297"/>
      <c r="I651" s="297"/>
      <c r="J651" s="297"/>
      <c r="K651" s="297"/>
      <c r="L651" s="297"/>
      <c r="M651" s="297"/>
      <c r="N651" s="297"/>
      <c r="O651" s="297">
        <f>O650</f>
        <v>0</v>
      </c>
      <c r="P651" s="297"/>
      <c r="Q651" s="297"/>
      <c r="R651" s="297"/>
      <c r="S651" s="297"/>
      <c r="T651" s="297"/>
      <c r="U651" s="297"/>
      <c r="V651" s="297"/>
      <c r="W651" s="297"/>
      <c r="X651" s="297"/>
      <c r="Y651" s="297"/>
      <c r="Z651" s="413">
        <f>Z650</f>
        <v>0</v>
      </c>
      <c r="AA651" s="413">
        <f t="shared" ref="AA651:AM651" si="1902">AA650</f>
        <v>0</v>
      </c>
      <c r="AB651" s="413">
        <f t="shared" si="1902"/>
        <v>0</v>
      </c>
      <c r="AC651" s="413">
        <f t="shared" si="1902"/>
        <v>0</v>
      </c>
      <c r="AD651" s="413">
        <f t="shared" si="1902"/>
        <v>0</v>
      </c>
      <c r="AE651" s="413">
        <f t="shared" si="1902"/>
        <v>0</v>
      </c>
      <c r="AF651" s="413">
        <f t="shared" si="1902"/>
        <v>0</v>
      </c>
      <c r="AG651" s="413">
        <f t="shared" si="1902"/>
        <v>0</v>
      </c>
      <c r="AH651" s="413">
        <f t="shared" si="1902"/>
        <v>0</v>
      </c>
      <c r="AI651" s="413">
        <f t="shared" si="1902"/>
        <v>0</v>
      </c>
      <c r="AJ651" s="413">
        <f t="shared" si="1902"/>
        <v>0</v>
      </c>
      <c r="AK651" s="413">
        <f t="shared" si="1902"/>
        <v>0</v>
      </c>
      <c r="AL651" s="413">
        <f t="shared" si="1902"/>
        <v>0</v>
      </c>
      <c r="AM651" s="413">
        <f t="shared" si="1902"/>
        <v>0</v>
      </c>
      <c r="AN651" s="308"/>
    </row>
    <row r="652" spans="1:40" ht="15.6" hidden="1" outlineLevel="1">
      <c r="A652" s="533"/>
      <c r="B652" s="524"/>
      <c r="C652" s="325"/>
      <c r="D652" s="302"/>
      <c r="E652" s="293"/>
      <c r="F652" s="293"/>
      <c r="G652" s="293"/>
      <c r="H652" s="293"/>
      <c r="I652" s="293"/>
      <c r="J652" s="293"/>
      <c r="K652" s="293"/>
      <c r="L652" s="293"/>
      <c r="M652" s="293"/>
      <c r="N652" s="293"/>
      <c r="O652" s="302"/>
      <c r="P652" s="293"/>
      <c r="Q652" s="293"/>
      <c r="R652" s="293"/>
      <c r="S652" s="293"/>
      <c r="T652" s="293"/>
      <c r="U652" s="293"/>
      <c r="V652" s="293"/>
      <c r="W652" s="293"/>
      <c r="X652" s="293"/>
      <c r="Y652" s="293"/>
      <c r="Z652" s="414"/>
      <c r="AA652" s="414"/>
      <c r="AB652" s="414"/>
      <c r="AC652" s="414"/>
      <c r="AD652" s="414"/>
      <c r="AE652" s="414"/>
      <c r="AF652" s="414"/>
      <c r="AG652" s="414"/>
      <c r="AH652" s="414"/>
      <c r="AI652" s="414"/>
      <c r="AJ652" s="414"/>
      <c r="AK652" s="414"/>
      <c r="AL652" s="414"/>
      <c r="AM652" s="414"/>
      <c r="AN652" s="308"/>
    </row>
    <row r="653" spans="1:40" ht="15.6" hidden="1" outlineLevel="1">
      <c r="A653" s="533"/>
      <c r="B653" s="524"/>
      <c r="C653" s="519" t="s">
        <v>504</v>
      </c>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293"/>
      <c r="Z653" s="424"/>
      <c r="AA653" s="427"/>
      <c r="AB653" s="427"/>
      <c r="AC653" s="427"/>
      <c r="AD653" s="427"/>
      <c r="AE653" s="427"/>
      <c r="AF653" s="427"/>
      <c r="AG653" s="427"/>
      <c r="AH653" s="427"/>
      <c r="AI653" s="427"/>
      <c r="AJ653" s="427"/>
      <c r="AK653" s="427"/>
      <c r="AL653" s="427"/>
      <c r="AM653" s="427"/>
      <c r="AN653" s="308"/>
    </row>
    <row r="654" spans="1:40" ht="15.6" hidden="1" outlineLevel="1">
      <c r="A654" s="533"/>
      <c r="B654" s="524"/>
      <c r="C654" s="505" t="s">
        <v>500</v>
      </c>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293"/>
      <c r="Z654" s="424"/>
      <c r="AA654" s="427"/>
      <c r="AB654" s="427"/>
      <c r="AC654" s="427"/>
      <c r="AD654" s="427"/>
      <c r="AE654" s="427"/>
      <c r="AF654" s="427"/>
      <c r="AG654" s="427"/>
      <c r="AH654" s="427"/>
      <c r="AI654" s="427"/>
      <c r="AJ654" s="427"/>
      <c r="AK654" s="427"/>
      <c r="AL654" s="427"/>
      <c r="AM654" s="427"/>
      <c r="AN654" s="308"/>
    </row>
    <row r="655" spans="1:40" ht="15" hidden="1" outlineLevel="1">
      <c r="A655" s="533">
        <v>21</v>
      </c>
      <c r="B655" s="524"/>
      <c r="C655" s="430" t="s">
        <v>114</v>
      </c>
      <c r="D655" s="293" t="s">
        <v>25</v>
      </c>
      <c r="E655" s="297"/>
      <c r="F655" s="297"/>
      <c r="G655" s="297"/>
      <c r="H655" s="297"/>
      <c r="I655" s="297"/>
      <c r="J655" s="297"/>
      <c r="K655" s="297"/>
      <c r="L655" s="297"/>
      <c r="M655" s="297"/>
      <c r="N655" s="297"/>
      <c r="O655" s="293"/>
      <c r="P655" s="297"/>
      <c r="Q655" s="297"/>
      <c r="R655" s="297"/>
      <c r="S655" s="297"/>
      <c r="T655" s="297"/>
      <c r="U655" s="297"/>
      <c r="V655" s="297"/>
      <c r="W655" s="297"/>
      <c r="X655" s="297"/>
      <c r="Y655" s="297"/>
      <c r="Z655" s="412"/>
      <c r="AA655" s="412"/>
      <c r="AB655" s="412"/>
      <c r="AC655" s="412"/>
      <c r="AD655" s="412"/>
      <c r="AE655" s="412"/>
      <c r="AF655" s="412"/>
      <c r="AG655" s="412"/>
      <c r="AH655" s="412"/>
      <c r="AI655" s="412"/>
      <c r="AJ655" s="412"/>
      <c r="AK655" s="412"/>
      <c r="AL655" s="412"/>
      <c r="AM655" s="412"/>
      <c r="AN655" s="298">
        <f>SUM(Z655:AM655)</f>
        <v>0</v>
      </c>
    </row>
    <row r="656" spans="1:40" ht="15" hidden="1" outlineLevel="1">
      <c r="A656" s="533"/>
      <c r="B656" s="524"/>
      <c r="C656" s="296" t="s">
        <v>311</v>
      </c>
      <c r="D656" s="293" t="s">
        <v>164</v>
      </c>
      <c r="E656" s="297"/>
      <c r="F656" s="297"/>
      <c r="G656" s="297"/>
      <c r="H656" s="297"/>
      <c r="I656" s="297"/>
      <c r="J656" s="297"/>
      <c r="K656" s="297"/>
      <c r="L656" s="297"/>
      <c r="M656" s="297"/>
      <c r="N656" s="297"/>
      <c r="O656" s="293"/>
      <c r="P656" s="297"/>
      <c r="Q656" s="297"/>
      <c r="R656" s="297"/>
      <c r="S656" s="297"/>
      <c r="T656" s="297"/>
      <c r="U656" s="297"/>
      <c r="V656" s="297"/>
      <c r="W656" s="297"/>
      <c r="X656" s="297"/>
      <c r="Y656" s="297"/>
      <c r="Z656" s="413">
        <f>Z655</f>
        <v>0</v>
      </c>
      <c r="AA656" s="413">
        <f t="shared" ref="AA656" si="1903">AA655</f>
        <v>0</v>
      </c>
      <c r="AB656" s="413">
        <f t="shared" ref="AB656" si="1904">AB655</f>
        <v>0</v>
      </c>
      <c r="AC656" s="413">
        <f t="shared" ref="AC656" si="1905">AC655</f>
        <v>0</v>
      </c>
      <c r="AD656" s="413">
        <f t="shared" ref="AD656" si="1906">AD655</f>
        <v>0</v>
      </c>
      <c r="AE656" s="413">
        <f t="shared" ref="AE656" si="1907">AE655</f>
        <v>0</v>
      </c>
      <c r="AF656" s="413">
        <f t="shared" ref="AF656" si="1908">AF655</f>
        <v>0</v>
      </c>
      <c r="AG656" s="413">
        <f t="shared" ref="AG656" si="1909">AG655</f>
        <v>0</v>
      </c>
      <c r="AH656" s="413">
        <f t="shared" ref="AH656" si="1910">AH655</f>
        <v>0</v>
      </c>
      <c r="AI656" s="413">
        <f t="shared" ref="AI656" si="1911">AI655</f>
        <v>0</v>
      </c>
      <c r="AJ656" s="413">
        <f t="shared" ref="AJ656" si="1912">AJ655</f>
        <v>0</v>
      </c>
      <c r="AK656" s="413">
        <f t="shared" ref="AK656" si="1913">AK655</f>
        <v>0</v>
      </c>
      <c r="AL656" s="413">
        <f t="shared" ref="AL656" si="1914">AL655</f>
        <v>0</v>
      </c>
      <c r="AM656" s="413">
        <f t="shared" ref="AM656" si="1915">AM655</f>
        <v>0</v>
      </c>
      <c r="AN656" s="308"/>
    </row>
    <row r="657" spans="1:40" ht="15" hidden="1" outlineLevel="1">
      <c r="A657" s="533"/>
      <c r="B657" s="524"/>
      <c r="C657" s="296"/>
      <c r="D657" s="293"/>
      <c r="E657" s="293"/>
      <c r="F657" s="293"/>
      <c r="G657" s="293"/>
      <c r="H657" s="293"/>
      <c r="I657" s="293"/>
      <c r="J657" s="293"/>
      <c r="K657" s="293"/>
      <c r="L657" s="293"/>
      <c r="M657" s="293"/>
      <c r="N657" s="293"/>
      <c r="O657" s="293"/>
      <c r="P657" s="293"/>
      <c r="Q657" s="293"/>
      <c r="R657" s="293"/>
      <c r="S657" s="293"/>
      <c r="T657" s="293"/>
      <c r="U657" s="293"/>
      <c r="V657" s="293"/>
      <c r="W657" s="293"/>
      <c r="X657" s="293"/>
      <c r="Y657" s="293"/>
      <c r="Z657" s="424"/>
      <c r="AA657" s="427"/>
      <c r="AB657" s="427"/>
      <c r="AC657" s="427"/>
      <c r="AD657" s="427"/>
      <c r="AE657" s="427"/>
      <c r="AF657" s="427"/>
      <c r="AG657" s="427"/>
      <c r="AH657" s="427"/>
      <c r="AI657" s="427"/>
      <c r="AJ657" s="427"/>
      <c r="AK657" s="427"/>
      <c r="AL657" s="427"/>
      <c r="AM657" s="427"/>
      <c r="AN657" s="308"/>
    </row>
    <row r="658" spans="1:40" ht="30" hidden="1" outlineLevel="1">
      <c r="A658" s="533">
        <v>22</v>
      </c>
      <c r="B658" s="524"/>
      <c r="C658" s="430" t="s">
        <v>115</v>
      </c>
      <c r="D658" s="293" t="s">
        <v>25</v>
      </c>
      <c r="E658" s="297"/>
      <c r="F658" s="297"/>
      <c r="G658" s="297"/>
      <c r="H658" s="297"/>
      <c r="I658" s="297"/>
      <c r="J658" s="297"/>
      <c r="K658" s="297"/>
      <c r="L658" s="297"/>
      <c r="M658" s="297"/>
      <c r="N658" s="297"/>
      <c r="O658" s="293"/>
      <c r="P658" s="297"/>
      <c r="Q658" s="297"/>
      <c r="R658" s="297"/>
      <c r="S658" s="297"/>
      <c r="T658" s="297"/>
      <c r="U658" s="297"/>
      <c r="V658" s="297"/>
      <c r="W658" s="297"/>
      <c r="X658" s="297"/>
      <c r="Y658" s="297"/>
      <c r="Z658" s="412"/>
      <c r="AA658" s="412"/>
      <c r="AB658" s="412"/>
      <c r="AC658" s="412"/>
      <c r="AD658" s="412"/>
      <c r="AE658" s="412"/>
      <c r="AF658" s="412"/>
      <c r="AG658" s="412"/>
      <c r="AH658" s="412"/>
      <c r="AI658" s="412"/>
      <c r="AJ658" s="412"/>
      <c r="AK658" s="412"/>
      <c r="AL658" s="412"/>
      <c r="AM658" s="412"/>
      <c r="AN658" s="298">
        <f>SUM(Z658:AM658)</f>
        <v>0</v>
      </c>
    </row>
    <row r="659" spans="1:40" ht="15" hidden="1" outlineLevel="1">
      <c r="A659" s="533"/>
      <c r="B659" s="524"/>
      <c r="C659" s="296" t="s">
        <v>311</v>
      </c>
      <c r="D659" s="293" t="s">
        <v>164</v>
      </c>
      <c r="E659" s="297"/>
      <c r="F659" s="297"/>
      <c r="G659" s="297"/>
      <c r="H659" s="297"/>
      <c r="I659" s="297"/>
      <c r="J659" s="297"/>
      <c r="K659" s="297"/>
      <c r="L659" s="297"/>
      <c r="M659" s="297"/>
      <c r="N659" s="297"/>
      <c r="O659" s="293"/>
      <c r="P659" s="297"/>
      <c r="Q659" s="297"/>
      <c r="R659" s="297"/>
      <c r="S659" s="297"/>
      <c r="T659" s="297"/>
      <c r="U659" s="297"/>
      <c r="V659" s="297"/>
      <c r="W659" s="297"/>
      <c r="X659" s="297"/>
      <c r="Y659" s="297"/>
      <c r="Z659" s="413">
        <f>Z658</f>
        <v>0</v>
      </c>
      <c r="AA659" s="413">
        <f t="shared" ref="AA659" si="1916">AA658</f>
        <v>0</v>
      </c>
      <c r="AB659" s="413">
        <f t="shared" ref="AB659" si="1917">AB658</f>
        <v>0</v>
      </c>
      <c r="AC659" s="413">
        <f t="shared" ref="AC659" si="1918">AC658</f>
        <v>0</v>
      </c>
      <c r="AD659" s="413">
        <f t="shared" ref="AD659" si="1919">AD658</f>
        <v>0</v>
      </c>
      <c r="AE659" s="413">
        <f t="shared" ref="AE659" si="1920">AE658</f>
        <v>0</v>
      </c>
      <c r="AF659" s="413">
        <f t="shared" ref="AF659" si="1921">AF658</f>
        <v>0</v>
      </c>
      <c r="AG659" s="413">
        <f t="shared" ref="AG659" si="1922">AG658</f>
        <v>0</v>
      </c>
      <c r="AH659" s="413">
        <f t="shared" ref="AH659" si="1923">AH658</f>
        <v>0</v>
      </c>
      <c r="AI659" s="413">
        <f t="shared" ref="AI659" si="1924">AI658</f>
        <v>0</v>
      </c>
      <c r="AJ659" s="413">
        <f t="shared" ref="AJ659" si="1925">AJ658</f>
        <v>0</v>
      </c>
      <c r="AK659" s="413">
        <f t="shared" ref="AK659" si="1926">AK658</f>
        <v>0</v>
      </c>
      <c r="AL659" s="413">
        <f t="shared" ref="AL659" si="1927">AL658</f>
        <v>0</v>
      </c>
      <c r="AM659" s="413">
        <f t="shared" ref="AM659" si="1928">AM658</f>
        <v>0</v>
      </c>
      <c r="AN659" s="308"/>
    </row>
    <row r="660" spans="1:40" ht="15" hidden="1" outlineLevel="1">
      <c r="A660" s="533"/>
      <c r="B660" s="524"/>
      <c r="C660" s="296"/>
      <c r="D660" s="293"/>
      <c r="E660" s="293"/>
      <c r="F660" s="293"/>
      <c r="G660" s="293"/>
      <c r="H660" s="293"/>
      <c r="I660" s="293"/>
      <c r="J660" s="293"/>
      <c r="K660" s="293"/>
      <c r="L660" s="293"/>
      <c r="M660" s="293"/>
      <c r="N660" s="293"/>
      <c r="O660" s="293"/>
      <c r="P660" s="293"/>
      <c r="Q660" s="293"/>
      <c r="R660" s="293"/>
      <c r="S660" s="293"/>
      <c r="T660" s="293"/>
      <c r="U660" s="293"/>
      <c r="V660" s="293"/>
      <c r="W660" s="293"/>
      <c r="X660" s="293"/>
      <c r="Y660" s="293"/>
      <c r="Z660" s="424"/>
      <c r="AA660" s="427"/>
      <c r="AB660" s="427"/>
      <c r="AC660" s="427"/>
      <c r="AD660" s="427"/>
      <c r="AE660" s="427"/>
      <c r="AF660" s="427"/>
      <c r="AG660" s="427"/>
      <c r="AH660" s="427"/>
      <c r="AI660" s="427"/>
      <c r="AJ660" s="427"/>
      <c r="AK660" s="427"/>
      <c r="AL660" s="427"/>
      <c r="AM660" s="427"/>
      <c r="AN660" s="308"/>
    </row>
    <row r="661" spans="1:40" ht="30" hidden="1" outlineLevel="1">
      <c r="A661" s="533">
        <v>23</v>
      </c>
      <c r="B661" s="524"/>
      <c r="C661" s="430" t="s">
        <v>116</v>
      </c>
      <c r="D661" s="293" t="s">
        <v>25</v>
      </c>
      <c r="E661" s="297"/>
      <c r="F661" s="297"/>
      <c r="G661" s="297"/>
      <c r="H661" s="297"/>
      <c r="I661" s="297"/>
      <c r="J661" s="297"/>
      <c r="K661" s="297"/>
      <c r="L661" s="297"/>
      <c r="M661" s="297"/>
      <c r="N661" s="297"/>
      <c r="O661" s="293"/>
      <c r="P661" s="297"/>
      <c r="Q661" s="297"/>
      <c r="R661" s="297"/>
      <c r="S661" s="297"/>
      <c r="T661" s="297"/>
      <c r="U661" s="297"/>
      <c r="V661" s="297"/>
      <c r="W661" s="297"/>
      <c r="X661" s="297"/>
      <c r="Y661" s="297"/>
      <c r="Z661" s="412"/>
      <c r="AA661" s="412"/>
      <c r="AB661" s="412"/>
      <c r="AC661" s="412"/>
      <c r="AD661" s="412"/>
      <c r="AE661" s="412"/>
      <c r="AF661" s="412"/>
      <c r="AG661" s="412"/>
      <c r="AH661" s="412"/>
      <c r="AI661" s="412"/>
      <c r="AJ661" s="412"/>
      <c r="AK661" s="412"/>
      <c r="AL661" s="412"/>
      <c r="AM661" s="412"/>
      <c r="AN661" s="298">
        <f>SUM(Z661:AM661)</f>
        <v>0</v>
      </c>
    </row>
    <row r="662" spans="1:40" ht="15" hidden="1" outlineLevel="1">
      <c r="A662" s="533"/>
      <c r="B662" s="524"/>
      <c r="C662" s="296" t="s">
        <v>311</v>
      </c>
      <c r="D662" s="293" t="s">
        <v>164</v>
      </c>
      <c r="E662" s="297"/>
      <c r="F662" s="297"/>
      <c r="G662" s="297"/>
      <c r="H662" s="297"/>
      <c r="I662" s="297"/>
      <c r="J662" s="297"/>
      <c r="K662" s="297"/>
      <c r="L662" s="297"/>
      <c r="M662" s="297"/>
      <c r="N662" s="297"/>
      <c r="O662" s="293"/>
      <c r="P662" s="297"/>
      <c r="Q662" s="297"/>
      <c r="R662" s="297"/>
      <c r="S662" s="297"/>
      <c r="T662" s="297"/>
      <c r="U662" s="297"/>
      <c r="V662" s="297"/>
      <c r="W662" s="297"/>
      <c r="X662" s="297"/>
      <c r="Y662" s="297"/>
      <c r="Z662" s="413">
        <f>Z661</f>
        <v>0</v>
      </c>
      <c r="AA662" s="413">
        <f t="shared" ref="AA662" si="1929">AA661</f>
        <v>0</v>
      </c>
      <c r="AB662" s="413">
        <f t="shared" ref="AB662" si="1930">AB661</f>
        <v>0</v>
      </c>
      <c r="AC662" s="413">
        <f t="shared" ref="AC662" si="1931">AC661</f>
        <v>0</v>
      </c>
      <c r="AD662" s="413">
        <f t="shared" ref="AD662" si="1932">AD661</f>
        <v>0</v>
      </c>
      <c r="AE662" s="413">
        <f t="shared" ref="AE662" si="1933">AE661</f>
        <v>0</v>
      </c>
      <c r="AF662" s="413">
        <f t="shared" ref="AF662" si="1934">AF661</f>
        <v>0</v>
      </c>
      <c r="AG662" s="413">
        <f t="shared" ref="AG662" si="1935">AG661</f>
        <v>0</v>
      </c>
      <c r="AH662" s="413">
        <f t="shared" ref="AH662" si="1936">AH661</f>
        <v>0</v>
      </c>
      <c r="AI662" s="413">
        <f t="shared" ref="AI662" si="1937">AI661</f>
        <v>0</v>
      </c>
      <c r="AJ662" s="413">
        <f t="shared" ref="AJ662" si="1938">AJ661</f>
        <v>0</v>
      </c>
      <c r="AK662" s="413">
        <f t="shared" ref="AK662" si="1939">AK661</f>
        <v>0</v>
      </c>
      <c r="AL662" s="413">
        <f t="shared" ref="AL662" si="1940">AL661</f>
        <v>0</v>
      </c>
      <c r="AM662" s="413">
        <f t="shared" ref="AM662" si="1941">AM661</f>
        <v>0</v>
      </c>
      <c r="AN662" s="308"/>
    </row>
    <row r="663" spans="1:40" ht="15" hidden="1" outlineLevel="1">
      <c r="A663" s="533"/>
      <c r="B663" s="524"/>
      <c r="C663" s="432"/>
      <c r="D663" s="293"/>
      <c r="E663" s="293"/>
      <c r="F663" s="293"/>
      <c r="G663" s="293"/>
      <c r="H663" s="293"/>
      <c r="I663" s="293"/>
      <c r="J663" s="293"/>
      <c r="K663" s="293"/>
      <c r="L663" s="293"/>
      <c r="M663" s="293"/>
      <c r="N663" s="293"/>
      <c r="O663" s="293"/>
      <c r="P663" s="293"/>
      <c r="Q663" s="293"/>
      <c r="R663" s="293"/>
      <c r="S663" s="293"/>
      <c r="T663" s="293"/>
      <c r="U663" s="293"/>
      <c r="V663" s="293"/>
      <c r="W663" s="293"/>
      <c r="X663" s="293"/>
      <c r="Y663" s="293"/>
      <c r="Z663" s="424"/>
      <c r="AA663" s="427"/>
      <c r="AB663" s="427"/>
      <c r="AC663" s="427"/>
      <c r="AD663" s="427"/>
      <c r="AE663" s="427"/>
      <c r="AF663" s="427"/>
      <c r="AG663" s="427"/>
      <c r="AH663" s="427"/>
      <c r="AI663" s="427"/>
      <c r="AJ663" s="427"/>
      <c r="AK663" s="427"/>
      <c r="AL663" s="427"/>
      <c r="AM663" s="427"/>
      <c r="AN663" s="308"/>
    </row>
    <row r="664" spans="1:40" ht="15" hidden="1" outlineLevel="1">
      <c r="A664" s="533">
        <v>24</v>
      </c>
      <c r="B664" s="524"/>
      <c r="C664" s="430" t="s">
        <v>117</v>
      </c>
      <c r="D664" s="293" t="s">
        <v>25</v>
      </c>
      <c r="E664" s="297"/>
      <c r="F664" s="297"/>
      <c r="G664" s="297"/>
      <c r="H664" s="297"/>
      <c r="I664" s="297"/>
      <c r="J664" s="297"/>
      <c r="K664" s="297"/>
      <c r="L664" s="297"/>
      <c r="M664" s="297"/>
      <c r="N664" s="297"/>
      <c r="O664" s="293"/>
      <c r="P664" s="297"/>
      <c r="Q664" s="297"/>
      <c r="R664" s="297"/>
      <c r="S664" s="297"/>
      <c r="T664" s="297"/>
      <c r="U664" s="297"/>
      <c r="V664" s="297"/>
      <c r="W664" s="297"/>
      <c r="X664" s="297"/>
      <c r="Y664" s="297"/>
      <c r="Z664" s="412"/>
      <c r="AA664" s="412"/>
      <c r="AB664" s="412"/>
      <c r="AC664" s="412"/>
      <c r="AD664" s="412"/>
      <c r="AE664" s="412"/>
      <c r="AF664" s="412"/>
      <c r="AG664" s="412"/>
      <c r="AH664" s="412"/>
      <c r="AI664" s="412"/>
      <c r="AJ664" s="412"/>
      <c r="AK664" s="412"/>
      <c r="AL664" s="412"/>
      <c r="AM664" s="412"/>
      <c r="AN664" s="298">
        <f>SUM(Z664:AM664)</f>
        <v>0</v>
      </c>
    </row>
    <row r="665" spans="1:40" ht="15" hidden="1" outlineLevel="1">
      <c r="A665" s="533"/>
      <c r="B665" s="524"/>
      <c r="C665" s="296" t="s">
        <v>311</v>
      </c>
      <c r="D665" s="293" t="s">
        <v>164</v>
      </c>
      <c r="E665" s="297"/>
      <c r="F665" s="297"/>
      <c r="G665" s="297"/>
      <c r="H665" s="297"/>
      <c r="I665" s="297"/>
      <c r="J665" s="297"/>
      <c r="K665" s="297"/>
      <c r="L665" s="297"/>
      <c r="M665" s="297"/>
      <c r="N665" s="297"/>
      <c r="O665" s="293"/>
      <c r="P665" s="297"/>
      <c r="Q665" s="297"/>
      <c r="R665" s="297"/>
      <c r="S665" s="297"/>
      <c r="T665" s="297"/>
      <c r="U665" s="297"/>
      <c r="V665" s="297"/>
      <c r="W665" s="297"/>
      <c r="X665" s="297"/>
      <c r="Y665" s="297"/>
      <c r="Z665" s="413">
        <f>Z664</f>
        <v>0</v>
      </c>
      <c r="AA665" s="413">
        <f t="shared" ref="AA665" si="1942">AA664</f>
        <v>0</v>
      </c>
      <c r="AB665" s="413">
        <f t="shared" ref="AB665" si="1943">AB664</f>
        <v>0</v>
      </c>
      <c r="AC665" s="413">
        <f t="shared" ref="AC665" si="1944">AC664</f>
        <v>0</v>
      </c>
      <c r="AD665" s="413">
        <f t="shared" ref="AD665" si="1945">AD664</f>
        <v>0</v>
      </c>
      <c r="AE665" s="413">
        <f t="shared" ref="AE665" si="1946">AE664</f>
        <v>0</v>
      </c>
      <c r="AF665" s="413">
        <f t="shared" ref="AF665" si="1947">AF664</f>
        <v>0</v>
      </c>
      <c r="AG665" s="413">
        <f t="shared" ref="AG665" si="1948">AG664</f>
        <v>0</v>
      </c>
      <c r="AH665" s="413">
        <f t="shared" ref="AH665" si="1949">AH664</f>
        <v>0</v>
      </c>
      <c r="AI665" s="413">
        <f t="shared" ref="AI665" si="1950">AI664</f>
        <v>0</v>
      </c>
      <c r="AJ665" s="413">
        <f t="shared" ref="AJ665" si="1951">AJ664</f>
        <v>0</v>
      </c>
      <c r="AK665" s="413">
        <f t="shared" ref="AK665" si="1952">AK664</f>
        <v>0</v>
      </c>
      <c r="AL665" s="413">
        <f t="shared" ref="AL665" si="1953">AL664</f>
        <v>0</v>
      </c>
      <c r="AM665" s="413">
        <f t="shared" ref="AM665" si="1954">AM664</f>
        <v>0</v>
      </c>
      <c r="AN665" s="308"/>
    </row>
    <row r="666" spans="1:40" ht="15" hidden="1" outlineLevel="1">
      <c r="A666" s="533"/>
      <c r="B666" s="524"/>
      <c r="C666" s="296"/>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293"/>
      <c r="Z666" s="414"/>
      <c r="AA666" s="427"/>
      <c r="AB666" s="427"/>
      <c r="AC666" s="427"/>
      <c r="AD666" s="427"/>
      <c r="AE666" s="427"/>
      <c r="AF666" s="427"/>
      <c r="AG666" s="427"/>
      <c r="AH666" s="427"/>
      <c r="AI666" s="427"/>
      <c r="AJ666" s="427"/>
      <c r="AK666" s="427"/>
      <c r="AL666" s="427"/>
      <c r="AM666" s="427"/>
      <c r="AN666" s="308"/>
    </row>
    <row r="667" spans="1:40" ht="15.6" hidden="1" outlineLevel="1">
      <c r="A667" s="533"/>
      <c r="B667" s="524"/>
      <c r="C667" s="290" t="s">
        <v>501</v>
      </c>
      <c r="D667" s="293"/>
      <c r="E667" s="293"/>
      <c r="F667" s="293"/>
      <c r="G667" s="293"/>
      <c r="H667" s="293"/>
      <c r="I667" s="293"/>
      <c r="J667" s="293"/>
      <c r="K667" s="293"/>
      <c r="L667" s="293"/>
      <c r="M667" s="293"/>
      <c r="N667" s="293"/>
      <c r="O667" s="293"/>
      <c r="P667" s="293"/>
      <c r="Q667" s="293"/>
      <c r="R667" s="293"/>
      <c r="S667" s="293"/>
      <c r="T667" s="293"/>
      <c r="U667" s="293"/>
      <c r="V667" s="293"/>
      <c r="W667" s="293"/>
      <c r="X667" s="293"/>
      <c r="Y667" s="293"/>
      <c r="Z667" s="414"/>
      <c r="AA667" s="427"/>
      <c r="AB667" s="427"/>
      <c r="AC667" s="427"/>
      <c r="AD667" s="427"/>
      <c r="AE667" s="427"/>
      <c r="AF667" s="427"/>
      <c r="AG667" s="427"/>
      <c r="AH667" s="427"/>
      <c r="AI667" s="427"/>
      <c r="AJ667" s="427"/>
      <c r="AK667" s="427"/>
      <c r="AL667" s="427"/>
      <c r="AM667" s="427"/>
      <c r="AN667" s="308"/>
    </row>
    <row r="668" spans="1:40" ht="15" hidden="1" outlineLevel="1">
      <c r="A668" s="533">
        <v>25</v>
      </c>
      <c r="B668" s="524"/>
      <c r="C668" s="430" t="s">
        <v>118</v>
      </c>
      <c r="D668" s="293" t="s">
        <v>25</v>
      </c>
      <c r="E668" s="297"/>
      <c r="F668" s="297"/>
      <c r="G668" s="297"/>
      <c r="H668" s="297"/>
      <c r="I668" s="297"/>
      <c r="J668" s="297"/>
      <c r="K668" s="297"/>
      <c r="L668" s="297"/>
      <c r="M668" s="297"/>
      <c r="N668" s="297"/>
      <c r="O668" s="297">
        <v>12</v>
      </c>
      <c r="P668" s="297"/>
      <c r="Q668" s="297"/>
      <c r="R668" s="297"/>
      <c r="S668" s="297"/>
      <c r="T668" s="297"/>
      <c r="U668" s="297"/>
      <c r="V668" s="297"/>
      <c r="W668" s="297"/>
      <c r="X668" s="297"/>
      <c r="Y668" s="297"/>
      <c r="Z668" s="428"/>
      <c r="AA668" s="412"/>
      <c r="AB668" s="412"/>
      <c r="AC668" s="412"/>
      <c r="AD668" s="412"/>
      <c r="AE668" s="412"/>
      <c r="AF668" s="412"/>
      <c r="AG668" s="417"/>
      <c r="AH668" s="417"/>
      <c r="AI668" s="417"/>
      <c r="AJ668" s="417"/>
      <c r="AK668" s="417"/>
      <c r="AL668" s="417"/>
      <c r="AM668" s="417"/>
      <c r="AN668" s="298">
        <f>SUM(Z668:AM668)</f>
        <v>0</v>
      </c>
    </row>
    <row r="669" spans="1:40" ht="15" hidden="1" outlineLevel="1">
      <c r="A669" s="533"/>
      <c r="B669" s="524"/>
      <c r="C669" s="296" t="s">
        <v>311</v>
      </c>
      <c r="D669" s="293" t="s">
        <v>164</v>
      </c>
      <c r="E669" s="297"/>
      <c r="F669" s="297"/>
      <c r="G669" s="297"/>
      <c r="H669" s="297"/>
      <c r="I669" s="297"/>
      <c r="J669" s="297"/>
      <c r="K669" s="297"/>
      <c r="L669" s="297"/>
      <c r="M669" s="297"/>
      <c r="N669" s="297"/>
      <c r="O669" s="297">
        <f>O668</f>
        <v>12</v>
      </c>
      <c r="P669" s="297"/>
      <c r="Q669" s="297"/>
      <c r="R669" s="297"/>
      <c r="S669" s="297"/>
      <c r="T669" s="297"/>
      <c r="U669" s="297"/>
      <c r="V669" s="297"/>
      <c r="W669" s="297"/>
      <c r="X669" s="297"/>
      <c r="Y669" s="297"/>
      <c r="Z669" s="413">
        <f>Z668</f>
        <v>0</v>
      </c>
      <c r="AA669" s="413">
        <f t="shared" ref="AA669" si="1955">AA668</f>
        <v>0</v>
      </c>
      <c r="AB669" s="413">
        <f t="shared" ref="AB669" si="1956">AB668</f>
        <v>0</v>
      </c>
      <c r="AC669" s="413">
        <f t="shared" ref="AC669" si="1957">AC668</f>
        <v>0</v>
      </c>
      <c r="AD669" s="413">
        <f t="shared" ref="AD669" si="1958">AD668</f>
        <v>0</v>
      </c>
      <c r="AE669" s="413">
        <f t="shared" ref="AE669" si="1959">AE668</f>
        <v>0</v>
      </c>
      <c r="AF669" s="413">
        <f t="shared" ref="AF669" si="1960">AF668</f>
        <v>0</v>
      </c>
      <c r="AG669" s="413">
        <f t="shared" ref="AG669" si="1961">AG668</f>
        <v>0</v>
      </c>
      <c r="AH669" s="413">
        <f t="shared" ref="AH669" si="1962">AH668</f>
        <v>0</v>
      </c>
      <c r="AI669" s="413">
        <f t="shared" ref="AI669" si="1963">AI668</f>
        <v>0</v>
      </c>
      <c r="AJ669" s="413">
        <f t="shared" ref="AJ669" si="1964">AJ668</f>
        <v>0</v>
      </c>
      <c r="AK669" s="413">
        <f t="shared" ref="AK669" si="1965">AK668</f>
        <v>0</v>
      </c>
      <c r="AL669" s="413">
        <f t="shared" ref="AL669" si="1966">AL668</f>
        <v>0</v>
      </c>
      <c r="AM669" s="413">
        <f t="shared" ref="AM669" si="1967">AM668</f>
        <v>0</v>
      </c>
      <c r="AN669" s="308"/>
    </row>
    <row r="670" spans="1:40" ht="15" hidden="1" outlineLevel="1">
      <c r="A670" s="533"/>
      <c r="B670" s="524"/>
      <c r="C670" s="296"/>
      <c r="D670" s="293"/>
      <c r="E670" s="293"/>
      <c r="F670" s="293"/>
      <c r="G670" s="293"/>
      <c r="H670" s="293"/>
      <c r="I670" s="293"/>
      <c r="J670" s="293"/>
      <c r="K670" s="293"/>
      <c r="L670" s="293"/>
      <c r="M670" s="293"/>
      <c r="N670" s="293"/>
      <c r="O670" s="293"/>
      <c r="P670" s="293"/>
      <c r="Q670" s="293"/>
      <c r="R670" s="293"/>
      <c r="S670" s="293"/>
      <c r="T670" s="293"/>
      <c r="U670" s="293"/>
      <c r="V670" s="293"/>
      <c r="W670" s="293"/>
      <c r="X670" s="293"/>
      <c r="Y670" s="293"/>
      <c r="Z670" s="414"/>
      <c r="AA670" s="427"/>
      <c r="AB670" s="427"/>
      <c r="AC670" s="427"/>
      <c r="AD670" s="427"/>
      <c r="AE670" s="427"/>
      <c r="AF670" s="427"/>
      <c r="AG670" s="427"/>
      <c r="AH670" s="427"/>
      <c r="AI670" s="427"/>
      <c r="AJ670" s="427"/>
      <c r="AK670" s="427"/>
      <c r="AL670" s="427"/>
      <c r="AM670" s="427"/>
      <c r="AN670" s="308"/>
    </row>
    <row r="671" spans="1:40" ht="15" hidden="1" outlineLevel="1">
      <c r="A671" s="533">
        <v>26</v>
      </c>
      <c r="B671" s="524"/>
      <c r="C671" s="430" t="s">
        <v>119</v>
      </c>
      <c r="D671" s="293" t="s">
        <v>25</v>
      </c>
      <c r="E671" s="297"/>
      <c r="F671" s="297"/>
      <c r="G671" s="297"/>
      <c r="H671" s="297"/>
      <c r="I671" s="297"/>
      <c r="J671" s="297"/>
      <c r="K671" s="297"/>
      <c r="L671" s="297"/>
      <c r="M671" s="297"/>
      <c r="N671" s="297"/>
      <c r="O671" s="297">
        <v>12</v>
      </c>
      <c r="P671" s="297"/>
      <c r="Q671" s="297"/>
      <c r="R671" s="297"/>
      <c r="S671" s="297"/>
      <c r="T671" s="297"/>
      <c r="U671" s="297"/>
      <c r="V671" s="297"/>
      <c r="W671" s="297"/>
      <c r="X671" s="297"/>
      <c r="Y671" s="297"/>
      <c r="Z671" s="428"/>
      <c r="AA671" s="412"/>
      <c r="AB671" s="412"/>
      <c r="AC671" s="412"/>
      <c r="AD671" s="412"/>
      <c r="AE671" s="412"/>
      <c r="AF671" s="412"/>
      <c r="AG671" s="417"/>
      <c r="AH671" s="417"/>
      <c r="AI671" s="417"/>
      <c r="AJ671" s="417"/>
      <c r="AK671" s="417"/>
      <c r="AL671" s="417"/>
      <c r="AM671" s="417"/>
      <c r="AN671" s="298">
        <f>SUM(Z671:AM671)</f>
        <v>0</v>
      </c>
    </row>
    <row r="672" spans="1:40" ht="15" hidden="1" outlineLevel="1">
      <c r="A672" s="533"/>
      <c r="B672" s="524"/>
      <c r="C672" s="296" t="s">
        <v>311</v>
      </c>
      <c r="D672" s="293" t="s">
        <v>164</v>
      </c>
      <c r="E672" s="297"/>
      <c r="F672" s="297"/>
      <c r="G672" s="297"/>
      <c r="H672" s="297"/>
      <c r="I672" s="297"/>
      <c r="J672" s="297"/>
      <c r="K672" s="297"/>
      <c r="L672" s="297"/>
      <c r="M672" s="297"/>
      <c r="N672" s="297"/>
      <c r="O672" s="297">
        <f>O671</f>
        <v>12</v>
      </c>
      <c r="P672" s="297"/>
      <c r="Q672" s="297"/>
      <c r="R672" s="297"/>
      <c r="S672" s="297"/>
      <c r="T672" s="297"/>
      <c r="U672" s="297"/>
      <c r="V672" s="297"/>
      <c r="W672" s="297"/>
      <c r="X672" s="297"/>
      <c r="Y672" s="297"/>
      <c r="Z672" s="413">
        <f>Z671</f>
        <v>0</v>
      </c>
      <c r="AA672" s="413">
        <f t="shared" ref="AA672" si="1968">AA671</f>
        <v>0</v>
      </c>
      <c r="AB672" s="413">
        <f t="shared" ref="AB672" si="1969">AB671</f>
        <v>0</v>
      </c>
      <c r="AC672" s="413">
        <f t="shared" ref="AC672" si="1970">AC671</f>
        <v>0</v>
      </c>
      <c r="AD672" s="413">
        <f t="shared" ref="AD672" si="1971">AD671</f>
        <v>0</v>
      </c>
      <c r="AE672" s="413">
        <f t="shared" ref="AE672" si="1972">AE671</f>
        <v>0</v>
      </c>
      <c r="AF672" s="413">
        <f t="shared" ref="AF672" si="1973">AF671</f>
        <v>0</v>
      </c>
      <c r="AG672" s="413">
        <f t="shared" ref="AG672" si="1974">AG671</f>
        <v>0</v>
      </c>
      <c r="AH672" s="413">
        <f t="shared" ref="AH672" si="1975">AH671</f>
        <v>0</v>
      </c>
      <c r="AI672" s="413">
        <f t="shared" ref="AI672" si="1976">AI671</f>
        <v>0</v>
      </c>
      <c r="AJ672" s="413">
        <f t="shared" ref="AJ672" si="1977">AJ671</f>
        <v>0</v>
      </c>
      <c r="AK672" s="413">
        <f t="shared" ref="AK672" si="1978">AK671</f>
        <v>0</v>
      </c>
      <c r="AL672" s="413">
        <f t="shared" ref="AL672" si="1979">AL671</f>
        <v>0</v>
      </c>
      <c r="AM672" s="413">
        <f t="shared" ref="AM672" si="1980">AM671</f>
        <v>0</v>
      </c>
      <c r="AN672" s="308"/>
    </row>
    <row r="673" spans="1:40" ht="15" hidden="1" outlineLevel="1">
      <c r="A673" s="533"/>
      <c r="B673" s="524"/>
      <c r="C673" s="296"/>
      <c r="D673" s="293"/>
      <c r="E673" s="293"/>
      <c r="F673" s="293"/>
      <c r="G673" s="293"/>
      <c r="H673" s="293"/>
      <c r="I673" s="293"/>
      <c r="J673" s="293"/>
      <c r="K673" s="293"/>
      <c r="L673" s="293"/>
      <c r="M673" s="293"/>
      <c r="N673" s="293"/>
      <c r="O673" s="293"/>
      <c r="P673" s="293"/>
      <c r="Q673" s="293"/>
      <c r="R673" s="293"/>
      <c r="S673" s="293"/>
      <c r="T673" s="293"/>
      <c r="U673" s="293"/>
      <c r="V673" s="293"/>
      <c r="W673" s="293"/>
      <c r="X673" s="293"/>
      <c r="Y673" s="293"/>
      <c r="Z673" s="414"/>
      <c r="AA673" s="427"/>
      <c r="AB673" s="427"/>
      <c r="AC673" s="427"/>
      <c r="AD673" s="427"/>
      <c r="AE673" s="427"/>
      <c r="AF673" s="427"/>
      <c r="AG673" s="427"/>
      <c r="AH673" s="427"/>
      <c r="AI673" s="427"/>
      <c r="AJ673" s="427"/>
      <c r="AK673" s="427"/>
      <c r="AL673" s="427"/>
      <c r="AM673" s="427"/>
      <c r="AN673" s="308"/>
    </row>
    <row r="674" spans="1:40" ht="30" hidden="1" outlineLevel="1">
      <c r="A674" s="533">
        <v>27</v>
      </c>
      <c r="B674" s="524"/>
      <c r="C674" s="430" t="s">
        <v>120</v>
      </c>
      <c r="D674" s="293" t="s">
        <v>25</v>
      </c>
      <c r="E674" s="297"/>
      <c r="F674" s="297"/>
      <c r="G674" s="297"/>
      <c r="H674" s="297"/>
      <c r="I674" s="297"/>
      <c r="J674" s="297"/>
      <c r="K674" s="297"/>
      <c r="L674" s="297"/>
      <c r="M674" s="297"/>
      <c r="N674" s="297"/>
      <c r="O674" s="297">
        <v>12</v>
      </c>
      <c r="P674" s="297"/>
      <c r="Q674" s="297"/>
      <c r="R674" s="297"/>
      <c r="S674" s="297"/>
      <c r="T674" s="297"/>
      <c r="U674" s="297"/>
      <c r="V674" s="297"/>
      <c r="W674" s="297"/>
      <c r="X674" s="297"/>
      <c r="Y674" s="297"/>
      <c r="Z674" s="428"/>
      <c r="AA674" s="412"/>
      <c r="AB674" s="412"/>
      <c r="AC674" s="412"/>
      <c r="AD674" s="412"/>
      <c r="AE674" s="412"/>
      <c r="AF674" s="412"/>
      <c r="AG674" s="417"/>
      <c r="AH674" s="417"/>
      <c r="AI674" s="417"/>
      <c r="AJ674" s="417"/>
      <c r="AK674" s="417"/>
      <c r="AL674" s="417"/>
      <c r="AM674" s="417"/>
      <c r="AN674" s="298">
        <f>SUM(Z674:AM674)</f>
        <v>0</v>
      </c>
    </row>
    <row r="675" spans="1:40" ht="15" hidden="1" outlineLevel="1">
      <c r="A675" s="533"/>
      <c r="B675" s="524"/>
      <c r="C675" s="296" t="s">
        <v>311</v>
      </c>
      <c r="D675" s="293" t="s">
        <v>164</v>
      </c>
      <c r="E675" s="297"/>
      <c r="F675" s="297"/>
      <c r="G675" s="297"/>
      <c r="H675" s="297"/>
      <c r="I675" s="297"/>
      <c r="J675" s="297"/>
      <c r="K675" s="297"/>
      <c r="L675" s="297"/>
      <c r="M675" s="297"/>
      <c r="N675" s="297"/>
      <c r="O675" s="297">
        <f>O674</f>
        <v>12</v>
      </c>
      <c r="P675" s="297"/>
      <c r="Q675" s="297"/>
      <c r="R675" s="297"/>
      <c r="S675" s="297"/>
      <c r="T675" s="297"/>
      <c r="U675" s="297"/>
      <c r="V675" s="297"/>
      <c r="W675" s="297"/>
      <c r="X675" s="297"/>
      <c r="Y675" s="297"/>
      <c r="Z675" s="413">
        <f>Z674</f>
        <v>0</v>
      </c>
      <c r="AA675" s="413">
        <f t="shared" ref="AA675" si="1981">AA674</f>
        <v>0</v>
      </c>
      <c r="AB675" s="413">
        <f t="shared" ref="AB675" si="1982">AB674</f>
        <v>0</v>
      </c>
      <c r="AC675" s="413">
        <f t="shared" ref="AC675" si="1983">AC674</f>
        <v>0</v>
      </c>
      <c r="AD675" s="413">
        <f t="shared" ref="AD675" si="1984">AD674</f>
        <v>0</v>
      </c>
      <c r="AE675" s="413">
        <f t="shared" ref="AE675" si="1985">AE674</f>
        <v>0</v>
      </c>
      <c r="AF675" s="413">
        <f t="shared" ref="AF675" si="1986">AF674</f>
        <v>0</v>
      </c>
      <c r="AG675" s="413">
        <f t="shared" ref="AG675" si="1987">AG674</f>
        <v>0</v>
      </c>
      <c r="AH675" s="413">
        <f t="shared" ref="AH675" si="1988">AH674</f>
        <v>0</v>
      </c>
      <c r="AI675" s="413">
        <f t="shared" ref="AI675" si="1989">AI674</f>
        <v>0</v>
      </c>
      <c r="AJ675" s="413">
        <f t="shared" ref="AJ675" si="1990">AJ674</f>
        <v>0</v>
      </c>
      <c r="AK675" s="413">
        <f t="shared" ref="AK675" si="1991">AK674</f>
        <v>0</v>
      </c>
      <c r="AL675" s="413">
        <f t="shared" ref="AL675" si="1992">AL674</f>
        <v>0</v>
      </c>
      <c r="AM675" s="413">
        <f t="shared" ref="AM675" si="1993">AM674</f>
        <v>0</v>
      </c>
      <c r="AN675" s="308"/>
    </row>
    <row r="676" spans="1:40" ht="15" hidden="1" outlineLevel="1">
      <c r="A676" s="533"/>
      <c r="B676" s="524"/>
      <c r="C676" s="296"/>
      <c r="D676" s="293"/>
      <c r="E676" s="293"/>
      <c r="F676" s="293"/>
      <c r="G676" s="293"/>
      <c r="H676" s="293"/>
      <c r="I676" s="293"/>
      <c r="J676" s="293"/>
      <c r="K676" s="293"/>
      <c r="L676" s="293"/>
      <c r="M676" s="293"/>
      <c r="N676" s="293"/>
      <c r="O676" s="293"/>
      <c r="P676" s="293"/>
      <c r="Q676" s="293"/>
      <c r="R676" s="293"/>
      <c r="S676" s="293"/>
      <c r="T676" s="293"/>
      <c r="U676" s="293"/>
      <c r="V676" s="293"/>
      <c r="W676" s="293"/>
      <c r="X676" s="293"/>
      <c r="Y676" s="293"/>
      <c r="Z676" s="414"/>
      <c r="AA676" s="427"/>
      <c r="AB676" s="427"/>
      <c r="AC676" s="427"/>
      <c r="AD676" s="427"/>
      <c r="AE676" s="427"/>
      <c r="AF676" s="427"/>
      <c r="AG676" s="427"/>
      <c r="AH676" s="427"/>
      <c r="AI676" s="427"/>
      <c r="AJ676" s="427"/>
      <c r="AK676" s="427"/>
      <c r="AL676" s="427"/>
      <c r="AM676" s="427"/>
      <c r="AN676" s="308"/>
    </row>
    <row r="677" spans="1:40" ht="30" hidden="1" outlineLevel="1">
      <c r="A677" s="533">
        <v>28</v>
      </c>
      <c r="B677" s="524"/>
      <c r="C677" s="430" t="s">
        <v>121</v>
      </c>
      <c r="D677" s="293" t="s">
        <v>25</v>
      </c>
      <c r="E677" s="297"/>
      <c r="F677" s="297"/>
      <c r="G677" s="297"/>
      <c r="H677" s="297"/>
      <c r="I677" s="297"/>
      <c r="J677" s="297"/>
      <c r="K677" s="297"/>
      <c r="L677" s="297"/>
      <c r="M677" s="297"/>
      <c r="N677" s="297"/>
      <c r="O677" s="297">
        <v>12</v>
      </c>
      <c r="P677" s="297"/>
      <c r="Q677" s="297"/>
      <c r="R677" s="297"/>
      <c r="S677" s="297"/>
      <c r="T677" s="297"/>
      <c r="U677" s="297"/>
      <c r="V677" s="297"/>
      <c r="W677" s="297"/>
      <c r="X677" s="297"/>
      <c r="Y677" s="297"/>
      <c r="Z677" s="428"/>
      <c r="AA677" s="412"/>
      <c r="AB677" s="412"/>
      <c r="AC677" s="412"/>
      <c r="AD677" s="412"/>
      <c r="AE677" s="412"/>
      <c r="AF677" s="412"/>
      <c r="AG677" s="417"/>
      <c r="AH677" s="417"/>
      <c r="AI677" s="417"/>
      <c r="AJ677" s="417"/>
      <c r="AK677" s="417"/>
      <c r="AL677" s="417"/>
      <c r="AM677" s="417"/>
      <c r="AN677" s="298">
        <f>SUM(Z677:AM677)</f>
        <v>0</v>
      </c>
    </row>
    <row r="678" spans="1:40" ht="15" hidden="1" outlineLevel="1">
      <c r="A678" s="533"/>
      <c r="B678" s="524"/>
      <c r="C678" s="296" t="s">
        <v>311</v>
      </c>
      <c r="D678" s="293" t="s">
        <v>164</v>
      </c>
      <c r="E678" s="297"/>
      <c r="F678" s="297"/>
      <c r="G678" s="297"/>
      <c r="H678" s="297"/>
      <c r="I678" s="297"/>
      <c r="J678" s="297"/>
      <c r="K678" s="297"/>
      <c r="L678" s="297"/>
      <c r="M678" s="297"/>
      <c r="N678" s="297"/>
      <c r="O678" s="297">
        <f>O677</f>
        <v>12</v>
      </c>
      <c r="P678" s="297"/>
      <c r="Q678" s="297"/>
      <c r="R678" s="297"/>
      <c r="S678" s="297"/>
      <c r="T678" s="297"/>
      <c r="U678" s="297"/>
      <c r="V678" s="297"/>
      <c r="W678" s="297"/>
      <c r="X678" s="297"/>
      <c r="Y678" s="297"/>
      <c r="Z678" s="413">
        <f>Z677</f>
        <v>0</v>
      </c>
      <c r="AA678" s="413">
        <f t="shared" ref="AA678" si="1994">AA677</f>
        <v>0</v>
      </c>
      <c r="AB678" s="413">
        <f t="shared" ref="AB678" si="1995">AB677</f>
        <v>0</v>
      </c>
      <c r="AC678" s="413">
        <f t="shared" ref="AC678" si="1996">AC677</f>
        <v>0</v>
      </c>
      <c r="AD678" s="413">
        <f t="shared" ref="AD678" si="1997">AD677</f>
        <v>0</v>
      </c>
      <c r="AE678" s="413">
        <f t="shared" ref="AE678" si="1998">AE677</f>
        <v>0</v>
      </c>
      <c r="AF678" s="413">
        <f t="shared" ref="AF678" si="1999">AF677</f>
        <v>0</v>
      </c>
      <c r="AG678" s="413">
        <f t="shared" ref="AG678" si="2000">AG677</f>
        <v>0</v>
      </c>
      <c r="AH678" s="413">
        <f t="shared" ref="AH678" si="2001">AH677</f>
        <v>0</v>
      </c>
      <c r="AI678" s="413">
        <f t="shared" ref="AI678" si="2002">AI677</f>
        <v>0</v>
      </c>
      <c r="AJ678" s="413">
        <f t="shared" ref="AJ678" si="2003">AJ677</f>
        <v>0</v>
      </c>
      <c r="AK678" s="413">
        <f t="shared" ref="AK678" si="2004">AK677</f>
        <v>0</v>
      </c>
      <c r="AL678" s="413">
        <f t="shared" ref="AL678" si="2005">AL677</f>
        <v>0</v>
      </c>
      <c r="AM678" s="413">
        <f t="shared" ref="AM678" si="2006">AM677</f>
        <v>0</v>
      </c>
      <c r="AN678" s="308"/>
    </row>
    <row r="679" spans="1:40" ht="15" hidden="1" outlineLevel="1">
      <c r="A679" s="533"/>
      <c r="B679" s="524"/>
      <c r="C679" s="296"/>
      <c r="D679" s="293"/>
      <c r="E679" s="293"/>
      <c r="F679" s="293"/>
      <c r="G679" s="293"/>
      <c r="H679" s="293"/>
      <c r="I679" s="293"/>
      <c r="J679" s="293"/>
      <c r="K679" s="293"/>
      <c r="L679" s="293"/>
      <c r="M679" s="293"/>
      <c r="N679" s="293"/>
      <c r="O679" s="293"/>
      <c r="P679" s="293"/>
      <c r="Q679" s="293"/>
      <c r="R679" s="293"/>
      <c r="S679" s="293"/>
      <c r="T679" s="293"/>
      <c r="U679" s="293"/>
      <c r="V679" s="293"/>
      <c r="W679" s="293"/>
      <c r="X679" s="293"/>
      <c r="Y679" s="293"/>
      <c r="Z679" s="414"/>
      <c r="AA679" s="427"/>
      <c r="AB679" s="427"/>
      <c r="AC679" s="427"/>
      <c r="AD679" s="427"/>
      <c r="AE679" s="427"/>
      <c r="AF679" s="427"/>
      <c r="AG679" s="427"/>
      <c r="AH679" s="427"/>
      <c r="AI679" s="427"/>
      <c r="AJ679" s="427"/>
      <c r="AK679" s="427"/>
      <c r="AL679" s="427"/>
      <c r="AM679" s="427"/>
      <c r="AN679" s="308"/>
    </row>
    <row r="680" spans="1:40" ht="30" hidden="1" outlineLevel="1">
      <c r="A680" s="533">
        <v>29</v>
      </c>
      <c r="B680" s="524"/>
      <c r="C680" s="430" t="s">
        <v>122</v>
      </c>
      <c r="D680" s="293" t="s">
        <v>25</v>
      </c>
      <c r="E680" s="297"/>
      <c r="F680" s="297"/>
      <c r="G680" s="297"/>
      <c r="H680" s="297"/>
      <c r="I680" s="297"/>
      <c r="J680" s="297"/>
      <c r="K680" s="297"/>
      <c r="L680" s="297"/>
      <c r="M680" s="297"/>
      <c r="N680" s="297"/>
      <c r="O680" s="297">
        <v>3</v>
      </c>
      <c r="P680" s="297"/>
      <c r="Q680" s="297"/>
      <c r="R680" s="297"/>
      <c r="S680" s="297"/>
      <c r="T680" s="297"/>
      <c r="U680" s="297"/>
      <c r="V680" s="297"/>
      <c r="W680" s="297"/>
      <c r="X680" s="297"/>
      <c r="Y680" s="297"/>
      <c r="Z680" s="428"/>
      <c r="AA680" s="412"/>
      <c r="AB680" s="412"/>
      <c r="AC680" s="412"/>
      <c r="AD680" s="412"/>
      <c r="AE680" s="412"/>
      <c r="AF680" s="412"/>
      <c r="AG680" s="417"/>
      <c r="AH680" s="417"/>
      <c r="AI680" s="417"/>
      <c r="AJ680" s="417"/>
      <c r="AK680" s="417"/>
      <c r="AL680" s="417"/>
      <c r="AM680" s="417"/>
      <c r="AN680" s="298">
        <f>SUM(Z680:AM680)</f>
        <v>0</v>
      </c>
    </row>
    <row r="681" spans="1:40" ht="15" hidden="1" outlineLevel="1">
      <c r="A681" s="533"/>
      <c r="B681" s="524"/>
      <c r="C681" s="296" t="s">
        <v>311</v>
      </c>
      <c r="D681" s="293" t="s">
        <v>164</v>
      </c>
      <c r="E681" s="297"/>
      <c r="F681" s="297"/>
      <c r="G681" s="297"/>
      <c r="H681" s="297"/>
      <c r="I681" s="297"/>
      <c r="J681" s="297"/>
      <c r="K681" s="297"/>
      <c r="L681" s="297"/>
      <c r="M681" s="297"/>
      <c r="N681" s="297"/>
      <c r="O681" s="297">
        <f>O680</f>
        <v>3</v>
      </c>
      <c r="P681" s="297"/>
      <c r="Q681" s="297"/>
      <c r="R681" s="297"/>
      <c r="S681" s="297"/>
      <c r="T681" s="297"/>
      <c r="U681" s="297"/>
      <c r="V681" s="297"/>
      <c r="W681" s="297"/>
      <c r="X681" s="297"/>
      <c r="Y681" s="297"/>
      <c r="Z681" s="413">
        <f>Z680</f>
        <v>0</v>
      </c>
      <c r="AA681" s="413">
        <f t="shared" ref="AA681" si="2007">AA680</f>
        <v>0</v>
      </c>
      <c r="AB681" s="413">
        <f t="shared" ref="AB681" si="2008">AB680</f>
        <v>0</v>
      </c>
      <c r="AC681" s="413">
        <f t="shared" ref="AC681" si="2009">AC680</f>
        <v>0</v>
      </c>
      <c r="AD681" s="413">
        <f t="shared" ref="AD681" si="2010">AD680</f>
        <v>0</v>
      </c>
      <c r="AE681" s="413">
        <f t="shared" ref="AE681" si="2011">AE680</f>
        <v>0</v>
      </c>
      <c r="AF681" s="413">
        <f t="shared" ref="AF681" si="2012">AF680</f>
        <v>0</v>
      </c>
      <c r="AG681" s="413">
        <f t="shared" ref="AG681" si="2013">AG680</f>
        <v>0</v>
      </c>
      <c r="AH681" s="413">
        <f t="shared" ref="AH681" si="2014">AH680</f>
        <v>0</v>
      </c>
      <c r="AI681" s="413">
        <f t="shared" ref="AI681" si="2015">AI680</f>
        <v>0</v>
      </c>
      <c r="AJ681" s="413">
        <f t="shared" ref="AJ681" si="2016">AJ680</f>
        <v>0</v>
      </c>
      <c r="AK681" s="413">
        <f t="shared" ref="AK681" si="2017">AK680</f>
        <v>0</v>
      </c>
      <c r="AL681" s="413">
        <f t="shared" ref="AL681" si="2018">AL680</f>
        <v>0</v>
      </c>
      <c r="AM681" s="413">
        <f t="shared" ref="AM681" si="2019">AM680</f>
        <v>0</v>
      </c>
      <c r="AN681" s="308"/>
    </row>
    <row r="682" spans="1:40" ht="15" hidden="1" outlineLevel="1">
      <c r="A682" s="533"/>
      <c r="B682" s="524"/>
      <c r="C682" s="296"/>
      <c r="D682" s="293"/>
      <c r="E682" s="293"/>
      <c r="F682" s="293"/>
      <c r="G682" s="293"/>
      <c r="H682" s="293"/>
      <c r="I682" s="293"/>
      <c r="J682" s="293"/>
      <c r="K682" s="293"/>
      <c r="L682" s="293"/>
      <c r="M682" s="293"/>
      <c r="N682" s="293"/>
      <c r="O682" s="293"/>
      <c r="P682" s="293"/>
      <c r="Q682" s="293"/>
      <c r="R682" s="293"/>
      <c r="S682" s="293"/>
      <c r="T682" s="293"/>
      <c r="U682" s="293"/>
      <c r="V682" s="293"/>
      <c r="W682" s="293"/>
      <c r="X682" s="293"/>
      <c r="Y682" s="293"/>
      <c r="Z682" s="414"/>
      <c r="AA682" s="427"/>
      <c r="AB682" s="427"/>
      <c r="AC682" s="427"/>
      <c r="AD682" s="427"/>
      <c r="AE682" s="427"/>
      <c r="AF682" s="427"/>
      <c r="AG682" s="427"/>
      <c r="AH682" s="427"/>
      <c r="AI682" s="427"/>
      <c r="AJ682" s="427"/>
      <c r="AK682" s="427"/>
      <c r="AL682" s="427"/>
      <c r="AM682" s="427"/>
      <c r="AN682" s="308"/>
    </row>
    <row r="683" spans="1:40" ht="30" hidden="1" outlineLevel="1">
      <c r="A683" s="533">
        <v>30</v>
      </c>
      <c r="B683" s="524"/>
      <c r="C683" s="430" t="s">
        <v>123</v>
      </c>
      <c r="D683" s="293" t="s">
        <v>25</v>
      </c>
      <c r="E683" s="297"/>
      <c r="F683" s="297"/>
      <c r="G683" s="297"/>
      <c r="H683" s="297"/>
      <c r="I683" s="297"/>
      <c r="J683" s="297"/>
      <c r="K683" s="297"/>
      <c r="L683" s="297"/>
      <c r="M683" s="297"/>
      <c r="N683" s="297"/>
      <c r="O683" s="297">
        <v>12</v>
      </c>
      <c r="P683" s="297"/>
      <c r="Q683" s="297"/>
      <c r="R683" s="297"/>
      <c r="S683" s="297"/>
      <c r="T683" s="297"/>
      <c r="U683" s="297"/>
      <c r="V683" s="297"/>
      <c r="W683" s="297"/>
      <c r="X683" s="297"/>
      <c r="Y683" s="297"/>
      <c r="Z683" s="428"/>
      <c r="AA683" s="412"/>
      <c r="AB683" s="412"/>
      <c r="AC683" s="412"/>
      <c r="AD683" s="412"/>
      <c r="AE683" s="412"/>
      <c r="AF683" s="412"/>
      <c r="AG683" s="417"/>
      <c r="AH683" s="417"/>
      <c r="AI683" s="417"/>
      <c r="AJ683" s="417"/>
      <c r="AK683" s="417"/>
      <c r="AL683" s="417"/>
      <c r="AM683" s="417"/>
      <c r="AN683" s="298">
        <f>SUM(Z683:AM683)</f>
        <v>0</v>
      </c>
    </row>
    <row r="684" spans="1:40" ht="15" hidden="1" outlineLevel="1">
      <c r="A684" s="533"/>
      <c r="B684" s="524"/>
      <c r="C684" s="296" t="s">
        <v>311</v>
      </c>
      <c r="D684" s="293" t="s">
        <v>164</v>
      </c>
      <c r="E684" s="297"/>
      <c r="F684" s="297"/>
      <c r="G684" s="297"/>
      <c r="H684" s="297"/>
      <c r="I684" s="297"/>
      <c r="J684" s="297"/>
      <c r="K684" s="297"/>
      <c r="L684" s="297"/>
      <c r="M684" s="297"/>
      <c r="N684" s="297"/>
      <c r="O684" s="297">
        <f>O683</f>
        <v>12</v>
      </c>
      <c r="P684" s="297"/>
      <c r="Q684" s="297"/>
      <c r="R684" s="297"/>
      <c r="S684" s="297"/>
      <c r="T684" s="297"/>
      <c r="U684" s="297"/>
      <c r="V684" s="297"/>
      <c r="W684" s="297"/>
      <c r="X684" s="297"/>
      <c r="Y684" s="297"/>
      <c r="Z684" s="413">
        <f>Z683</f>
        <v>0</v>
      </c>
      <c r="AA684" s="413">
        <f t="shared" ref="AA684" si="2020">AA683</f>
        <v>0</v>
      </c>
      <c r="AB684" s="413">
        <f t="shared" ref="AB684" si="2021">AB683</f>
        <v>0</v>
      </c>
      <c r="AC684" s="413">
        <f t="shared" ref="AC684" si="2022">AC683</f>
        <v>0</v>
      </c>
      <c r="AD684" s="413">
        <f t="shared" ref="AD684" si="2023">AD683</f>
        <v>0</v>
      </c>
      <c r="AE684" s="413">
        <f t="shared" ref="AE684" si="2024">AE683</f>
        <v>0</v>
      </c>
      <c r="AF684" s="413">
        <f t="shared" ref="AF684" si="2025">AF683</f>
        <v>0</v>
      </c>
      <c r="AG684" s="413">
        <f t="shared" ref="AG684" si="2026">AG683</f>
        <v>0</v>
      </c>
      <c r="AH684" s="413">
        <f t="shared" ref="AH684" si="2027">AH683</f>
        <v>0</v>
      </c>
      <c r="AI684" s="413">
        <f t="shared" ref="AI684" si="2028">AI683</f>
        <v>0</v>
      </c>
      <c r="AJ684" s="413">
        <f t="shared" ref="AJ684" si="2029">AJ683</f>
        <v>0</v>
      </c>
      <c r="AK684" s="413">
        <f t="shared" ref="AK684" si="2030">AK683</f>
        <v>0</v>
      </c>
      <c r="AL684" s="413">
        <f t="shared" ref="AL684" si="2031">AL683</f>
        <v>0</v>
      </c>
      <c r="AM684" s="413">
        <f t="shared" ref="AM684" si="2032">AM683</f>
        <v>0</v>
      </c>
      <c r="AN684" s="308"/>
    </row>
    <row r="685" spans="1:40" ht="15" hidden="1" outlineLevel="1">
      <c r="A685" s="533"/>
      <c r="B685" s="524"/>
      <c r="C685" s="296"/>
      <c r="D685" s="293"/>
      <c r="E685" s="293"/>
      <c r="F685" s="293"/>
      <c r="G685" s="293"/>
      <c r="H685" s="293"/>
      <c r="I685" s="293"/>
      <c r="J685" s="293"/>
      <c r="K685" s="293"/>
      <c r="L685" s="293"/>
      <c r="M685" s="293"/>
      <c r="N685" s="293"/>
      <c r="O685" s="293"/>
      <c r="P685" s="293"/>
      <c r="Q685" s="293"/>
      <c r="R685" s="293"/>
      <c r="S685" s="293"/>
      <c r="T685" s="293"/>
      <c r="U685" s="293"/>
      <c r="V685" s="293"/>
      <c r="W685" s="293"/>
      <c r="X685" s="293"/>
      <c r="Y685" s="293"/>
      <c r="Z685" s="414"/>
      <c r="AA685" s="427"/>
      <c r="AB685" s="427"/>
      <c r="AC685" s="427"/>
      <c r="AD685" s="427"/>
      <c r="AE685" s="427"/>
      <c r="AF685" s="427"/>
      <c r="AG685" s="427"/>
      <c r="AH685" s="427"/>
      <c r="AI685" s="427"/>
      <c r="AJ685" s="427"/>
      <c r="AK685" s="427"/>
      <c r="AL685" s="427"/>
      <c r="AM685" s="427"/>
      <c r="AN685" s="308"/>
    </row>
    <row r="686" spans="1:40" ht="30" hidden="1" outlineLevel="1">
      <c r="A686" s="533">
        <v>31</v>
      </c>
      <c r="B686" s="524"/>
      <c r="C686" s="430" t="s">
        <v>124</v>
      </c>
      <c r="D686" s="293" t="s">
        <v>25</v>
      </c>
      <c r="E686" s="297"/>
      <c r="F686" s="297"/>
      <c r="G686" s="297"/>
      <c r="H686" s="297"/>
      <c r="I686" s="297"/>
      <c r="J686" s="297"/>
      <c r="K686" s="297"/>
      <c r="L686" s="297"/>
      <c r="M686" s="297"/>
      <c r="N686" s="297"/>
      <c r="O686" s="297">
        <v>12</v>
      </c>
      <c r="P686" s="297"/>
      <c r="Q686" s="297"/>
      <c r="R686" s="297"/>
      <c r="S686" s="297"/>
      <c r="T686" s="297"/>
      <c r="U686" s="297"/>
      <c r="V686" s="297"/>
      <c r="W686" s="297"/>
      <c r="X686" s="297"/>
      <c r="Y686" s="297"/>
      <c r="Z686" s="428"/>
      <c r="AA686" s="412"/>
      <c r="AB686" s="412"/>
      <c r="AC686" s="412"/>
      <c r="AD686" s="412"/>
      <c r="AE686" s="412"/>
      <c r="AF686" s="412"/>
      <c r="AG686" s="417"/>
      <c r="AH686" s="417"/>
      <c r="AI686" s="417"/>
      <c r="AJ686" s="417"/>
      <c r="AK686" s="417"/>
      <c r="AL686" s="417"/>
      <c r="AM686" s="417"/>
      <c r="AN686" s="298">
        <f>SUM(Z686:AM686)</f>
        <v>0</v>
      </c>
    </row>
    <row r="687" spans="1:40" ht="15" hidden="1" outlineLevel="1">
      <c r="A687" s="533"/>
      <c r="B687" s="524"/>
      <c r="C687" s="296" t="s">
        <v>311</v>
      </c>
      <c r="D687" s="293" t="s">
        <v>164</v>
      </c>
      <c r="E687" s="297"/>
      <c r="F687" s="297"/>
      <c r="G687" s="297"/>
      <c r="H687" s="297"/>
      <c r="I687" s="297"/>
      <c r="J687" s="297"/>
      <c r="K687" s="297"/>
      <c r="L687" s="297"/>
      <c r="M687" s="297"/>
      <c r="N687" s="297"/>
      <c r="O687" s="297">
        <f>O686</f>
        <v>12</v>
      </c>
      <c r="P687" s="297"/>
      <c r="Q687" s="297"/>
      <c r="R687" s="297"/>
      <c r="S687" s="297"/>
      <c r="T687" s="297"/>
      <c r="U687" s="297"/>
      <c r="V687" s="297"/>
      <c r="W687" s="297"/>
      <c r="X687" s="297"/>
      <c r="Y687" s="297"/>
      <c r="Z687" s="413">
        <f>Z686</f>
        <v>0</v>
      </c>
      <c r="AA687" s="413">
        <f t="shared" ref="AA687" si="2033">AA686</f>
        <v>0</v>
      </c>
      <c r="AB687" s="413">
        <f t="shared" ref="AB687" si="2034">AB686</f>
        <v>0</v>
      </c>
      <c r="AC687" s="413">
        <f t="shared" ref="AC687" si="2035">AC686</f>
        <v>0</v>
      </c>
      <c r="AD687" s="413">
        <f t="shared" ref="AD687" si="2036">AD686</f>
        <v>0</v>
      </c>
      <c r="AE687" s="413">
        <f t="shared" ref="AE687" si="2037">AE686</f>
        <v>0</v>
      </c>
      <c r="AF687" s="413">
        <f t="shared" ref="AF687" si="2038">AF686</f>
        <v>0</v>
      </c>
      <c r="AG687" s="413">
        <f t="shared" ref="AG687" si="2039">AG686</f>
        <v>0</v>
      </c>
      <c r="AH687" s="413">
        <f t="shared" ref="AH687" si="2040">AH686</f>
        <v>0</v>
      </c>
      <c r="AI687" s="413">
        <f t="shared" ref="AI687" si="2041">AI686</f>
        <v>0</v>
      </c>
      <c r="AJ687" s="413">
        <f t="shared" ref="AJ687" si="2042">AJ686</f>
        <v>0</v>
      </c>
      <c r="AK687" s="413">
        <f t="shared" ref="AK687" si="2043">AK686</f>
        <v>0</v>
      </c>
      <c r="AL687" s="413">
        <f t="shared" ref="AL687" si="2044">AL686</f>
        <v>0</v>
      </c>
      <c r="AM687" s="413">
        <f t="shared" ref="AM687" si="2045">AM686</f>
        <v>0</v>
      </c>
      <c r="AN687" s="308"/>
    </row>
    <row r="688" spans="1:40" ht="15" hidden="1" outlineLevel="1">
      <c r="A688" s="533"/>
      <c r="B688" s="524"/>
      <c r="C688" s="430"/>
      <c r="D688" s="293"/>
      <c r="E688" s="293"/>
      <c r="F688" s="293"/>
      <c r="G688" s="293"/>
      <c r="H688" s="293"/>
      <c r="I688" s="293"/>
      <c r="J688" s="293"/>
      <c r="K688" s="293"/>
      <c r="L688" s="293"/>
      <c r="M688" s="293"/>
      <c r="N688" s="293"/>
      <c r="O688" s="293"/>
      <c r="P688" s="293"/>
      <c r="Q688" s="293"/>
      <c r="R688" s="293"/>
      <c r="S688" s="293"/>
      <c r="T688" s="293"/>
      <c r="U688" s="293"/>
      <c r="V688" s="293"/>
      <c r="W688" s="293"/>
      <c r="X688" s="293"/>
      <c r="Y688" s="293"/>
      <c r="Z688" s="414"/>
      <c r="AA688" s="427"/>
      <c r="AB688" s="427"/>
      <c r="AC688" s="427"/>
      <c r="AD688" s="427"/>
      <c r="AE688" s="427"/>
      <c r="AF688" s="427"/>
      <c r="AG688" s="427"/>
      <c r="AH688" s="427"/>
      <c r="AI688" s="427"/>
      <c r="AJ688" s="427"/>
      <c r="AK688" s="427"/>
      <c r="AL688" s="427"/>
      <c r="AM688" s="427"/>
      <c r="AN688" s="308"/>
    </row>
    <row r="689" spans="1:40" ht="15" hidden="1" outlineLevel="1">
      <c r="A689" s="533">
        <v>32</v>
      </c>
      <c r="B689" s="524"/>
      <c r="C689" s="430" t="s">
        <v>125</v>
      </c>
      <c r="D689" s="293" t="s">
        <v>25</v>
      </c>
      <c r="E689" s="297"/>
      <c r="F689" s="297"/>
      <c r="G689" s="297"/>
      <c r="H689" s="297"/>
      <c r="I689" s="297"/>
      <c r="J689" s="297"/>
      <c r="K689" s="297"/>
      <c r="L689" s="297"/>
      <c r="M689" s="297"/>
      <c r="N689" s="297"/>
      <c r="O689" s="297">
        <v>12</v>
      </c>
      <c r="P689" s="297"/>
      <c r="Q689" s="297"/>
      <c r="R689" s="297"/>
      <c r="S689" s="297"/>
      <c r="T689" s="297"/>
      <c r="U689" s="297"/>
      <c r="V689" s="297"/>
      <c r="W689" s="297"/>
      <c r="X689" s="297"/>
      <c r="Y689" s="297"/>
      <c r="Z689" s="428"/>
      <c r="AA689" s="412"/>
      <c r="AB689" s="412"/>
      <c r="AC689" s="412"/>
      <c r="AD689" s="412"/>
      <c r="AE689" s="412"/>
      <c r="AF689" s="412"/>
      <c r="AG689" s="417"/>
      <c r="AH689" s="417"/>
      <c r="AI689" s="417"/>
      <c r="AJ689" s="417"/>
      <c r="AK689" s="417"/>
      <c r="AL689" s="417"/>
      <c r="AM689" s="417"/>
      <c r="AN689" s="298">
        <f>SUM(Z689:AM689)</f>
        <v>0</v>
      </c>
    </row>
    <row r="690" spans="1:40" ht="15" hidden="1" outlineLevel="1">
      <c r="A690" s="533"/>
      <c r="B690" s="524"/>
      <c r="C690" s="296" t="s">
        <v>311</v>
      </c>
      <c r="D690" s="293" t="s">
        <v>164</v>
      </c>
      <c r="E690" s="297"/>
      <c r="F690" s="297"/>
      <c r="G690" s="297"/>
      <c r="H690" s="297"/>
      <c r="I690" s="297"/>
      <c r="J690" s="297"/>
      <c r="K690" s="297"/>
      <c r="L690" s="297"/>
      <c r="M690" s="297"/>
      <c r="N690" s="297"/>
      <c r="O690" s="297">
        <f>O689</f>
        <v>12</v>
      </c>
      <c r="P690" s="297"/>
      <c r="Q690" s="297"/>
      <c r="R690" s="297"/>
      <c r="S690" s="297"/>
      <c r="T690" s="297"/>
      <c r="U690" s="297"/>
      <c r="V690" s="297"/>
      <c r="W690" s="297"/>
      <c r="X690" s="297"/>
      <c r="Y690" s="297"/>
      <c r="Z690" s="413">
        <f>Z689</f>
        <v>0</v>
      </c>
      <c r="AA690" s="413">
        <f t="shared" ref="AA690" si="2046">AA689</f>
        <v>0</v>
      </c>
      <c r="AB690" s="413">
        <f t="shared" ref="AB690" si="2047">AB689</f>
        <v>0</v>
      </c>
      <c r="AC690" s="413">
        <f t="shared" ref="AC690" si="2048">AC689</f>
        <v>0</v>
      </c>
      <c r="AD690" s="413">
        <f t="shared" ref="AD690" si="2049">AD689</f>
        <v>0</v>
      </c>
      <c r="AE690" s="413">
        <f t="shared" ref="AE690" si="2050">AE689</f>
        <v>0</v>
      </c>
      <c r="AF690" s="413">
        <f t="shared" ref="AF690" si="2051">AF689</f>
        <v>0</v>
      </c>
      <c r="AG690" s="413">
        <f t="shared" ref="AG690" si="2052">AG689</f>
        <v>0</v>
      </c>
      <c r="AH690" s="413">
        <f t="shared" ref="AH690" si="2053">AH689</f>
        <v>0</v>
      </c>
      <c r="AI690" s="413">
        <f t="shared" ref="AI690" si="2054">AI689</f>
        <v>0</v>
      </c>
      <c r="AJ690" s="413">
        <f t="shared" ref="AJ690" si="2055">AJ689</f>
        <v>0</v>
      </c>
      <c r="AK690" s="413">
        <f t="shared" ref="AK690" si="2056">AK689</f>
        <v>0</v>
      </c>
      <c r="AL690" s="413">
        <f t="shared" ref="AL690" si="2057">AL689</f>
        <v>0</v>
      </c>
      <c r="AM690" s="413">
        <f t="shared" ref="AM690" si="2058">AM689</f>
        <v>0</v>
      </c>
      <c r="AN690" s="308"/>
    </row>
    <row r="691" spans="1:40" ht="15" hidden="1" outlineLevel="1">
      <c r="A691" s="533"/>
      <c r="B691" s="524"/>
      <c r="C691" s="430"/>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293"/>
      <c r="Z691" s="414"/>
      <c r="AA691" s="427"/>
      <c r="AB691" s="427"/>
      <c r="AC691" s="427"/>
      <c r="AD691" s="427"/>
      <c r="AE691" s="427"/>
      <c r="AF691" s="427"/>
      <c r="AG691" s="427"/>
      <c r="AH691" s="427"/>
      <c r="AI691" s="427"/>
      <c r="AJ691" s="427"/>
      <c r="AK691" s="427"/>
      <c r="AL691" s="427"/>
      <c r="AM691" s="427"/>
      <c r="AN691" s="308"/>
    </row>
    <row r="692" spans="1:40" ht="15.6" hidden="1" outlineLevel="1">
      <c r="A692" s="533"/>
      <c r="B692" s="524"/>
      <c r="C692" s="290" t="s">
        <v>502</v>
      </c>
      <c r="D692" s="293"/>
      <c r="E692" s="293"/>
      <c r="F692" s="293"/>
      <c r="G692" s="293"/>
      <c r="H692" s="293"/>
      <c r="I692" s="293"/>
      <c r="J692" s="293"/>
      <c r="K692" s="293"/>
      <c r="L692" s="293"/>
      <c r="M692" s="293"/>
      <c r="N692" s="293"/>
      <c r="O692" s="293"/>
      <c r="P692" s="293"/>
      <c r="Q692" s="293"/>
      <c r="R692" s="293"/>
      <c r="S692" s="293"/>
      <c r="T692" s="293"/>
      <c r="U692" s="293"/>
      <c r="V692" s="293"/>
      <c r="W692" s="293"/>
      <c r="X692" s="293"/>
      <c r="Y692" s="293"/>
      <c r="Z692" s="414"/>
      <c r="AA692" s="427"/>
      <c r="AB692" s="427"/>
      <c r="AC692" s="427"/>
      <c r="AD692" s="427"/>
      <c r="AE692" s="427"/>
      <c r="AF692" s="427"/>
      <c r="AG692" s="427"/>
      <c r="AH692" s="427"/>
      <c r="AI692" s="427"/>
      <c r="AJ692" s="427"/>
      <c r="AK692" s="427"/>
      <c r="AL692" s="427"/>
      <c r="AM692" s="427"/>
      <c r="AN692" s="308"/>
    </row>
    <row r="693" spans="1:40" ht="15" hidden="1" outlineLevel="1">
      <c r="A693" s="533">
        <v>33</v>
      </c>
      <c r="B693" s="524"/>
      <c r="C693" s="430" t="s">
        <v>126</v>
      </c>
      <c r="D693" s="293" t="s">
        <v>25</v>
      </c>
      <c r="E693" s="297"/>
      <c r="F693" s="297"/>
      <c r="G693" s="297"/>
      <c r="H693" s="297"/>
      <c r="I693" s="297"/>
      <c r="J693" s="297"/>
      <c r="K693" s="297"/>
      <c r="L693" s="297"/>
      <c r="M693" s="297"/>
      <c r="N693" s="297"/>
      <c r="O693" s="297">
        <v>0</v>
      </c>
      <c r="P693" s="297"/>
      <c r="Q693" s="297"/>
      <c r="R693" s="297"/>
      <c r="S693" s="297"/>
      <c r="T693" s="297"/>
      <c r="U693" s="297"/>
      <c r="V693" s="297"/>
      <c r="W693" s="297"/>
      <c r="X693" s="297"/>
      <c r="Y693" s="297"/>
      <c r="Z693" s="428"/>
      <c r="AA693" s="412"/>
      <c r="AB693" s="412"/>
      <c r="AC693" s="412"/>
      <c r="AD693" s="412"/>
      <c r="AE693" s="412"/>
      <c r="AF693" s="412"/>
      <c r="AG693" s="417"/>
      <c r="AH693" s="417"/>
      <c r="AI693" s="417"/>
      <c r="AJ693" s="417"/>
      <c r="AK693" s="417"/>
      <c r="AL693" s="417"/>
      <c r="AM693" s="417"/>
      <c r="AN693" s="298">
        <f>SUM(Z693:AM693)</f>
        <v>0</v>
      </c>
    </row>
    <row r="694" spans="1:40" ht="15" hidden="1" outlineLevel="1">
      <c r="A694" s="533"/>
      <c r="B694" s="524"/>
      <c r="C694" s="296" t="s">
        <v>311</v>
      </c>
      <c r="D694" s="293" t="s">
        <v>164</v>
      </c>
      <c r="E694" s="297"/>
      <c r="F694" s="297"/>
      <c r="G694" s="297"/>
      <c r="H694" s="297"/>
      <c r="I694" s="297"/>
      <c r="J694" s="297"/>
      <c r="K694" s="297"/>
      <c r="L694" s="297"/>
      <c r="M694" s="297"/>
      <c r="N694" s="297"/>
      <c r="O694" s="297">
        <f>O693</f>
        <v>0</v>
      </c>
      <c r="P694" s="297"/>
      <c r="Q694" s="297"/>
      <c r="R694" s="297"/>
      <c r="S694" s="297"/>
      <c r="T694" s="297"/>
      <c r="U694" s="297"/>
      <c r="V694" s="297"/>
      <c r="W694" s="297"/>
      <c r="X694" s="297"/>
      <c r="Y694" s="297"/>
      <c r="Z694" s="413">
        <f>Z693</f>
        <v>0</v>
      </c>
      <c r="AA694" s="413">
        <f t="shared" ref="AA694" si="2059">AA693</f>
        <v>0</v>
      </c>
      <c r="AB694" s="413">
        <f t="shared" ref="AB694" si="2060">AB693</f>
        <v>0</v>
      </c>
      <c r="AC694" s="413">
        <f t="shared" ref="AC694" si="2061">AC693</f>
        <v>0</v>
      </c>
      <c r="AD694" s="413">
        <f t="shared" ref="AD694" si="2062">AD693</f>
        <v>0</v>
      </c>
      <c r="AE694" s="413">
        <f t="shared" ref="AE694" si="2063">AE693</f>
        <v>0</v>
      </c>
      <c r="AF694" s="413">
        <f t="shared" ref="AF694" si="2064">AF693</f>
        <v>0</v>
      </c>
      <c r="AG694" s="413">
        <f t="shared" ref="AG694" si="2065">AG693</f>
        <v>0</v>
      </c>
      <c r="AH694" s="413">
        <f t="shared" ref="AH694" si="2066">AH693</f>
        <v>0</v>
      </c>
      <c r="AI694" s="413">
        <f t="shared" ref="AI694" si="2067">AI693</f>
        <v>0</v>
      </c>
      <c r="AJ694" s="413">
        <f t="shared" ref="AJ694" si="2068">AJ693</f>
        <v>0</v>
      </c>
      <c r="AK694" s="413">
        <f t="shared" ref="AK694" si="2069">AK693</f>
        <v>0</v>
      </c>
      <c r="AL694" s="413">
        <f t="shared" ref="AL694" si="2070">AL693</f>
        <v>0</v>
      </c>
      <c r="AM694" s="413">
        <f t="shared" ref="AM694" si="2071">AM693</f>
        <v>0</v>
      </c>
      <c r="AN694" s="308"/>
    </row>
    <row r="695" spans="1:40" ht="15" hidden="1" outlineLevel="1">
      <c r="A695" s="533"/>
      <c r="B695" s="524"/>
      <c r="C695" s="430"/>
      <c r="D695" s="293"/>
      <c r="E695" s="293"/>
      <c r="F695" s="293"/>
      <c r="G695" s="293"/>
      <c r="H695" s="293"/>
      <c r="I695" s="293"/>
      <c r="J695" s="293"/>
      <c r="K695" s="293"/>
      <c r="L695" s="293"/>
      <c r="M695" s="293"/>
      <c r="N695" s="293"/>
      <c r="O695" s="293"/>
      <c r="P695" s="293"/>
      <c r="Q695" s="293"/>
      <c r="R695" s="293"/>
      <c r="S695" s="293"/>
      <c r="T695" s="293"/>
      <c r="U695" s="293"/>
      <c r="V695" s="293"/>
      <c r="W695" s="293"/>
      <c r="X695" s="293"/>
      <c r="Y695" s="293"/>
      <c r="Z695" s="414"/>
      <c r="AA695" s="427"/>
      <c r="AB695" s="427"/>
      <c r="AC695" s="427"/>
      <c r="AD695" s="427"/>
      <c r="AE695" s="427"/>
      <c r="AF695" s="427"/>
      <c r="AG695" s="427"/>
      <c r="AH695" s="427"/>
      <c r="AI695" s="427"/>
      <c r="AJ695" s="427"/>
      <c r="AK695" s="427"/>
      <c r="AL695" s="427"/>
      <c r="AM695" s="427"/>
      <c r="AN695" s="308"/>
    </row>
    <row r="696" spans="1:40" ht="15" hidden="1" outlineLevel="1">
      <c r="A696" s="533">
        <v>34</v>
      </c>
      <c r="B696" s="524"/>
      <c r="C696" s="430" t="s">
        <v>127</v>
      </c>
      <c r="D696" s="293" t="s">
        <v>25</v>
      </c>
      <c r="E696" s="297"/>
      <c r="F696" s="297"/>
      <c r="G696" s="297"/>
      <c r="H696" s="297"/>
      <c r="I696" s="297"/>
      <c r="J696" s="297"/>
      <c r="K696" s="297"/>
      <c r="L696" s="297"/>
      <c r="M696" s="297"/>
      <c r="N696" s="297"/>
      <c r="O696" s="297">
        <v>0</v>
      </c>
      <c r="P696" s="297"/>
      <c r="Q696" s="297"/>
      <c r="R696" s="297"/>
      <c r="S696" s="297"/>
      <c r="T696" s="297"/>
      <c r="U696" s="297"/>
      <c r="V696" s="297"/>
      <c r="W696" s="297"/>
      <c r="X696" s="297"/>
      <c r="Y696" s="297"/>
      <c r="Z696" s="428"/>
      <c r="AA696" s="412"/>
      <c r="AB696" s="412"/>
      <c r="AC696" s="412"/>
      <c r="AD696" s="412"/>
      <c r="AE696" s="412"/>
      <c r="AF696" s="412"/>
      <c r="AG696" s="417"/>
      <c r="AH696" s="417"/>
      <c r="AI696" s="417"/>
      <c r="AJ696" s="417"/>
      <c r="AK696" s="417"/>
      <c r="AL696" s="417"/>
      <c r="AM696" s="417"/>
      <c r="AN696" s="298">
        <f>SUM(Z696:AM696)</f>
        <v>0</v>
      </c>
    </row>
    <row r="697" spans="1:40" ht="15" hidden="1" outlineLevel="1">
      <c r="A697" s="533"/>
      <c r="B697" s="524"/>
      <c r="C697" s="296" t="s">
        <v>311</v>
      </c>
      <c r="D697" s="293" t="s">
        <v>164</v>
      </c>
      <c r="E697" s="297"/>
      <c r="F697" s="297"/>
      <c r="G697" s="297"/>
      <c r="H697" s="297"/>
      <c r="I697" s="297"/>
      <c r="J697" s="297"/>
      <c r="K697" s="297"/>
      <c r="L697" s="297"/>
      <c r="M697" s="297"/>
      <c r="N697" s="297"/>
      <c r="O697" s="297">
        <f>O696</f>
        <v>0</v>
      </c>
      <c r="P697" s="297"/>
      <c r="Q697" s="297"/>
      <c r="R697" s="297"/>
      <c r="S697" s="297"/>
      <c r="T697" s="297"/>
      <c r="U697" s="297"/>
      <c r="V697" s="297"/>
      <c r="W697" s="297"/>
      <c r="X697" s="297"/>
      <c r="Y697" s="297"/>
      <c r="Z697" s="413">
        <f>Z696</f>
        <v>0</v>
      </c>
      <c r="AA697" s="413">
        <f t="shared" ref="AA697" si="2072">AA696</f>
        <v>0</v>
      </c>
      <c r="AB697" s="413">
        <f t="shared" ref="AB697" si="2073">AB696</f>
        <v>0</v>
      </c>
      <c r="AC697" s="413">
        <f t="shared" ref="AC697" si="2074">AC696</f>
        <v>0</v>
      </c>
      <c r="AD697" s="413">
        <f t="shared" ref="AD697" si="2075">AD696</f>
        <v>0</v>
      </c>
      <c r="AE697" s="413">
        <f t="shared" ref="AE697" si="2076">AE696</f>
        <v>0</v>
      </c>
      <c r="AF697" s="413">
        <f t="shared" ref="AF697" si="2077">AF696</f>
        <v>0</v>
      </c>
      <c r="AG697" s="413">
        <f t="shared" ref="AG697" si="2078">AG696</f>
        <v>0</v>
      </c>
      <c r="AH697" s="413">
        <f t="shared" ref="AH697" si="2079">AH696</f>
        <v>0</v>
      </c>
      <c r="AI697" s="413">
        <f t="shared" ref="AI697" si="2080">AI696</f>
        <v>0</v>
      </c>
      <c r="AJ697" s="413">
        <f t="shared" ref="AJ697" si="2081">AJ696</f>
        <v>0</v>
      </c>
      <c r="AK697" s="413">
        <f t="shared" ref="AK697" si="2082">AK696</f>
        <v>0</v>
      </c>
      <c r="AL697" s="413">
        <f t="shared" ref="AL697" si="2083">AL696</f>
        <v>0</v>
      </c>
      <c r="AM697" s="413">
        <f t="shared" ref="AM697" si="2084">AM696</f>
        <v>0</v>
      </c>
      <c r="AN697" s="308"/>
    </row>
    <row r="698" spans="1:40" ht="15" hidden="1" outlineLevel="1">
      <c r="A698" s="533"/>
      <c r="B698" s="524"/>
      <c r="C698" s="430"/>
      <c r="D698" s="293"/>
      <c r="E698" s="293"/>
      <c r="F698" s="293"/>
      <c r="G698" s="293"/>
      <c r="H698" s="293"/>
      <c r="I698" s="293"/>
      <c r="J698" s="293"/>
      <c r="K698" s="293"/>
      <c r="L698" s="293"/>
      <c r="M698" s="293"/>
      <c r="N698" s="293"/>
      <c r="O698" s="293"/>
      <c r="P698" s="293"/>
      <c r="Q698" s="293"/>
      <c r="R698" s="293"/>
      <c r="S698" s="293"/>
      <c r="T698" s="293"/>
      <c r="U698" s="293"/>
      <c r="V698" s="293"/>
      <c r="W698" s="293"/>
      <c r="X698" s="293"/>
      <c r="Y698" s="293"/>
      <c r="Z698" s="414"/>
      <c r="AA698" s="427"/>
      <c r="AB698" s="427"/>
      <c r="AC698" s="427"/>
      <c r="AD698" s="427"/>
      <c r="AE698" s="427"/>
      <c r="AF698" s="427"/>
      <c r="AG698" s="427"/>
      <c r="AH698" s="427"/>
      <c r="AI698" s="427"/>
      <c r="AJ698" s="427"/>
      <c r="AK698" s="427"/>
      <c r="AL698" s="427"/>
      <c r="AM698" s="427"/>
      <c r="AN698" s="308"/>
    </row>
    <row r="699" spans="1:40" ht="15" hidden="1" outlineLevel="1">
      <c r="A699" s="533">
        <v>35</v>
      </c>
      <c r="B699" s="524"/>
      <c r="C699" s="430" t="s">
        <v>128</v>
      </c>
      <c r="D699" s="293" t="s">
        <v>25</v>
      </c>
      <c r="E699" s="297"/>
      <c r="F699" s="297"/>
      <c r="G699" s="297"/>
      <c r="H699" s="297"/>
      <c r="I699" s="297"/>
      <c r="J699" s="297"/>
      <c r="K699" s="297"/>
      <c r="L699" s="297"/>
      <c r="M699" s="297"/>
      <c r="N699" s="297"/>
      <c r="O699" s="297">
        <v>0</v>
      </c>
      <c r="P699" s="297"/>
      <c r="Q699" s="297"/>
      <c r="R699" s="297"/>
      <c r="S699" s="297"/>
      <c r="T699" s="297"/>
      <c r="U699" s="297"/>
      <c r="V699" s="297"/>
      <c r="W699" s="297"/>
      <c r="X699" s="297"/>
      <c r="Y699" s="297"/>
      <c r="Z699" s="428"/>
      <c r="AA699" s="412"/>
      <c r="AB699" s="412"/>
      <c r="AC699" s="412"/>
      <c r="AD699" s="412"/>
      <c r="AE699" s="412"/>
      <c r="AF699" s="412"/>
      <c r="AG699" s="417"/>
      <c r="AH699" s="417"/>
      <c r="AI699" s="417"/>
      <c r="AJ699" s="417"/>
      <c r="AK699" s="417"/>
      <c r="AL699" s="417"/>
      <c r="AM699" s="417"/>
      <c r="AN699" s="298">
        <f>SUM(Z699:AM699)</f>
        <v>0</v>
      </c>
    </row>
    <row r="700" spans="1:40" ht="15" hidden="1" outlineLevel="1">
      <c r="A700" s="533"/>
      <c r="B700" s="524"/>
      <c r="C700" s="296" t="s">
        <v>311</v>
      </c>
      <c r="D700" s="293" t="s">
        <v>164</v>
      </c>
      <c r="E700" s="297"/>
      <c r="F700" s="297"/>
      <c r="G700" s="297"/>
      <c r="H700" s="297"/>
      <c r="I700" s="297"/>
      <c r="J700" s="297"/>
      <c r="K700" s="297"/>
      <c r="L700" s="297"/>
      <c r="M700" s="297"/>
      <c r="N700" s="297"/>
      <c r="O700" s="297">
        <f>O699</f>
        <v>0</v>
      </c>
      <c r="P700" s="297"/>
      <c r="Q700" s="297"/>
      <c r="R700" s="297"/>
      <c r="S700" s="297"/>
      <c r="T700" s="297"/>
      <c r="U700" s="297"/>
      <c r="V700" s="297"/>
      <c r="W700" s="297"/>
      <c r="X700" s="297"/>
      <c r="Y700" s="297"/>
      <c r="Z700" s="413">
        <f>Z699</f>
        <v>0</v>
      </c>
      <c r="AA700" s="413">
        <f t="shared" ref="AA700" si="2085">AA699</f>
        <v>0</v>
      </c>
      <c r="AB700" s="413">
        <f t="shared" ref="AB700" si="2086">AB699</f>
        <v>0</v>
      </c>
      <c r="AC700" s="413">
        <f t="shared" ref="AC700" si="2087">AC699</f>
        <v>0</v>
      </c>
      <c r="AD700" s="413">
        <f t="shared" ref="AD700" si="2088">AD699</f>
        <v>0</v>
      </c>
      <c r="AE700" s="413">
        <f t="shared" ref="AE700" si="2089">AE699</f>
        <v>0</v>
      </c>
      <c r="AF700" s="413">
        <f t="shared" ref="AF700" si="2090">AF699</f>
        <v>0</v>
      </c>
      <c r="AG700" s="413">
        <f t="shared" ref="AG700" si="2091">AG699</f>
        <v>0</v>
      </c>
      <c r="AH700" s="413">
        <f t="shared" ref="AH700" si="2092">AH699</f>
        <v>0</v>
      </c>
      <c r="AI700" s="413">
        <f t="shared" ref="AI700" si="2093">AI699</f>
        <v>0</v>
      </c>
      <c r="AJ700" s="413">
        <f t="shared" ref="AJ700" si="2094">AJ699</f>
        <v>0</v>
      </c>
      <c r="AK700" s="413">
        <f t="shared" ref="AK700" si="2095">AK699</f>
        <v>0</v>
      </c>
      <c r="AL700" s="413">
        <f t="shared" ref="AL700" si="2096">AL699</f>
        <v>0</v>
      </c>
      <c r="AM700" s="413">
        <f t="shared" ref="AM700" si="2097">AM699</f>
        <v>0</v>
      </c>
      <c r="AN700" s="308"/>
    </row>
    <row r="701" spans="1:40" ht="15" hidden="1" outlineLevel="1">
      <c r="A701" s="533"/>
      <c r="B701" s="524"/>
      <c r="C701" s="43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293"/>
      <c r="Z701" s="414"/>
      <c r="AA701" s="427"/>
      <c r="AB701" s="427"/>
      <c r="AC701" s="427"/>
      <c r="AD701" s="427"/>
      <c r="AE701" s="427"/>
      <c r="AF701" s="427"/>
      <c r="AG701" s="427"/>
      <c r="AH701" s="427"/>
      <c r="AI701" s="427"/>
      <c r="AJ701" s="427"/>
      <c r="AK701" s="427"/>
      <c r="AL701" s="427"/>
      <c r="AM701" s="427"/>
      <c r="AN701" s="308"/>
    </row>
    <row r="702" spans="1:40" ht="15.6" hidden="1" outlineLevel="1">
      <c r="A702" s="533"/>
      <c r="B702" s="524"/>
      <c r="C702" s="290" t="s">
        <v>503</v>
      </c>
      <c r="D702" s="293"/>
      <c r="E702" s="293"/>
      <c r="F702" s="293"/>
      <c r="G702" s="293"/>
      <c r="H702" s="293"/>
      <c r="I702" s="293"/>
      <c r="J702" s="293"/>
      <c r="K702" s="293"/>
      <c r="L702" s="293"/>
      <c r="M702" s="293"/>
      <c r="N702" s="293"/>
      <c r="O702" s="293"/>
      <c r="P702" s="293"/>
      <c r="Q702" s="293"/>
      <c r="R702" s="293"/>
      <c r="S702" s="293"/>
      <c r="T702" s="293"/>
      <c r="U702" s="293"/>
      <c r="V702" s="293"/>
      <c r="W702" s="293"/>
      <c r="X702" s="293"/>
      <c r="Y702" s="293"/>
      <c r="Z702" s="414"/>
      <c r="AA702" s="427"/>
      <c r="AB702" s="427"/>
      <c r="AC702" s="427"/>
      <c r="AD702" s="427"/>
      <c r="AE702" s="427"/>
      <c r="AF702" s="427"/>
      <c r="AG702" s="427"/>
      <c r="AH702" s="427"/>
      <c r="AI702" s="427"/>
      <c r="AJ702" s="427"/>
      <c r="AK702" s="427"/>
      <c r="AL702" s="427"/>
      <c r="AM702" s="427"/>
      <c r="AN702" s="308"/>
    </row>
    <row r="703" spans="1:40" ht="45" hidden="1" outlineLevel="1">
      <c r="A703" s="533">
        <v>36</v>
      </c>
      <c r="B703" s="524"/>
      <c r="C703" s="430" t="s">
        <v>129</v>
      </c>
      <c r="D703" s="293" t="s">
        <v>25</v>
      </c>
      <c r="E703" s="297"/>
      <c r="F703" s="297"/>
      <c r="G703" s="297"/>
      <c r="H703" s="297"/>
      <c r="I703" s="297"/>
      <c r="J703" s="297"/>
      <c r="K703" s="297"/>
      <c r="L703" s="297"/>
      <c r="M703" s="297"/>
      <c r="N703" s="297"/>
      <c r="O703" s="297">
        <v>0</v>
      </c>
      <c r="P703" s="297"/>
      <c r="Q703" s="297"/>
      <c r="R703" s="297"/>
      <c r="S703" s="297"/>
      <c r="T703" s="297"/>
      <c r="U703" s="297"/>
      <c r="V703" s="297"/>
      <c r="W703" s="297"/>
      <c r="X703" s="297"/>
      <c r="Y703" s="297"/>
      <c r="Z703" s="428"/>
      <c r="AA703" s="412"/>
      <c r="AB703" s="412"/>
      <c r="AC703" s="412"/>
      <c r="AD703" s="412"/>
      <c r="AE703" s="412"/>
      <c r="AF703" s="412"/>
      <c r="AG703" s="417"/>
      <c r="AH703" s="417"/>
      <c r="AI703" s="417"/>
      <c r="AJ703" s="417"/>
      <c r="AK703" s="417"/>
      <c r="AL703" s="417"/>
      <c r="AM703" s="417"/>
      <c r="AN703" s="298">
        <f>SUM(Z703:AM703)</f>
        <v>0</v>
      </c>
    </row>
    <row r="704" spans="1:40" ht="15" hidden="1" outlineLevel="1">
      <c r="A704" s="533"/>
      <c r="B704" s="524"/>
      <c r="C704" s="296" t="s">
        <v>311</v>
      </c>
      <c r="D704" s="293" t="s">
        <v>164</v>
      </c>
      <c r="E704" s="297"/>
      <c r="F704" s="297"/>
      <c r="G704" s="297"/>
      <c r="H704" s="297"/>
      <c r="I704" s="297"/>
      <c r="J704" s="297"/>
      <c r="K704" s="297"/>
      <c r="L704" s="297"/>
      <c r="M704" s="297"/>
      <c r="N704" s="297"/>
      <c r="O704" s="297">
        <f>O703</f>
        <v>0</v>
      </c>
      <c r="P704" s="297"/>
      <c r="Q704" s="297"/>
      <c r="R704" s="297"/>
      <c r="S704" s="297"/>
      <c r="T704" s="297"/>
      <c r="U704" s="297"/>
      <c r="V704" s="297"/>
      <c r="W704" s="297"/>
      <c r="X704" s="297"/>
      <c r="Y704" s="297"/>
      <c r="Z704" s="413">
        <f>Z703</f>
        <v>0</v>
      </c>
      <c r="AA704" s="413">
        <f t="shared" ref="AA704" si="2098">AA703</f>
        <v>0</v>
      </c>
      <c r="AB704" s="413">
        <f t="shared" ref="AB704" si="2099">AB703</f>
        <v>0</v>
      </c>
      <c r="AC704" s="413">
        <f t="shared" ref="AC704" si="2100">AC703</f>
        <v>0</v>
      </c>
      <c r="AD704" s="413">
        <f t="shared" ref="AD704" si="2101">AD703</f>
        <v>0</v>
      </c>
      <c r="AE704" s="413">
        <f t="shared" ref="AE704" si="2102">AE703</f>
        <v>0</v>
      </c>
      <c r="AF704" s="413">
        <f t="shared" ref="AF704" si="2103">AF703</f>
        <v>0</v>
      </c>
      <c r="AG704" s="413">
        <f t="shared" ref="AG704" si="2104">AG703</f>
        <v>0</v>
      </c>
      <c r="AH704" s="413">
        <f t="shared" ref="AH704" si="2105">AH703</f>
        <v>0</v>
      </c>
      <c r="AI704" s="413">
        <f t="shared" ref="AI704" si="2106">AI703</f>
        <v>0</v>
      </c>
      <c r="AJ704" s="413">
        <f t="shared" ref="AJ704" si="2107">AJ703</f>
        <v>0</v>
      </c>
      <c r="AK704" s="413">
        <f t="shared" ref="AK704" si="2108">AK703</f>
        <v>0</v>
      </c>
      <c r="AL704" s="413">
        <f t="shared" ref="AL704" si="2109">AL703</f>
        <v>0</v>
      </c>
      <c r="AM704" s="413">
        <f t="shared" ref="AM704" si="2110">AM703</f>
        <v>0</v>
      </c>
      <c r="AN704" s="308"/>
    </row>
    <row r="705" spans="1:40" ht="15" hidden="1" outlineLevel="1">
      <c r="A705" s="533"/>
      <c r="B705" s="524"/>
      <c r="C705" s="430"/>
      <c r="D705" s="293"/>
      <c r="E705" s="293"/>
      <c r="F705" s="293"/>
      <c r="G705" s="293"/>
      <c r="H705" s="293"/>
      <c r="I705" s="293"/>
      <c r="J705" s="293"/>
      <c r="K705" s="293"/>
      <c r="L705" s="293"/>
      <c r="M705" s="293"/>
      <c r="N705" s="293"/>
      <c r="O705" s="293"/>
      <c r="P705" s="293"/>
      <c r="Q705" s="293"/>
      <c r="R705" s="293"/>
      <c r="S705" s="293"/>
      <c r="T705" s="293"/>
      <c r="U705" s="293"/>
      <c r="V705" s="293"/>
      <c r="W705" s="293"/>
      <c r="X705" s="293"/>
      <c r="Y705" s="293"/>
      <c r="Z705" s="414"/>
      <c r="AA705" s="427"/>
      <c r="AB705" s="427"/>
      <c r="AC705" s="427"/>
      <c r="AD705" s="427"/>
      <c r="AE705" s="427"/>
      <c r="AF705" s="427"/>
      <c r="AG705" s="427"/>
      <c r="AH705" s="427"/>
      <c r="AI705" s="427"/>
      <c r="AJ705" s="427"/>
      <c r="AK705" s="427"/>
      <c r="AL705" s="427"/>
      <c r="AM705" s="427"/>
      <c r="AN705" s="308"/>
    </row>
    <row r="706" spans="1:40" ht="30" hidden="1" outlineLevel="1">
      <c r="A706" s="533">
        <v>37</v>
      </c>
      <c r="B706" s="524"/>
      <c r="C706" s="430" t="s">
        <v>130</v>
      </c>
      <c r="D706" s="293" t="s">
        <v>25</v>
      </c>
      <c r="E706" s="297"/>
      <c r="F706" s="297"/>
      <c r="G706" s="297"/>
      <c r="H706" s="297"/>
      <c r="I706" s="297"/>
      <c r="J706" s="297"/>
      <c r="K706" s="297"/>
      <c r="L706" s="297"/>
      <c r="M706" s="297"/>
      <c r="N706" s="297"/>
      <c r="O706" s="297">
        <v>0</v>
      </c>
      <c r="P706" s="297"/>
      <c r="Q706" s="297"/>
      <c r="R706" s="297"/>
      <c r="S706" s="297"/>
      <c r="T706" s="297"/>
      <c r="U706" s="297"/>
      <c r="V706" s="297"/>
      <c r="W706" s="297"/>
      <c r="X706" s="297"/>
      <c r="Y706" s="297"/>
      <c r="Z706" s="428"/>
      <c r="AA706" s="412"/>
      <c r="AB706" s="412"/>
      <c r="AC706" s="412"/>
      <c r="AD706" s="412"/>
      <c r="AE706" s="412"/>
      <c r="AF706" s="412"/>
      <c r="AG706" s="417"/>
      <c r="AH706" s="417"/>
      <c r="AI706" s="417"/>
      <c r="AJ706" s="417"/>
      <c r="AK706" s="417"/>
      <c r="AL706" s="417"/>
      <c r="AM706" s="417"/>
      <c r="AN706" s="298">
        <f>SUM(Z706:AM706)</f>
        <v>0</v>
      </c>
    </row>
    <row r="707" spans="1:40" ht="15" hidden="1" outlineLevel="1">
      <c r="A707" s="533"/>
      <c r="B707" s="524"/>
      <c r="C707" s="296" t="s">
        <v>311</v>
      </c>
      <c r="D707" s="293" t="s">
        <v>164</v>
      </c>
      <c r="E707" s="297"/>
      <c r="F707" s="297"/>
      <c r="G707" s="297"/>
      <c r="H707" s="297"/>
      <c r="I707" s="297"/>
      <c r="J707" s="297"/>
      <c r="K707" s="297"/>
      <c r="L707" s="297"/>
      <c r="M707" s="297"/>
      <c r="N707" s="297"/>
      <c r="O707" s="297">
        <f>O706</f>
        <v>0</v>
      </c>
      <c r="P707" s="297"/>
      <c r="Q707" s="297"/>
      <c r="R707" s="297"/>
      <c r="S707" s="297"/>
      <c r="T707" s="297"/>
      <c r="U707" s="297"/>
      <c r="V707" s="297"/>
      <c r="W707" s="297"/>
      <c r="X707" s="297"/>
      <c r="Y707" s="297"/>
      <c r="Z707" s="413">
        <f>Z706</f>
        <v>0</v>
      </c>
      <c r="AA707" s="413">
        <f t="shared" ref="AA707" si="2111">AA706</f>
        <v>0</v>
      </c>
      <c r="AB707" s="413">
        <f t="shared" ref="AB707" si="2112">AB706</f>
        <v>0</v>
      </c>
      <c r="AC707" s="413">
        <f t="shared" ref="AC707" si="2113">AC706</f>
        <v>0</v>
      </c>
      <c r="AD707" s="413">
        <f t="shared" ref="AD707" si="2114">AD706</f>
        <v>0</v>
      </c>
      <c r="AE707" s="413">
        <f t="shared" ref="AE707" si="2115">AE706</f>
        <v>0</v>
      </c>
      <c r="AF707" s="413">
        <f t="shared" ref="AF707" si="2116">AF706</f>
        <v>0</v>
      </c>
      <c r="AG707" s="413">
        <f t="shared" ref="AG707" si="2117">AG706</f>
        <v>0</v>
      </c>
      <c r="AH707" s="413">
        <f t="shared" ref="AH707" si="2118">AH706</f>
        <v>0</v>
      </c>
      <c r="AI707" s="413">
        <f t="shared" ref="AI707" si="2119">AI706</f>
        <v>0</v>
      </c>
      <c r="AJ707" s="413">
        <f t="shared" ref="AJ707" si="2120">AJ706</f>
        <v>0</v>
      </c>
      <c r="AK707" s="413">
        <f t="shared" ref="AK707" si="2121">AK706</f>
        <v>0</v>
      </c>
      <c r="AL707" s="413">
        <f t="shared" ref="AL707" si="2122">AL706</f>
        <v>0</v>
      </c>
      <c r="AM707" s="413">
        <f t="shared" ref="AM707" si="2123">AM706</f>
        <v>0</v>
      </c>
      <c r="AN707" s="308"/>
    </row>
    <row r="708" spans="1:40" ht="15" hidden="1" outlineLevel="1">
      <c r="A708" s="533"/>
      <c r="B708" s="524"/>
      <c r="C708" s="430"/>
      <c r="D708" s="293"/>
      <c r="E708" s="293"/>
      <c r="F708" s="293"/>
      <c r="G708" s="293"/>
      <c r="H708" s="293"/>
      <c r="I708" s="293"/>
      <c r="J708" s="293"/>
      <c r="K708" s="293"/>
      <c r="L708" s="293"/>
      <c r="M708" s="293"/>
      <c r="N708" s="293"/>
      <c r="O708" s="293"/>
      <c r="P708" s="293"/>
      <c r="Q708" s="293"/>
      <c r="R708" s="293"/>
      <c r="S708" s="293"/>
      <c r="T708" s="293"/>
      <c r="U708" s="293"/>
      <c r="V708" s="293"/>
      <c r="W708" s="293"/>
      <c r="X708" s="293"/>
      <c r="Y708" s="293"/>
      <c r="Z708" s="414"/>
      <c r="AA708" s="427"/>
      <c r="AB708" s="427"/>
      <c r="AC708" s="427"/>
      <c r="AD708" s="427"/>
      <c r="AE708" s="427"/>
      <c r="AF708" s="427"/>
      <c r="AG708" s="427"/>
      <c r="AH708" s="427"/>
      <c r="AI708" s="427"/>
      <c r="AJ708" s="427"/>
      <c r="AK708" s="427"/>
      <c r="AL708" s="427"/>
      <c r="AM708" s="427"/>
      <c r="AN708" s="308"/>
    </row>
    <row r="709" spans="1:40" ht="15" hidden="1" outlineLevel="1">
      <c r="A709" s="533">
        <v>38</v>
      </c>
      <c r="B709" s="524"/>
      <c r="C709" s="430" t="s">
        <v>131</v>
      </c>
      <c r="D709" s="293" t="s">
        <v>25</v>
      </c>
      <c r="E709" s="297"/>
      <c r="F709" s="297"/>
      <c r="G709" s="297"/>
      <c r="H709" s="297"/>
      <c r="I709" s="297"/>
      <c r="J709" s="297"/>
      <c r="K709" s="297"/>
      <c r="L709" s="297"/>
      <c r="M709" s="297"/>
      <c r="N709" s="297"/>
      <c r="O709" s="297">
        <v>0</v>
      </c>
      <c r="P709" s="297"/>
      <c r="Q709" s="297"/>
      <c r="R709" s="297"/>
      <c r="S709" s="297"/>
      <c r="T709" s="297"/>
      <c r="U709" s="297"/>
      <c r="V709" s="297"/>
      <c r="W709" s="297"/>
      <c r="X709" s="297"/>
      <c r="Y709" s="297"/>
      <c r="Z709" s="428"/>
      <c r="AA709" s="412"/>
      <c r="AB709" s="412"/>
      <c r="AC709" s="412"/>
      <c r="AD709" s="412"/>
      <c r="AE709" s="412"/>
      <c r="AF709" s="412"/>
      <c r="AG709" s="417"/>
      <c r="AH709" s="417"/>
      <c r="AI709" s="417"/>
      <c r="AJ709" s="417"/>
      <c r="AK709" s="417"/>
      <c r="AL709" s="417"/>
      <c r="AM709" s="417"/>
      <c r="AN709" s="298">
        <f>SUM(Z709:AM709)</f>
        <v>0</v>
      </c>
    </row>
    <row r="710" spans="1:40" ht="15" hidden="1" outlineLevel="1">
      <c r="A710" s="533"/>
      <c r="B710" s="524"/>
      <c r="C710" s="296" t="s">
        <v>311</v>
      </c>
      <c r="D710" s="293" t="s">
        <v>164</v>
      </c>
      <c r="E710" s="297"/>
      <c r="F710" s="297"/>
      <c r="G710" s="297"/>
      <c r="H710" s="297"/>
      <c r="I710" s="297"/>
      <c r="J710" s="297"/>
      <c r="K710" s="297"/>
      <c r="L710" s="297"/>
      <c r="M710" s="297"/>
      <c r="N710" s="297"/>
      <c r="O710" s="297">
        <f>O709</f>
        <v>0</v>
      </c>
      <c r="P710" s="297"/>
      <c r="Q710" s="297"/>
      <c r="R710" s="297"/>
      <c r="S710" s="297"/>
      <c r="T710" s="297"/>
      <c r="U710" s="297"/>
      <c r="V710" s="297"/>
      <c r="W710" s="297"/>
      <c r="X710" s="297"/>
      <c r="Y710" s="297"/>
      <c r="Z710" s="413">
        <f>Z709</f>
        <v>0</v>
      </c>
      <c r="AA710" s="413">
        <f t="shared" ref="AA710" si="2124">AA709</f>
        <v>0</v>
      </c>
      <c r="AB710" s="413">
        <f t="shared" ref="AB710" si="2125">AB709</f>
        <v>0</v>
      </c>
      <c r="AC710" s="413">
        <f t="shared" ref="AC710" si="2126">AC709</f>
        <v>0</v>
      </c>
      <c r="AD710" s="413">
        <f t="shared" ref="AD710" si="2127">AD709</f>
        <v>0</v>
      </c>
      <c r="AE710" s="413">
        <f t="shared" ref="AE710" si="2128">AE709</f>
        <v>0</v>
      </c>
      <c r="AF710" s="413">
        <f t="shared" ref="AF710" si="2129">AF709</f>
        <v>0</v>
      </c>
      <c r="AG710" s="413">
        <f t="shared" ref="AG710" si="2130">AG709</f>
        <v>0</v>
      </c>
      <c r="AH710" s="413">
        <f t="shared" ref="AH710" si="2131">AH709</f>
        <v>0</v>
      </c>
      <c r="AI710" s="413">
        <f t="shared" ref="AI710" si="2132">AI709</f>
        <v>0</v>
      </c>
      <c r="AJ710" s="413">
        <f t="shared" ref="AJ710" si="2133">AJ709</f>
        <v>0</v>
      </c>
      <c r="AK710" s="413">
        <f t="shared" ref="AK710" si="2134">AK709</f>
        <v>0</v>
      </c>
      <c r="AL710" s="413">
        <f t="shared" ref="AL710" si="2135">AL709</f>
        <v>0</v>
      </c>
      <c r="AM710" s="413">
        <f t="shared" ref="AM710" si="2136">AM709</f>
        <v>0</v>
      </c>
      <c r="AN710" s="308"/>
    </row>
    <row r="711" spans="1:40" ht="15" hidden="1" outlineLevel="1">
      <c r="A711" s="533"/>
      <c r="B711" s="524"/>
      <c r="C711" s="430"/>
      <c r="D711" s="293"/>
      <c r="E711" s="293"/>
      <c r="F711" s="293"/>
      <c r="G711" s="293"/>
      <c r="H711" s="293"/>
      <c r="I711" s="293"/>
      <c r="J711" s="293"/>
      <c r="K711" s="293"/>
      <c r="L711" s="293"/>
      <c r="M711" s="293"/>
      <c r="N711" s="293"/>
      <c r="O711" s="293"/>
      <c r="P711" s="293"/>
      <c r="Q711" s="293"/>
      <c r="R711" s="293"/>
      <c r="S711" s="293"/>
      <c r="T711" s="293"/>
      <c r="U711" s="293"/>
      <c r="V711" s="293"/>
      <c r="W711" s="293"/>
      <c r="X711" s="293"/>
      <c r="Y711" s="293"/>
      <c r="Z711" s="414"/>
      <c r="AA711" s="427"/>
      <c r="AB711" s="427"/>
      <c r="AC711" s="427"/>
      <c r="AD711" s="427"/>
      <c r="AE711" s="427"/>
      <c r="AF711" s="427"/>
      <c r="AG711" s="427"/>
      <c r="AH711" s="427"/>
      <c r="AI711" s="427"/>
      <c r="AJ711" s="427"/>
      <c r="AK711" s="427"/>
      <c r="AL711" s="427"/>
      <c r="AM711" s="427"/>
      <c r="AN711" s="308"/>
    </row>
    <row r="712" spans="1:40" ht="30" hidden="1" outlineLevel="1">
      <c r="A712" s="533">
        <v>39</v>
      </c>
      <c r="B712" s="524"/>
      <c r="C712" s="430" t="s">
        <v>132</v>
      </c>
      <c r="D712" s="293" t="s">
        <v>25</v>
      </c>
      <c r="E712" s="297"/>
      <c r="F712" s="297"/>
      <c r="G712" s="297"/>
      <c r="H712" s="297"/>
      <c r="I712" s="297"/>
      <c r="J712" s="297"/>
      <c r="K712" s="297"/>
      <c r="L712" s="297"/>
      <c r="M712" s="297"/>
      <c r="N712" s="297"/>
      <c r="O712" s="297">
        <v>0</v>
      </c>
      <c r="P712" s="297"/>
      <c r="Q712" s="297"/>
      <c r="R712" s="297"/>
      <c r="S712" s="297"/>
      <c r="T712" s="297"/>
      <c r="U712" s="297"/>
      <c r="V712" s="297"/>
      <c r="W712" s="297"/>
      <c r="X712" s="297"/>
      <c r="Y712" s="297"/>
      <c r="Z712" s="428"/>
      <c r="AA712" s="412"/>
      <c r="AB712" s="412"/>
      <c r="AC712" s="412"/>
      <c r="AD712" s="412"/>
      <c r="AE712" s="412"/>
      <c r="AF712" s="412"/>
      <c r="AG712" s="417"/>
      <c r="AH712" s="417"/>
      <c r="AI712" s="417"/>
      <c r="AJ712" s="417"/>
      <c r="AK712" s="417"/>
      <c r="AL712" s="417"/>
      <c r="AM712" s="417"/>
      <c r="AN712" s="298">
        <f>SUM(Z712:AM712)</f>
        <v>0</v>
      </c>
    </row>
    <row r="713" spans="1:40" ht="15" hidden="1" outlineLevel="1">
      <c r="A713" s="533"/>
      <c r="B713" s="524"/>
      <c r="C713" s="296" t="s">
        <v>311</v>
      </c>
      <c r="D713" s="293" t="s">
        <v>164</v>
      </c>
      <c r="E713" s="297"/>
      <c r="F713" s="297"/>
      <c r="G713" s="297"/>
      <c r="H713" s="297"/>
      <c r="I713" s="297"/>
      <c r="J713" s="297"/>
      <c r="K713" s="297"/>
      <c r="L713" s="297"/>
      <c r="M713" s="297"/>
      <c r="N713" s="297"/>
      <c r="O713" s="297">
        <f>O712</f>
        <v>0</v>
      </c>
      <c r="P713" s="297"/>
      <c r="Q713" s="297"/>
      <c r="R713" s="297"/>
      <c r="S713" s="297"/>
      <c r="T713" s="297"/>
      <c r="U713" s="297"/>
      <c r="V713" s="297"/>
      <c r="W713" s="297"/>
      <c r="X713" s="297"/>
      <c r="Y713" s="297"/>
      <c r="Z713" s="413">
        <f>Z712</f>
        <v>0</v>
      </c>
      <c r="AA713" s="413">
        <f t="shared" ref="AA713" si="2137">AA712</f>
        <v>0</v>
      </c>
      <c r="AB713" s="413">
        <f t="shared" ref="AB713" si="2138">AB712</f>
        <v>0</v>
      </c>
      <c r="AC713" s="413">
        <f t="shared" ref="AC713" si="2139">AC712</f>
        <v>0</v>
      </c>
      <c r="AD713" s="413">
        <f t="shared" ref="AD713" si="2140">AD712</f>
        <v>0</v>
      </c>
      <c r="AE713" s="413">
        <f t="shared" ref="AE713" si="2141">AE712</f>
        <v>0</v>
      </c>
      <c r="AF713" s="413">
        <f t="shared" ref="AF713" si="2142">AF712</f>
        <v>0</v>
      </c>
      <c r="AG713" s="413">
        <f t="shared" ref="AG713" si="2143">AG712</f>
        <v>0</v>
      </c>
      <c r="AH713" s="413">
        <f t="shared" ref="AH713" si="2144">AH712</f>
        <v>0</v>
      </c>
      <c r="AI713" s="413">
        <f t="shared" ref="AI713" si="2145">AI712</f>
        <v>0</v>
      </c>
      <c r="AJ713" s="413">
        <f t="shared" ref="AJ713" si="2146">AJ712</f>
        <v>0</v>
      </c>
      <c r="AK713" s="413">
        <f t="shared" ref="AK713" si="2147">AK712</f>
        <v>0</v>
      </c>
      <c r="AL713" s="413">
        <f t="shared" ref="AL713" si="2148">AL712</f>
        <v>0</v>
      </c>
      <c r="AM713" s="413">
        <f t="shared" ref="AM713" si="2149">AM712</f>
        <v>0</v>
      </c>
      <c r="AN713" s="308"/>
    </row>
    <row r="714" spans="1:40" ht="15" hidden="1" outlineLevel="1">
      <c r="A714" s="533"/>
      <c r="B714" s="524"/>
      <c r="C714" s="430"/>
      <c r="D714" s="293"/>
      <c r="E714" s="293"/>
      <c r="F714" s="293"/>
      <c r="G714" s="293"/>
      <c r="H714" s="293"/>
      <c r="I714" s="293"/>
      <c r="J714" s="293"/>
      <c r="K714" s="293"/>
      <c r="L714" s="293"/>
      <c r="M714" s="293"/>
      <c r="N714" s="293"/>
      <c r="O714" s="293"/>
      <c r="P714" s="293"/>
      <c r="Q714" s="293"/>
      <c r="R714" s="293"/>
      <c r="S714" s="293"/>
      <c r="T714" s="293"/>
      <c r="U714" s="293"/>
      <c r="V714" s="293"/>
      <c r="W714" s="293"/>
      <c r="X714" s="293"/>
      <c r="Y714" s="293"/>
      <c r="Z714" s="414"/>
      <c r="AA714" s="427"/>
      <c r="AB714" s="427"/>
      <c r="AC714" s="427"/>
      <c r="AD714" s="427"/>
      <c r="AE714" s="427"/>
      <c r="AF714" s="427"/>
      <c r="AG714" s="427"/>
      <c r="AH714" s="427"/>
      <c r="AI714" s="427"/>
      <c r="AJ714" s="427"/>
      <c r="AK714" s="427"/>
      <c r="AL714" s="427"/>
      <c r="AM714" s="427"/>
      <c r="AN714" s="308"/>
    </row>
    <row r="715" spans="1:40" ht="30" hidden="1" outlineLevel="1">
      <c r="A715" s="533">
        <v>40</v>
      </c>
      <c r="B715" s="524"/>
      <c r="C715" s="430" t="s">
        <v>133</v>
      </c>
      <c r="D715" s="293" t="s">
        <v>25</v>
      </c>
      <c r="E715" s="297"/>
      <c r="F715" s="297"/>
      <c r="G715" s="297"/>
      <c r="H715" s="297"/>
      <c r="I715" s="297"/>
      <c r="J715" s="297"/>
      <c r="K715" s="297"/>
      <c r="L715" s="297"/>
      <c r="M715" s="297"/>
      <c r="N715" s="297"/>
      <c r="O715" s="297">
        <v>0</v>
      </c>
      <c r="P715" s="297"/>
      <c r="Q715" s="297"/>
      <c r="R715" s="297"/>
      <c r="S715" s="297"/>
      <c r="T715" s="297"/>
      <c r="U715" s="297"/>
      <c r="V715" s="297"/>
      <c r="W715" s="297"/>
      <c r="X715" s="297"/>
      <c r="Y715" s="297"/>
      <c r="Z715" s="428"/>
      <c r="AA715" s="412"/>
      <c r="AB715" s="412"/>
      <c r="AC715" s="412"/>
      <c r="AD715" s="412"/>
      <c r="AE715" s="412"/>
      <c r="AF715" s="412"/>
      <c r="AG715" s="417"/>
      <c r="AH715" s="417"/>
      <c r="AI715" s="417"/>
      <c r="AJ715" s="417"/>
      <c r="AK715" s="417"/>
      <c r="AL715" s="417"/>
      <c r="AM715" s="417"/>
      <c r="AN715" s="298">
        <f>SUM(Z715:AM715)</f>
        <v>0</v>
      </c>
    </row>
    <row r="716" spans="1:40" ht="15" hidden="1" outlineLevel="1">
      <c r="A716" s="533"/>
      <c r="B716" s="524"/>
      <c r="C716" s="296" t="s">
        <v>311</v>
      </c>
      <c r="D716" s="293" t="s">
        <v>164</v>
      </c>
      <c r="E716" s="297"/>
      <c r="F716" s="297"/>
      <c r="G716" s="297"/>
      <c r="H716" s="297"/>
      <c r="I716" s="297"/>
      <c r="J716" s="297"/>
      <c r="K716" s="297"/>
      <c r="L716" s="297"/>
      <c r="M716" s="297"/>
      <c r="N716" s="297"/>
      <c r="O716" s="297">
        <f>O715</f>
        <v>0</v>
      </c>
      <c r="P716" s="297"/>
      <c r="Q716" s="297"/>
      <c r="R716" s="297"/>
      <c r="S716" s="297"/>
      <c r="T716" s="297"/>
      <c r="U716" s="297"/>
      <c r="V716" s="297"/>
      <c r="W716" s="297"/>
      <c r="X716" s="297"/>
      <c r="Y716" s="297"/>
      <c r="Z716" s="413">
        <f>Z715</f>
        <v>0</v>
      </c>
      <c r="AA716" s="413">
        <f t="shared" ref="AA716" si="2150">AA715</f>
        <v>0</v>
      </c>
      <c r="AB716" s="413">
        <f t="shared" ref="AB716" si="2151">AB715</f>
        <v>0</v>
      </c>
      <c r="AC716" s="413">
        <f t="shared" ref="AC716" si="2152">AC715</f>
        <v>0</v>
      </c>
      <c r="AD716" s="413">
        <f t="shared" ref="AD716" si="2153">AD715</f>
        <v>0</v>
      </c>
      <c r="AE716" s="413">
        <f t="shared" ref="AE716" si="2154">AE715</f>
        <v>0</v>
      </c>
      <c r="AF716" s="413">
        <f t="shared" ref="AF716" si="2155">AF715</f>
        <v>0</v>
      </c>
      <c r="AG716" s="413">
        <f t="shared" ref="AG716" si="2156">AG715</f>
        <v>0</v>
      </c>
      <c r="AH716" s="413">
        <f t="shared" ref="AH716" si="2157">AH715</f>
        <v>0</v>
      </c>
      <c r="AI716" s="413">
        <f t="shared" ref="AI716" si="2158">AI715</f>
        <v>0</v>
      </c>
      <c r="AJ716" s="413">
        <f t="shared" ref="AJ716" si="2159">AJ715</f>
        <v>0</v>
      </c>
      <c r="AK716" s="413">
        <f t="shared" ref="AK716" si="2160">AK715</f>
        <v>0</v>
      </c>
      <c r="AL716" s="413">
        <f t="shared" ref="AL716" si="2161">AL715</f>
        <v>0</v>
      </c>
      <c r="AM716" s="413">
        <f t="shared" ref="AM716" si="2162">AM715</f>
        <v>0</v>
      </c>
      <c r="AN716" s="308"/>
    </row>
    <row r="717" spans="1:40" ht="15" hidden="1" outlineLevel="1">
      <c r="A717" s="533"/>
      <c r="B717" s="524"/>
      <c r="C717" s="430"/>
      <c r="D717" s="293"/>
      <c r="E717" s="293"/>
      <c r="F717" s="293"/>
      <c r="G717" s="293"/>
      <c r="H717" s="293"/>
      <c r="I717" s="293"/>
      <c r="J717" s="293"/>
      <c r="K717" s="293"/>
      <c r="L717" s="293"/>
      <c r="M717" s="293"/>
      <c r="N717" s="293"/>
      <c r="O717" s="293"/>
      <c r="P717" s="293"/>
      <c r="Q717" s="293"/>
      <c r="R717" s="293"/>
      <c r="S717" s="293"/>
      <c r="T717" s="293"/>
      <c r="U717" s="293"/>
      <c r="V717" s="293"/>
      <c r="W717" s="293"/>
      <c r="X717" s="293"/>
      <c r="Y717" s="293"/>
      <c r="Z717" s="414"/>
      <c r="AA717" s="427"/>
      <c r="AB717" s="427"/>
      <c r="AC717" s="427"/>
      <c r="AD717" s="427"/>
      <c r="AE717" s="427"/>
      <c r="AF717" s="427"/>
      <c r="AG717" s="427"/>
      <c r="AH717" s="427"/>
      <c r="AI717" s="427"/>
      <c r="AJ717" s="427"/>
      <c r="AK717" s="427"/>
      <c r="AL717" s="427"/>
      <c r="AM717" s="427"/>
      <c r="AN717" s="308"/>
    </row>
    <row r="718" spans="1:40" ht="45" hidden="1" outlineLevel="1">
      <c r="A718" s="533">
        <v>41</v>
      </c>
      <c r="B718" s="524"/>
      <c r="C718" s="430" t="s">
        <v>134</v>
      </c>
      <c r="D718" s="293" t="s">
        <v>25</v>
      </c>
      <c r="E718" s="297"/>
      <c r="F718" s="297"/>
      <c r="G718" s="297"/>
      <c r="H718" s="297"/>
      <c r="I718" s="297"/>
      <c r="J718" s="297"/>
      <c r="K718" s="297"/>
      <c r="L718" s="297"/>
      <c r="M718" s="297"/>
      <c r="N718" s="297"/>
      <c r="O718" s="297">
        <v>0</v>
      </c>
      <c r="P718" s="297"/>
      <c r="Q718" s="297"/>
      <c r="R718" s="297"/>
      <c r="S718" s="297"/>
      <c r="T718" s="297"/>
      <c r="U718" s="297"/>
      <c r="V718" s="297"/>
      <c r="W718" s="297"/>
      <c r="X718" s="297"/>
      <c r="Y718" s="297"/>
      <c r="Z718" s="428"/>
      <c r="AA718" s="412"/>
      <c r="AB718" s="412"/>
      <c r="AC718" s="412"/>
      <c r="AD718" s="412"/>
      <c r="AE718" s="412"/>
      <c r="AF718" s="412"/>
      <c r="AG718" s="417"/>
      <c r="AH718" s="417"/>
      <c r="AI718" s="417"/>
      <c r="AJ718" s="417"/>
      <c r="AK718" s="417"/>
      <c r="AL718" s="417"/>
      <c r="AM718" s="417"/>
      <c r="AN718" s="298">
        <f>SUM(Z718:AM718)</f>
        <v>0</v>
      </c>
    </row>
    <row r="719" spans="1:40" ht="15" hidden="1" outlineLevel="1">
      <c r="A719" s="533"/>
      <c r="B719" s="524"/>
      <c r="C719" s="296" t="s">
        <v>311</v>
      </c>
      <c r="D719" s="293" t="s">
        <v>164</v>
      </c>
      <c r="E719" s="297"/>
      <c r="F719" s="297"/>
      <c r="G719" s="297"/>
      <c r="H719" s="297"/>
      <c r="I719" s="297"/>
      <c r="J719" s="297"/>
      <c r="K719" s="297"/>
      <c r="L719" s="297"/>
      <c r="M719" s="297"/>
      <c r="N719" s="297"/>
      <c r="O719" s="297">
        <f>O718</f>
        <v>0</v>
      </c>
      <c r="P719" s="297"/>
      <c r="Q719" s="297"/>
      <c r="R719" s="297"/>
      <c r="S719" s="297"/>
      <c r="T719" s="297"/>
      <c r="U719" s="297"/>
      <c r="V719" s="297"/>
      <c r="W719" s="297"/>
      <c r="X719" s="297"/>
      <c r="Y719" s="297"/>
      <c r="Z719" s="413">
        <f>Z718</f>
        <v>0</v>
      </c>
      <c r="AA719" s="413">
        <f t="shared" ref="AA719" si="2163">AA718</f>
        <v>0</v>
      </c>
      <c r="AB719" s="413">
        <f t="shared" ref="AB719" si="2164">AB718</f>
        <v>0</v>
      </c>
      <c r="AC719" s="413">
        <f t="shared" ref="AC719" si="2165">AC718</f>
        <v>0</v>
      </c>
      <c r="AD719" s="413">
        <f t="shared" ref="AD719" si="2166">AD718</f>
        <v>0</v>
      </c>
      <c r="AE719" s="413">
        <f t="shared" ref="AE719" si="2167">AE718</f>
        <v>0</v>
      </c>
      <c r="AF719" s="413">
        <f t="shared" ref="AF719" si="2168">AF718</f>
        <v>0</v>
      </c>
      <c r="AG719" s="413">
        <f t="shared" ref="AG719" si="2169">AG718</f>
        <v>0</v>
      </c>
      <c r="AH719" s="413">
        <f t="shared" ref="AH719" si="2170">AH718</f>
        <v>0</v>
      </c>
      <c r="AI719" s="413">
        <f t="shared" ref="AI719" si="2171">AI718</f>
        <v>0</v>
      </c>
      <c r="AJ719" s="413">
        <f t="shared" ref="AJ719" si="2172">AJ718</f>
        <v>0</v>
      </c>
      <c r="AK719" s="413">
        <f t="shared" ref="AK719" si="2173">AK718</f>
        <v>0</v>
      </c>
      <c r="AL719" s="413">
        <f t="shared" ref="AL719" si="2174">AL718</f>
        <v>0</v>
      </c>
      <c r="AM719" s="413">
        <f t="shared" ref="AM719" si="2175">AM718</f>
        <v>0</v>
      </c>
      <c r="AN719" s="308"/>
    </row>
    <row r="720" spans="1:40" ht="15" hidden="1" outlineLevel="1">
      <c r="A720" s="533"/>
      <c r="B720" s="524"/>
      <c r="C720" s="430"/>
      <c r="D720" s="293"/>
      <c r="E720" s="293"/>
      <c r="F720" s="293"/>
      <c r="G720" s="293"/>
      <c r="H720" s="293"/>
      <c r="I720" s="293"/>
      <c r="J720" s="293"/>
      <c r="K720" s="293"/>
      <c r="L720" s="293"/>
      <c r="M720" s="293"/>
      <c r="N720" s="293"/>
      <c r="O720" s="293"/>
      <c r="P720" s="293"/>
      <c r="Q720" s="293"/>
      <c r="R720" s="293"/>
      <c r="S720" s="293"/>
      <c r="T720" s="293"/>
      <c r="U720" s="293"/>
      <c r="V720" s="293"/>
      <c r="W720" s="293"/>
      <c r="X720" s="293"/>
      <c r="Y720" s="293"/>
      <c r="Z720" s="414"/>
      <c r="AA720" s="427"/>
      <c r="AB720" s="427"/>
      <c r="AC720" s="427"/>
      <c r="AD720" s="427"/>
      <c r="AE720" s="427"/>
      <c r="AF720" s="427"/>
      <c r="AG720" s="427"/>
      <c r="AH720" s="427"/>
      <c r="AI720" s="427"/>
      <c r="AJ720" s="427"/>
      <c r="AK720" s="427"/>
      <c r="AL720" s="427"/>
      <c r="AM720" s="427"/>
      <c r="AN720" s="308"/>
    </row>
    <row r="721" spans="1:40" ht="30" hidden="1" outlineLevel="1">
      <c r="A721" s="533">
        <v>42</v>
      </c>
      <c r="B721" s="524"/>
      <c r="C721" s="430" t="s">
        <v>135</v>
      </c>
      <c r="D721" s="293" t="s">
        <v>25</v>
      </c>
      <c r="E721" s="297"/>
      <c r="F721" s="297"/>
      <c r="G721" s="297"/>
      <c r="H721" s="297"/>
      <c r="I721" s="297"/>
      <c r="J721" s="297"/>
      <c r="K721" s="297"/>
      <c r="L721" s="297"/>
      <c r="M721" s="297"/>
      <c r="N721" s="297"/>
      <c r="O721" s="293"/>
      <c r="P721" s="297"/>
      <c r="Q721" s="297"/>
      <c r="R721" s="297"/>
      <c r="S721" s="297"/>
      <c r="T721" s="297"/>
      <c r="U721" s="297"/>
      <c r="V721" s="297"/>
      <c r="W721" s="297"/>
      <c r="X721" s="297"/>
      <c r="Y721" s="297"/>
      <c r="Z721" s="428"/>
      <c r="AA721" s="412"/>
      <c r="AB721" s="412"/>
      <c r="AC721" s="412"/>
      <c r="AD721" s="412"/>
      <c r="AE721" s="412"/>
      <c r="AF721" s="412"/>
      <c r="AG721" s="417"/>
      <c r="AH721" s="417"/>
      <c r="AI721" s="417"/>
      <c r="AJ721" s="417"/>
      <c r="AK721" s="417"/>
      <c r="AL721" s="417"/>
      <c r="AM721" s="417"/>
      <c r="AN721" s="298">
        <f>SUM(Z721:AM721)</f>
        <v>0</v>
      </c>
    </row>
    <row r="722" spans="1:40" ht="15" hidden="1" outlineLevel="1">
      <c r="A722" s="533"/>
      <c r="B722" s="524"/>
      <c r="C722" s="296" t="s">
        <v>311</v>
      </c>
      <c r="D722" s="293" t="s">
        <v>164</v>
      </c>
      <c r="E722" s="297"/>
      <c r="F722" s="297"/>
      <c r="G722" s="297"/>
      <c r="H722" s="297"/>
      <c r="I722" s="297"/>
      <c r="J722" s="297"/>
      <c r="K722" s="297"/>
      <c r="L722" s="297"/>
      <c r="M722" s="297"/>
      <c r="N722" s="297"/>
      <c r="O722" s="470"/>
      <c r="P722" s="297"/>
      <c r="Q722" s="297"/>
      <c r="R722" s="297"/>
      <c r="S722" s="297"/>
      <c r="T722" s="297"/>
      <c r="U722" s="297"/>
      <c r="V722" s="297"/>
      <c r="W722" s="297"/>
      <c r="X722" s="297"/>
      <c r="Y722" s="297"/>
      <c r="Z722" s="413">
        <f>Z721</f>
        <v>0</v>
      </c>
      <c r="AA722" s="413">
        <f t="shared" ref="AA722" si="2176">AA721</f>
        <v>0</v>
      </c>
      <c r="AB722" s="413">
        <f t="shared" ref="AB722" si="2177">AB721</f>
        <v>0</v>
      </c>
      <c r="AC722" s="413">
        <f t="shared" ref="AC722" si="2178">AC721</f>
        <v>0</v>
      </c>
      <c r="AD722" s="413">
        <f t="shared" ref="AD722" si="2179">AD721</f>
        <v>0</v>
      </c>
      <c r="AE722" s="413">
        <f t="shared" ref="AE722" si="2180">AE721</f>
        <v>0</v>
      </c>
      <c r="AF722" s="413">
        <f t="shared" ref="AF722" si="2181">AF721</f>
        <v>0</v>
      </c>
      <c r="AG722" s="413">
        <f t="shared" ref="AG722" si="2182">AG721</f>
        <v>0</v>
      </c>
      <c r="AH722" s="413">
        <f t="shared" ref="AH722" si="2183">AH721</f>
        <v>0</v>
      </c>
      <c r="AI722" s="413">
        <f t="shared" ref="AI722" si="2184">AI721</f>
        <v>0</v>
      </c>
      <c r="AJ722" s="413">
        <f t="shared" ref="AJ722" si="2185">AJ721</f>
        <v>0</v>
      </c>
      <c r="AK722" s="413">
        <f t="shared" ref="AK722" si="2186">AK721</f>
        <v>0</v>
      </c>
      <c r="AL722" s="413">
        <f t="shared" ref="AL722" si="2187">AL721</f>
        <v>0</v>
      </c>
      <c r="AM722" s="413">
        <f t="shared" ref="AM722" si="2188">AM721</f>
        <v>0</v>
      </c>
      <c r="AN722" s="308"/>
    </row>
    <row r="723" spans="1:40" ht="15" hidden="1" outlineLevel="1">
      <c r="A723" s="533"/>
      <c r="B723" s="524"/>
      <c r="C723" s="430"/>
      <c r="D723" s="293"/>
      <c r="E723" s="293"/>
      <c r="F723" s="293"/>
      <c r="G723" s="293"/>
      <c r="H723" s="293"/>
      <c r="I723" s="293"/>
      <c r="J723" s="293"/>
      <c r="K723" s="293"/>
      <c r="L723" s="293"/>
      <c r="M723" s="293"/>
      <c r="N723" s="293"/>
      <c r="O723" s="293"/>
      <c r="P723" s="293"/>
      <c r="Q723" s="293"/>
      <c r="R723" s="293"/>
      <c r="S723" s="293"/>
      <c r="T723" s="293"/>
      <c r="U723" s="293"/>
      <c r="V723" s="293"/>
      <c r="W723" s="293"/>
      <c r="X723" s="293"/>
      <c r="Y723" s="293"/>
      <c r="Z723" s="414"/>
      <c r="AA723" s="427"/>
      <c r="AB723" s="427"/>
      <c r="AC723" s="427"/>
      <c r="AD723" s="427"/>
      <c r="AE723" s="427"/>
      <c r="AF723" s="427"/>
      <c r="AG723" s="427"/>
      <c r="AH723" s="427"/>
      <c r="AI723" s="427"/>
      <c r="AJ723" s="427"/>
      <c r="AK723" s="427"/>
      <c r="AL723" s="427"/>
      <c r="AM723" s="427"/>
      <c r="AN723" s="308"/>
    </row>
    <row r="724" spans="1:40" ht="15" hidden="1" outlineLevel="1">
      <c r="A724" s="533">
        <v>43</v>
      </c>
      <c r="B724" s="524"/>
      <c r="C724" s="430" t="s">
        <v>136</v>
      </c>
      <c r="D724" s="293" t="s">
        <v>25</v>
      </c>
      <c r="E724" s="297"/>
      <c r="F724" s="297"/>
      <c r="G724" s="297"/>
      <c r="H724" s="297"/>
      <c r="I724" s="297"/>
      <c r="J724" s="297"/>
      <c r="K724" s="297"/>
      <c r="L724" s="297"/>
      <c r="M724" s="297"/>
      <c r="N724" s="297"/>
      <c r="O724" s="297">
        <v>0</v>
      </c>
      <c r="P724" s="297"/>
      <c r="Q724" s="297"/>
      <c r="R724" s="297"/>
      <c r="S724" s="297"/>
      <c r="T724" s="297"/>
      <c r="U724" s="297"/>
      <c r="V724" s="297"/>
      <c r="W724" s="297"/>
      <c r="X724" s="297"/>
      <c r="Y724" s="297"/>
      <c r="Z724" s="428"/>
      <c r="AA724" s="412"/>
      <c r="AB724" s="412"/>
      <c r="AC724" s="412"/>
      <c r="AD724" s="412"/>
      <c r="AE724" s="412"/>
      <c r="AF724" s="412"/>
      <c r="AG724" s="417"/>
      <c r="AH724" s="417"/>
      <c r="AI724" s="417"/>
      <c r="AJ724" s="417"/>
      <c r="AK724" s="417"/>
      <c r="AL724" s="417"/>
      <c r="AM724" s="417"/>
      <c r="AN724" s="298">
        <f>SUM(Z724:AM724)</f>
        <v>0</v>
      </c>
    </row>
    <row r="725" spans="1:40" ht="15" hidden="1" outlineLevel="1">
      <c r="A725" s="533"/>
      <c r="B725" s="524"/>
      <c r="C725" s="296" t="s">
        <v>311</v>
      </c>
      <c r="D725" s="293" t="s">
        <v>164</v>
      </c>
      <c r="E725" s="297"/>
      <c r="F725" s="297"/>
      <c r="G725" s="297"/>
      <c r="H725" s="297"/>
      <c r="I725" s="297"/>
      <c r="J725" s="297"/>
      <c r="K725" s="297"/>
      <c r="L725" s="297"/>
      <c r="M725" s="297"/>
      <c r="N725" s="297"/>
      <c r="O725" s="297">
        <f>O724</f>
        <v>0</v>
      </c>
      <c r="P725" s="297"/>
      <c r="Q725" s="297"/>
      <c r="R725" s="297"/>
      <c r="S725" s="297"/>
      <c r="T725" s="297"/>
      <c r="U725" s="297"/>
      <c r="V725" s="297"/>
      <c r="W725" s="297"/>
      <c r="X725" s="297"/>
      <c r="Y725" s="297"/>
      <c r="Z725" s="413">
        <f>Z724</f>
        <v>0</v>
      </c>
      <c r="AA725" s="413">
        <f t="shared" ref="AA725" si="2189">AA724</f>
        <v>0</v>
      </c>
      <c r="AB725" s="413">
        <f t="shared" ref="AB725" si="2190">AB724</f>
        <v>0</v>
      </c>
      <c r="AC725" s="413">
        <f t="shared" ref="AC725" si="2191">AC724</f>
        <v>0</v>
      </c>
      <c r="AD725" s="413">
        <f t="shared" ref="AD725" si="2192">AD724</f>
        <v>0</v>
      </c>
      <c r="AE725" s="413">
        <f t="shared" ref="AE725" si="2193">AE724</f>
        <v>0</v>
      </c>
      <c r="AF725" s="413">
        <f t="shared" ref="AF725" si="2194">AF724</f>
        <v>0</v>
      </c>
      <c r="AG725" s="413">
        <f t="shared" ref="AG725" si="2195">AG724</f>
        <v>0</v>
      </c>
      <c r="AH725" s="413">
        <f t="shared" ref="AH725" si="2196">AH724</f>
        <v>0</v>
      </c>
      <c r="AI725" s="413">
        <f t="shared" ref="AI725" si="2197">AI724</f>
        <v>0</v>
      </c>
      <c r="AJ725" s="413">
        <f t="shared" ref="AJ725" si="2198">AJ724</f>
        <v>0</v>
      </c>
      <c r="AK725" s="413">
        <f t="shared" ref="AK725" si="2199">AK724</f>
        <v>0</v>
      </c>
      <c r="AL725" s="413">
        <f t="shared" ref="AL725" si="2200">AL724</f>
        <v>0</v>
      </c>
      <c r="AM725" s="413">
        <f t="shared" ref="AM725" si="2201">AM724</f>
        <v>0</v>
      </c>
      <c r="AN725" s="308"/>
    </row>
    <row r="726" spans="1:40" ht="15" hidden="1" outlineLevel="1">
      <c r="A726" s="533"/>
      <c r="B726" s="524"/>
      <c r="C726" s="430"/>
      <c r="D726" s="293"/>
      <c r="E726" s="293"/>
      <c r="F726" s="293"/>
      <c r="G726" s="293"/>
      <c r="H726" s="293"/>
      <c r="I726" s="293"/>
      <c r="J726" s="293"/>
      <c r="K726" s="293"/>
      <c r="L726" s="293"/>
      <c r="M726" s="293"/>
      <c r="N726" s="293"/>
      <c r="O726" s="293"/>
      <c r="P726" s="293"/>
      <c r="Q726" s="293"/>
      <c r="R726" s="293"/>
      <c r="S726" s="293"/>
      <c r="T726" s="293"/>
      <c r="U726" s="293"/>
      <c r="V726" s="293"/>
      <c r="W726" s="293"/>
      <c r="X726" s="293"/>
      <c r="Y726" s="293"/>
      <c r="Z726" s="414"/>
      <c r="AA726" s="427"/>
      <c r="AB726" s="427"/>
      <c r="AC726" s="427"/>
      <c r="AD726" s="427"/>
      <c r="AE726" s="427"/>
      <c r="AF726" s="427"/>
      <c r="AG726" s="427"/>
      <c r="AH726" s="427"/>
      <c r="AI726" s="427"/>
      <c r="AJ726" s="427"/>
      <c r="AK726" s="427"/>
      <c r="AL726" s="427"/>
      <c r="AM726" s="427"/>
      <c r="AN726" s="308"/>
    </row>
    <row r="727" spans="1:40" ht="45" hidden="1" outlineLevel="1">
      <c r="A727" s="533">
        <v>44</v>
      </c>
      <c r="B727" s="524"/>
      <c r="C727" s="430" t="s">
        <v>137</v>
      </c>
      <c r="D727" s="293" t="s">
        <v>25</v>
      </c>
      <c r="E727" s="297"/>
      <c r="F727" s="297"/>
      <c r="G727" s="297"/>
      <c r="H727" s="297"/>
      <c r="I727" s="297"/>
      <c r="J727" s="297"/>
      <c r="K727" s="297"/>
      <c r="L727" s="297"/>
      <c r="M727" s="297"/>
      <c r="N727" s="297"/>
      <c r="O727" s="297">
        <v>0</v>
      </c>
      <c r="P727" s="297"/>
      <c r="Q727" s="297"/>
      <c r="R727" s="297"/>
      <c r="S727" s="297"/>
      <c r="T727" s="297"/>
      <c r="U727" s="297"/>
      <c r="V727" s="297"/>
      <c r="W727" s="297"/>
      <c r="X727" s="297"/>
      <c r="Y727" s="297"/>
      <c r="Z727" s="428"/>
      <c r="AA727" s="412"/>
      <c r="AB727" s="412"/>
      <c r="AC727" s="412"/>
      <c r="AD727" s="412"/>
      <c r="AE727" s="412"/>
      <c r="AF727" s="412"/>
      <c r="AG727" s="417"/>
      <c r="AH727" s="417"/>
      <c r="AI727" s="417"/>
      <c r="AJ727" s="417"/>
      <c r="AK727" s="417"/>
      <c r="AL727" s="417"/>
      <c r="AM727" s="417"/>
      <c r="AN727" s="298">
        <f>SUM(Z727:AM727)</f>
        <v>0</v>
      </c>
    </row>
    <row r="728" spans="1:40" ht="15" hidden="1" outlineLevel="1">
      <c r="A728" s="533"/>
      <c r="B728" s="524"/>
      <c r="C728" s="296" t="s">
        <v>311</v>
      </c>
      <c r="D728" s="293" t="s">
        <v>164</v>
      </c>
      <c r="E728" s="297"/>
      <c r="F728" s="297"/>
      <c r="G728" s="297"/>
      <c r="H728" s="297"/>
      <c r="I728" s="297"/>
      <c r="J728" s="297"/>
      <c r="K728" s="297"/>
      <c r="L728" s="297"/>
      <c r="M728" s="297"/>
      <c r="N728" s="297"/>
      <c r="O728" s="297">
        <f>O727</f>
        <v>0</v>
      </c>
      <c r="P728" s="297"/>
      <c r="Q728" s="297"/>
      <c r="R728" s="297"/>
      <c r="S728" s="297"/>
      <c r="T728" s="297"/>
      <c r="U728" s="297"/>
      <c r="V728" s="297"/>
      <c r="W728" s="297"/>
      <c r="X728" s="297"/>
      <c r="Y728" s="297"/>
      <c r="Z728" s="413">
        <f>Z727</f>
        <v>0</v>
      </c>
      <c r="AA728" s="413">
        <f t="shared" ref="AA728" si="2202">AA727</f>
        <v>0</v>
      </c>
      <c r="AB728" s="413">
        <f t="shared" ref="AB728" si="2203">AB727</f>
        <v>0</v>
      </c>
      <c r="AC728" s="413">
        <f t="shared" ref="AC728" si="2204">AC727</f>
        <v>0</v>
      </c>
      <c r="AD728" s="413">
        <f t="shared" ref="AD728" si="2205">AD727</f>
        <v>0</v>
      </c>
      <c r="AE728" s="413">
        <f t="shared" ref="AE728" si="2206">AE727</f>
        <v>0</v>
      </c>
      <c r="AF728" s="413">
        <f t="shared" ref="AF728" si="2207">AF727</f>
        <v>0</v>
      </c>
      <c r="AG728" s="413">
        <f t="shared" ref="AG728" si="2208">AG727</f>
        <v>0</v>
      </c>
      <c r="AH728" s="413">
        <f t="shared" ref="AH728" si="2209">AH727</f>
        <v>0</v>
      </c>
      <c r="AI728" s="413">
        <f t="shared" ref="AI728" si="2210">AI727</f>
        <v>0</v>
      </c>
      <c r="AJ728" s="413">
        <f t="shared" ref="AJ728" si="2211">AJ727</f>
        <v>0</v>
      </c>
      <c r="AK728" s="413">
        <f t="shared" ref="AK728" si="2212">AK727</f>
        <v>0</v>
      </c>
      <c r="AL728" s="413">
        <f t="shared" ref="AL728" si="2213">AL727</f>
        <v>0</v>
      </c>
      <c r="AM728" s="413">
        <f t="shared" ref="AM728" si="2214">AM727</f>
        <v>0</v>
      </c>
      <c r="AN728" s="308"/>
    </row>
    <row r="729" spans="1:40" ht="15" hidden="1" outlineLevel="1">
      <c r="A729" s="533"/>
      <c r="B729" s="524"/>
      <c r="C729" s="430"/>
      <c r="D729" s="293"/>
      <c r="E729" s="293"/>
      <c r="F729" s="293"/>
      <c r="G729" s="293"/>
      <c r="H729" s="293"/>
      <c r="I729" s="293"/>
      <c r="J729" s="293"/>
      <c r="K729" s="293"/>
      <c r="L729" s="293"/>
      <c r="M729" s="293"/>
      <c r="N729" s="293"/>
      <c r="O729" s="293"/>
      <c r="P729" s="293"/>
      <c r="Q729" s="293"/>
      <c r="R729" s="293"/>
      <c r="S729" s="293"/>
      <c r="T729" s="293"/>
      <c r="U729" s="293"/>
      <c r="V729" s="293"/>
      <c r="W729" s="293"/>
      <c r="X729" s="293"/>
      <c r="Y729" s="293"/>
      <c r="Z729" s="414"/>
      <c r="AA729" s="427"/>
      <c r="AB729" s="427"/>
      <c r="AC729" s="427"/>
      <c r="AD729" s="427"/>
      <c r="AE729" s="427"/>
      <c r="AF729" s="427"/>
      <c r="AG729" s="427"/>
      <c r="AH729" s="427"/>
      <c r="AI729" s="427"/>
      <c r="AJ729" s="427"/>
      <c r="AK729" s="427"/>
      <c r="AL729" s="427"/>
      <c r="AM729" s="427"/>
      <c r="AN729" s="308"/>
    </row>
    <row r="730" spans="1:40" ht="30" hidden="1" outlineLevel="1">
      <c r="A730" s="533">
        <v>45</v>
      </c>
      <c r="B730" s="524"/>
      <c r="C730" s="430" t="s">
        <v>138</v>
      </c>
      <c r="D730" s="293" t="s">
        <v>25</v>
      </c>
      <c r="E730" s="297"/>
      <c r="F730" s="297"/>
      <c r="G730" s="297"/>
      <c r="H730" s="297"/>
      <c r="I730" s="297"/>
      <c r="J730" s="297"/>
      <c r="K730" s="297"/>
      <c r="L730" s="297"/>
      <c r="M730" s="297"/>
      <c r="N730" s="297"/>
      <c r="O730" s="297">
        <v>0</v>
      </c>
      <c r="P730" s="297"/>
      <c r="Q730" s="297"/>
      <c r="R730" s="297"/>
      <c r="S730" s="297"/>
      <c r="T730" s="297"/>
      <c r="U730" s="297"/>
      <c r="V730" s="297"/>
      <c r="W730" s="297"/>
      <c r="X730" s="297"/>
      <c r="Y730" s="297"/>
      <c r="Z730" s="428"/>
      <c r="AA730" s="412"/>
      <c r="AB730" s="412"/>
      <c r="AC730" s="412"/>
      <c r="AD730" s="412"/>
      <c r="AE730" s="412"/>
      <c r="AF730" s="412"/>
      <c r="AG730" s="417"/>
      <c r="AH730" s="417"/>
      <c r="AI730" s="417"/>
      <c r="AJ730" s="417"/>
      <c r="AK730" s="417"/>
      <c r="AL730" s="417"/>
      <c r="AM730" s="417"/>
      <c r="AN730" s="298">
        <f>SUM(Z730:AM730)</f>
        <v>0</v>
      </c>
    </row>
    <row r="731" spans="1:40" ht="15" hidden="1" outlineLevel="1">
      <c r="A731" s="533"/>
      <c r="B731" s="524"/>
      <c r="C731" s="296" t="s">
        <v>311</v>
      </c>
      <c r="D731" s="293" t="s">
        <v>164</v>
      </c>
      <c r="E731" s="297"/>
      <c r="F731" s="297"/>
      <c r="G731" s="297"/>
      <c r="H731" s="297"/>
      <c r="I731" s="297"/>
      <c r="J731" s="297"/>
      <c r="K731" s="297"/>
      <c r="L731" s="297"/>
      <c r="M731" s="297"/>
      <c r="N731" s="297"/>
      <c r="O731" s="297">
        <f>O730</f>
        <v>0</v>
      </c>
      <c r="P731" s="297"/>
      <c r="Q731" s="297"/>
      <c r="R731" s="297"/>
      <c r="S731" s="297"/>
      <c r="T731" s="297"/>
      <c r="U731" s="297"/>
      <c r="V731" s="297"/>
      <c r="W731" s="297"/>
      <c r="X731" s="297"/>
      <c r="Y731" s="297"/>
      <c r="Z731" s="413">
        <f>Z730</f>
        <v>0</v>
      </c>
      <c r="AA731" s="413">
        <f t="shared" ref="AA731" si="2215">AA730</f>
        <v>0</v>
      </c>
      <c r="AB731" s="413">
        <f t="shared" ref="AB731" si="2216">AB730</f>
        <v>0</v>
      </c>
      <c r="AC731" s="413">
        <f t="shared" ref="AC731" si="2217">AC730</f>
        <v>0</v>
      </c>
      <c r="AD731" s="413">
        <f t="shared" ref="AD731" si="2218">AD730</f>
        <v>0</v>
      </c>
      <c r="AE731" s="413">
        <f t="shared" ref="AE731" si="2219">AE730</f>
        <v>0</v>
      </c>
      <c r="AF731" s="413">
        <f t="shared" ref="AF731" si="2220">AF730</f>
        <v>0</v>
      </c>
      <c r="AG731" s="413">
        <f t="shared" ref="AG731" si="2221">AG730</f>
        <v>0</v>
      </c>
      <c r="AH731" s="413">
        <f t="shared" ref="AH731" si="2222">AH730</f>
        <v>0</v>
      </c>
      <c r="AI731" s="413">
        <f t="shared" ref="AI731" si="2223">AI730</f>
        <v>0</v>
      </c>
      <c r="AJ731" s="413">
        <f t="shared" ref="AJ731" si="2224">AJ730</f>
        <v>0</v>
      </c>
      <c r="AK731" s="413">
        <f t="shared" ref="AK731" si="2225">AK730</f>
        <v>0</v>
      </c>
      <c r="AL731" s="413">
        <f t="shared" ref="AL731" si="2226">AL730</f>
        <v>0</v>
      </c>
      <c r="AM731" s="413">
        <f t="shared" ref="AM731" si="2227">AM730</f>
        <v>0</v>
      </c>
      <c r="AN731" s="308"/>
    </row>
    <row r="732" spans="1:40" ht="15" hidden="1" outlineLevel="1">
      <c r="A732" s="533"/>
      <c r="B732" s="524"/>
      <c r="C732" s="430"/>
      <c r="D732" s="293"/>
      <c r="E732" s="293"/>
      <c r="F732" s="293"/>
      <c r="G732" s="293"/>
      <c r="H732" s="293"/>
      <c r="I732" s="293"/>
      <c r="J732" s="293"/>
      <c r="K732" s="293"/>
      <c r="L732" s="293"/>
      <c r="M732" s="293"/>
      <c r="N732" s="293"/>
      <c r="O732" s="293"/>
      <c r="P732" s="293"/>
      <c r="Q732" s="293"/>
      <c r="R732" s="293"/>
      <c r="S732" s="293"/>
      <c r="T732" s="293"/>
      <c r="U732" s="293"/>
      <c r="V732" s="293"/>
      <c r="W732" s="293"/>
      <c r="X732" s="293"/>
      <c r="Y732" s="293"/>
      <c r="Z732" s="414"/>
      <c r="AA732" s="427"/>
      <c r="AB732" s="427"/>
      <c r="AC732" s="427"/>
      <c r="AD732" s="427"/>
      <c r="AE732" s="427"/>
      <c r="AF732" s="427"/>
      <c r="AG732" s="427"/>
      <c r="AH732" s="427"/>
      <c r="AI732" s="427"/>
      <c r="AJ732" s="427"/>
      <c r="AK732" s="427"/>
      <c r="AL732" s="427"/>
      <c r="AM732" s="427"/>
      <c r="AN732" s="308"/>
    </row>
    <row r="733" spans="1:40" ht="30" hidden="1" outlineLevel="1">
      <c r="A733" s="533">
        <v>46</v>
      </c>
      <c r="B733" s="524"/>
      <c r="C733" s="430" t="s">
        <v>139</v>
      </c>
      <c r="D733" s="293" t="s">
        <v>25</v>
      </c>
      <c r="E733" s="297"/>
      <c r="F733" s="297"/>
      <c r="G733" s="297"/>
      <c r="H733" s="297"/>
      <c r="I733" s="297"/>
      <c r="J733" s="297"/>
      <c r="K733" s="297"/>
      <c r="L733" s="297"/>
      <c r="M733" s="297"/>
      <c r="N733" s="297"/>
      <c r="O733" s="297">
        <v>0</v>
      </c>
      <c r="P733" s="297"/>
      <c r="Q733" s="297"/>
      <c r="R733" s="297"/>
      <c r="S733" s="297"/>
      <c r="T733" s="297"/>
      <c r="U733" s="297"/>
      <c r="V733" s="297"/>
      <c r="W733" s="297"/>
      <c r="X733" s="297"/>
      <c r="Y733" s="297"/>
      <c r="Z733" s="428"/>
      <c r="AA733" s="412"/>
      <c r="AB733" s="412"/>
      <c r="AC733" s="412"/>
      <c r="AD733" s="412"/>
      <c r="AE733" s="412"/>
      <c r="AF733" s="412"/>
      <c r="AG733" s="417"/>
      <c r="AH733" s="417"/>
      <c r="AI733" s="417"/>
      <c r="AJ733" s="417"/>
      <c r="AK733" s="417"/>
      <c r="AL733" s="417"/>
      <c r="AM733" s="417"/>
      <c r="AN733" s="298">
        <f>SUM(Z733:AM733)</f>
        <v>0</v>
      </c>
    </row>
    <row r="734" spans="1:40" ht="15" hidden="1" outlineLevel="1">
      <c r="A734" s="533"/>
      <c r="B734" s="524"/>
      <c r="C734" s="296" t="s">
        <v>311</v>
      </c>
      <c r="D734" s="293" t="s">
        <v>164</v>
      </c>
      <c r="E734" s="297"/>
      <c r="F734" s="297"/>
      <c r="G734" s="297"/>
      <c r="H734" s="297"/>
      <c r="I734" s="297"/>
      <c r="J734" s="297"/>
      <c r="K734" s="297"/>
      <c r="L734" s="297"/>
      <c r="M734" s="297"/>
      <c r="N734" s="297"/>
      <c r="O734" s="297">
        <f>O733</f>
        <v>0</v>
      </c>
      <c r="P734" s="297"/>
      <c r="Q734" s="297"/>
      <c r="R734" s="297"/>
      <c r="S734" s="297"/>
      <c r="T734" s="297"/>
      <c r="U734" s="297"/>
      <c r="V734" s="297"/>
      <c r="W734" s="297"/>
      <c r="X734" s="297"/>
      <c r="Y734" s="297"/>
      <c r="Z734" s="413">
        <f>Z733</f>
        <v>0</v>
      </c>
      <c r="AA734" s="413">
        <f t="shared" ref="AA734" si="2228">AA733</f>
        <v>0</v>
      </c>
      <c r="AB734" s="413">
        <f t="shared" ref="AB734" si="2229">AB733</f>
        <v>0</v>
      </c>
      <c r="AC734" s="413">
        <f t="shared" ref="AC734" si="2230">AC733</f>
        <v>0</v>
      </c>
      <c r="AD734" s="413">
        <f t="shared" ref="AD734" si="2231">AD733</f>
        <v>0</v>
      </c>
      <c r="AE734" s="413">
        <f t="shared" ref="AE734" si="2232">AE733</f>
        <v>0</v>
      </c>
      <c r="AF734" s="413">
        <f t="shared" ref="AF734" si="2233">AF733</f>
        <v>0</v>
      </c>
      <c r="AG734" s="413">
        <f t="shared" ref="AG734" si="2234">AG733</f>
        <v>0</v>
      </c>
      <c r="AH734" s="413">
        <f t="shared" ref="AH734" si="2235">AH733</f>
        <v>0</v>
      </c>
      <c r="AI734" s="413">
        <f t="shared" ref="AI734" si="2236">AI733</f>
        <v>0</v>
      </c>
      <c r="AJ734" s="413">
        <f t="shared" ref="AJ734" si="2237">AJ733</f>
        <v>0</v>
      </c>
      <c r="AK734" s="413">
        <f t="shared" ref="AK734" si="2238">AK733</f>
        <v>0</v>
      </c>
      <c r="AL734" s="413">
        <f t="shared" ref="AL734" si="2239">AL733</f>
        <v>0</v>
      </c>
      <c r="AM734" s="413">
        <f t="shared" ref="AM734" si="2240">AM733</f>
        <v>0</v>
      </c>
      <c r="AN734" s="308"/>
    </row>
    <row r="735" spans="1:40" ht="15" hidden="1" outlineLevel="1">
      <c r="A735" s="533"/>
      <c r="B735" s="524"/>
      <c r="C735" s="430"/>
      <c r="D735" s="293"/>
      <c r="E735" s="293"/>
      <c r="F735" s="293"/>
      <c r="G735" s="293"/>
      <c r="H735" s="293"/>
      <c r="I735" s="293"/>
      <c r="J735" s="293"/>
      <c r="K735" s="293"/>
      <c r="L735" s="293"/>
      <c r="M735" s="293"/>
      <c r="N735" s="293"/>
      <c r="O735" s="293"/>
      <c r="P735" s="293"/>
      <c r="Q735" s="293"/>
      <c r="R735" s="293"/>
      <c r="S735" s="293"/>
      <c r="T735" s="293"/>
      <c r="U735" s="293"/>
      <c r="V735" s="293"/>
      <c r="W735" s="293"/>
      <c r="X735" s="293"/>
      <c r="Y735" s="293"/>
      <c r="Z735" s="414"/>
      <c r="AA735" s="427"/>
      <c r="AB735" s="427"/>
      <c r="AC735" s="427"/>
      <c r="AD735" s="427"/>
      <c r="AE735" s="427"/>
      <c r="AF735" s="427"/>
      <c r="AG735" s="427"/>
      <c r="AH735" s="427"/>
      <c r="AI735" s="427"/>
      <c r="AJ735" s="427"/>
      <c r="AK735" s="427"/>
      <c r="AL735" s="427"/>
      <c r="AM735" s="427"/>
      <c r="AN735" s="308"/>
    </row>
    <row r="736" spans="1:40" ht="30" hidden="1" outlineLevel="1">
      <c r="A736" s="533">
        <v>47</v>
      </c>
      <c r="B736" s="524"/>
      <c r="C736" s="430" t="s">
        <v>140</v>
      </c>
      <c r="D736" s="293" t="s">
        <v>25</v>
      </c>
      <c r="E736" s="297"/>
      <c r="F736" s="297"/>
      <c r="G736" s="297"/>
      <c r="H736" s="297"/>
      <c r="I736" s="297"/>
      <c r="J736" s="297"/>
      <c r="K736" s="297"/>
      <c r="L736" s="297"/>
      <c r="M736" s="297"/>
      <c r="N736" s="297"/>
      <c r="O736" s="297">
        <v>0</v>
      </c>
      <c r="P736" s="297"/>
      <c r="Q736" s="297"/>
      <c r="R736" s="297"/>
      <c r="S736" s="297"/>
      <c r="T736" s="297"/>
      <c r="U736" s="297"/>
      <c r="V736" s="297"/>
      <c r="W736" s="297"/>
      <c r="X736" s="297"/>
      <c r="Y736" s="297"/>
      <c r="Z736" s="428"/>
      <c r="AA736" s="412"/>
      <c r="AB736" s="412"/>
      <c r="AC736" s="412"/>
      <c r="AD736" s="412"/>
      <c r="AE736" s="412"/>
      <c r="AF736" s="412"/>
      <c r="AG736" s="417"/>
      <c r="AH736" s="417"/>
      <c r="AI736" s="417"/>
      <c r="AJ736" s="417"/>
      <c r="AK736" s="417"/>
      <c r="AL736" s="417"/>
      <c r="AM736" s="417"/>
      <c r="AN736" s="298">
        <f>SUM(Z736:AM736)</f>
        <v>0</v>
      </c>
    </row>
    <row r="737" spans="1:41" ht="15" hidden="1" outlineLevel="1">
      <c r="A737" s="533"/>
      <c r="B737" s="524"/>
      <c r="C737" s="296" t="s">
        <v>311</v>
      </c>
      <c r="D737" s="293" t="s">
        <v>164</v>
      </c>
      <c r="E737" s="297"/>
      <c r="F737" s="297"/>
      <c r="G737" s="297"/>
      <c r="H737" s="297"/>
      <c r="I737" s="297"/>
      <c r="J737" s="297"/>
      <c r="K737" s="297"/>
      <c r="L737" s="297"/>
      <c r="M737" s="297"/>
      <c r="N737" s="297"/>
      <c r="O737" s="297">
        <f>O736</f>
        <v>0</v>
      </c>
      <c r="P737" s="297"/>
      <c r="Q737" s="297"/>
      <c r="R737" s="297"/>
      <c r="S737" s="297"/>
      <c r="T737" s="297"/>
      <c r="U737" s="297"/>
      <c r="V737" s="297"/>
      <c r="W737" s="297"/>
      <c r="X737" s="297"/>
      <c r="Y737" s="297"/>
      <c r="Z737" s="413">
        <f>Z736</f>
        <v>0</v>
      </c>
      <c r="AA737" s="413">
        <f t="shared" ref="AA737" si="2241">AA736</f>
        <v>0</v>
      </c>
      <c r="AB737" s="413">
        <f t="shared" ref="AB737" si="2242">AB736</f>
        <v>0</v>
      </c>
      <c r="AC737" s="413">
        <f t="shared" ref="AC737" si="2243">AC736</f>
        <v>0</v>
      </c>
      <c r="AD737" s="413">
        <f t="shared" ref="AD737" si="2244">AD736</f>
        <v>0</v>
      </c>
      <c r="AE737" s="413">
        <f t="shared" ref="AE737" si="2245">AE736</f>
        <v>0</v>
      </c>
      <c r="AF737" s="413">
        <f t="shared" ref="AF737" si="2246">AF736</f>
        <v>0</v>
      </c>
      <c r="AG737" s="413">
        <f t="shared" ref="AG737" si="2247">AG736</f>
        <v>0</v>
      </c>
      <c r="AH737" s="413">
        <f t="shared" ref="AH737" si="2248">AH736</f>
        <v>0</v>
      </c>
      <c r="AI737" s="413">
        <f t="shared" ref="AI737" si="2249">AI736</f>
        <v>0</v>
      </c>
      <c r="AJ737" s="413">
        <f t="shared" ref="AJ737" si="2250">AJ736</f>
        <v>0</v>
      </c>
      <c r="AK737" s="413">
        <f t="shared" ref="AK737" si="2251">AK736</f>
        <v>0</v>
      </c>
      <c r="AL737" s="413">
        <f t="shared" ref="AL737" si="2252">AL736</f>
        <v>0</v>
      </c>
      <c r="AM737" s="413">
        <f t="shared" ref="AM737" si="2253">AM736</f>
        <v>0</v>
      </c>
      <c r="AN737" s="308"/>
    </row>
    <row r="738" spans="1:41" ht="15" hidden="1" outlineLevel="1">
      <c r="A738" s="533"/>
      <c r="B738" s="524"/>
      <c r="C738" s="430"/>
      <c r="D738" s="293"/>
      <c r="E738" s="293"/>
      <c r="F738" s="293"/>
      <c r="G738" s="293"/>
      <c r="H738" s="293"/>
      <c r="I738" s="293"/>
      <c r="J738" s="293"/>
      <c r="K738" s="293"/>
      <c r="L738" s="293"/>
      <c r="M738" s="293"/>
      <c r="N738" s="293"/>
      <c r="O738" s="293"/>
      <c r="P738" s="293"/>
      <c r="Q738" s="293"/>
      <c r="R738" s="293"/>
      <c r="S738" s="293"/>
      <c r="T738" s="293"/>
      <c r="U738" s="293"/>
      <c r="V738" s="293"/>
      <c r="W738" s="293"/>
      <c r="X738" s="293"/>
      <c r="Y738" s="293"/>
      <c r="Z738" s="414"/>
      <c r="AA738" s="427"/>
      <c r="AB738" s="427"/>
      <c r="AC738" s="427"/>
      <c r="AD738" s="427"/>
      <c r="AE738" s="427"/>
      <c r="AF738" s="427"/>
      <c r="AG738" s="427"/>
      <c r="AH738" s="427"/>
      <c r="AI738" s="427"/>
      <c r="AJ738" s="427"/>
      <c r="AK738" s="427"/>
      <c r="AL738" s="427"/>
      <c r="AM738" s="427"/>
      <c r="AN738" s="308"/>
    </row>
    <row r="739" spans="1:41" ht="30" hidden="1" outlineLevel="1">
      <c r="A739" s="533">
        <v>48</v>
      </c>
      <c r="B739" s="524"/>
      <c r="C739" s="430" t="s">
        <v>141</v>
      </c>
      <c r="D739" s="293" t="s">
        <v>25</v>
      </c>
      <c r="E739" s="297"/>
      <c r="F739" s="297"/>
      <c r="G739" s="297"/>
      <c r="H739" s="297"/>
      <c r="I739" s="297"/>
      <c r="J739" s="297"/>
      <c r="K739" s="297"/>
      <c r="L739" s="297"/>
      <c r="M739" s="297"/>
      <c r="N739" s="297"/>
      <c r="O739" s="297">
        <v>0</v>
      </c>
      <c r="P739" s="297"/>
      <c r="Q739" s="297"/>
      <c r="R739" s="297"/>
      <c r="S739" s="297"/>
      <c r="T739" s="297"/>
      <c r="U739" s="297"/>
      <c r="V739" s="297"/>
      <c r="W739" s="297"/>
      <c r="X739" s="297"/>
      <c r="Y739" s="297"/>
      <c r="Z739" s="428"/>
      <c r="AA739" s="412"/>
      <c r="AB739" s="412"/>
      <c r="AC739" s="412"/>
      <c r="AD739" s="412"/>
      <c r="AE739" s="412"/>
      <c r="AF739" s="412"/>
      <c r="AG739" s="417"/>
      <c r="AH739" s="417"/>
      <c r="AI739" s="417"/>
      <c r="AJ739" s="417"/>
      <c r="AK739" s="417"/>
      <c r="AL739" s="417"/>
      <c r="AM739" s="417"/>
      <c r="AN739" s="298">
        <f>SUM(Z739:AM739)</f>
        <v>0</v>
      </c>
    </row>
    <row r="740" spans="1:41" ht="15" hidden="1" outlineLevel="1">
      <c r="A740" s="533"/>
      <c r="B740" s="524"/>
      <c r="C740" s="296" t="s">
        <v>311</v>
      </c>
      <c r="D740" s="293" t="s">
        <v>164</v>
      </c>
      <c r="E740" s="297"/>
      <c r="F740" s="297"/>
      <c r="G740" s="297"/>
      <c r="H740" s="297"/>
      <c r="I740" s="297"/>
      <c r="J740" s="297"/>
      <c r="K740" s="297"/>
      <c r="L740" s="297"/>
      <c r="M740" s="297"/>
      <c r="N740" s="297"/>
      <c r="O740" s="297">
        <f>O739</f>
        <v>0</v>
      </c>
      <c r="P740" s="297"/>
      <c r="Q740" s="297"/>
      <c r="R740" s="297"/>
      <c r="S740" s="297"/>
      <c r="T740" s="297"/>
      <c r="U740" s="297"/>
      <c r="V740" s="297"/>
      <c r="W740" s="297"/>
      <c r="X740" s="297"/>
      <c r="Y740" s="297"/>
      <c r="Z740" s="413">
        <f>Z739</f>
        <v>0</v>
      </c>
      <c r="AA740" s="413">
        <f t="shared" ref="AA740" si="2254">AA739</f>
        <v>0</v>
      </c>
      <c r="AB740" s="413">
        <f t="shared" ref="AB740" si="2255">AB739</f>
        <v>0</v>
      </c>
      <c r="AC740" s="413">
        <f t="shared" ref="AC740" si="2256">AC739</f>
        <v>0</v>
      </c>
      <c r="AD740" s="413">
        <f t="shared" ref="AD740" si="2257">AD739</f>
        <v>0</v>
      </c>
      <c r="AE740" s="413">
        <f t="shared" ref="AE740" si="2258">AE739</f>
        <v>0</v>
      </c>
      <c r="AF740" s="413">
        <f t="shared" ref="AF740" si="2259">AF739</f>
        <v>0</v>
      </c>
      <c r="AG740" s="413">
        <f t="shared" ref="AG740" si="2260">AG739</f>
        <v>0</v>
      </c>
      <c r="AH740" s="413">
        <f t="shared" ref="AH740" si="2261">AH739</f>
        <v>0</v>
      </c>
      <c r="AI740" s="413">
        <f t="shared" ref="AI740" si="2262">AI739</f>
        <v>0</v>
      </c>
      <c r="AJ740" s="413">
        <f t="shared" ref="AJ740" si="2263">AJ739</f>
        <v>0</v>
      </c>
      <c r="AK740" s="413">
        <f t="shared" ref="AK740" si="2264">AK739</f>
        <v>0</v>
      </c>
      <c r="AL740" s="413">
        <f t="shared" ref="AL740" si="2265">AL739</f>
        <v>0</v>
      </c>
      <c r="AM740" s="413">
        <f t="shared" ref="AM740" si="2266">AM739</f>
        <v>0</v>
      </c>
      <c r="AN740" s="308"/>
    </row>
    <row r="741" spans="1:41" ht="15" hidden="1" outlineLevel="1">
      <c r="A741" s="533"/>
      <c r="B741" s="524"/>
      <c r="C741" s="430"/>
      <c r="D741" s="293"/>
      <c r="E741" s="293"/>
      <c r="F741" s="293"/>
      <c r="G741" s="293"/>
      <c r="H741" s="293"/>
      <c r="I741" s="293"/>
      <c r="J741" s="293"/>
      <c r="K741" s="293"/>
      <c r="L741" s="293"/>
      <c r="M741" s="293"/>
      <c r="N741" s="293"/>
      <c r="O741" s="293"/>
      <c r="P741" s="293"/>
      <c r="Q741" s="293"/>
      <c r="R741" s="293"/>
      <c r="S741" s="293"/>
      <c r="T741" s="293"/>
      <c r="U741" s="293"/>
      <c r="V741" s="293"/>
      <c r="W741" s="293"/>
      <c r="X741" s="293"/>
      <c r="Y741" s="293"/>
      <c r="Z741" s="414"/>
      <c r="AA741" s="427"/>
      <c r="AB741" s="427"/>
      <c r="AC741" s="427"/>
      <c r="AD741" s="427"/>
      <c r="AE741" s="427"/>
      <c r="AF741" s="427"/>
      <c r="AG741" s="427"/>
      <c r="AH741" s="427"/>
      <c r="AI741" s="427"/>
      <c r="AJ741" s="427"/>
      <c r="AK741" s="427"/>
      <c r="AL741" s="427"/>
      <c r="AM741" s="427"/>
      <c r="AN741" s="308"/>
    </row>
    <row r="742" spans="1:41" ht="30" hidden="1" outlineLevel="1">
      <c r="A742" s="533">
        <v>49</v>
      </c>
      <c r="B742" s="524"/>
      <c r="C742" s="430" t="s">
        <v>142</v>
      </c>
      <c r="D742" s="293" t="s">
        <v>25</v>
      </c>
      <c r="E742" s="297"/>
      <c r="F742" s="297"/>
      <c r="G742" s="297"/>
      <c r="H742" s="297"/>
      <c r="I742" s="297"/>
      <c r="J742" s="297"/>
      <c r="K742" s="297"/>
      <c r="L742" s="297"/>
      <c r="M742" s="297"/>
      <c r="N742" s="297"/>
      <c r="O742" s="297">
        <v>0</v>
      </c>
      <c r="P742" s="297"/>
      <c r="Q742" s="297"/>
      <c r="R742" s="297"/>
      <c r="S742" s="297"/>
      <c r="T742" s="297"/>
      <c r="U742" s="297"/>
      <c r="V742" s="297"/>
      <c r="W742" s="297"/>
      <c r="X742" s="297"/>
      <c r="Y742" s="297"/>
      <c r="Z742" s="428"/>
      <c r="AA742" s="412"/>
      <c r="AB742" s="412"/>
      <c r="AC742" s="412"/>
      <c r="AD742" s="412"/>
      <c r="AE742" s="412"/>
      <c r="AF742" s="412"/>
      <c r="AG742" s="417"/>
      <c r="AH742" s="417"/>
      <c r="AI742" s="417"/>
      <c r="AJ742" s="417"/>
      <c r="AK742" s="417"/>
      <c r="AL742" s="417"/>
      <c r="AM742" s="417"/>
      <c r="AN742" s="298">
        <f>SUM(Z742:AM742)</f>
        <v>0</v>
      </c>
    </row>
    <row r="743" spans="1:41" ht="15" hidden="1" outlineLevel="1">
      <c r="A743" s="533"/>
      <c r="B743" s="524"/>
      <c r="C743" s="296" t="s">
        <v>311</v>
      </c>
      <c r="D743" s="293" t="s">
        <v>164</v>
      </c>
      <c r="E743" s="297"/>
      <c r="F743" s="297"/>
      <c r="G743" s="297"/>
      <c r="H743" s="297"/>
      <c r="I743" s="297"/>
      <c r="J743" s="297"/>
      <c r="K743" s="297"/>
      <c r="L743" s="297"/>
      <c r="M743" s="297"/>
      <c r="N743" s="297"/>
      <c r="O743" s="297">
        <f>O742</f>
        <v>0</v>
      </c>
      <c r="P743" s="297"/>
      <c r="Q743" s="297"/>
      <c r="R743" s="297"/>
      <c r="S743" s="297"/>
      <c r="T743" s="297"/>
      <c r="U743" s="297"/>
      <c r="V743" s="297"/>
      <c r="W743" s="297"/>
      <c r="X743" s="297"/>
      <c r="Y743" s="297"/>
      <c r="Z743" s="413">
        <f>Z742</f>
        <v>0</v>
      </c>
      <c r="AA743" s="413">
        <f t="shared" ref="AA743" si="2267">AA742</f>
        <v>0</v>
      </c>
      <c r="AB743" s="413">
        <f t="shared" ref="AB743" si="2268">AB742</f>
        <v>0</v>
      </c>
      <c r="AC743" s="413">
        <f t="shared" ref="AC743" si="2269">AC742</f>
        <v>0</v>
      </c>
      <c r="AD743" s="413">
        <f t="shared" ref="AD743" si="2270">AD742</f>
        <v>0</v>
      </c>
      <c r="AE743" s="413">
        <f t="shared" ref="AE743" si="2271">AE742</f>
        <v>0</v>
      </c>
      <c r="AF743" s="413">
        <f t="shared" ref="AF743" si="2272">AF742</f>
        <v>0</v>
      </c>
      <c r="AG743" s="413">
        <f t="shared" ref="AG743" si="2273">AG742</f>
        <v>0</v>
      </c>
      <c r="AH743" s="413">
        <f t="shared" ref="AH743" si="2274">AH742</f>
        <v>0</v>
      </c>
      <c r="AI743" s="413">
        <f t="shared" ref="AI743" si="2275">AI742</f>
        <v>0</v>
      </c>
      <c r="AJ743" s="413">
        <f t="shared" ref="AJ743" si="2276">AJ742</f>
        <v>0</v>
      </c>
      <c r="AK743" s="413">
        <f t="shared" ref="AK743" si="2277">AK742</f>
        <v>0</v>
      </c>
      <c r="AL743" s="413">
        <f t="shared" ref="AL743" si="2278">AL742</f>
        <v>0</v>
      </c>
      <c r="AM743" s="413">
        <f t="shared" ref="AM743" si="2279">AM742</f>
        <v>0</v>
      </c>
      <c r="AN743" s="308"/>
    </row>
    <row r="744" spans="1:41" ht="15" hidden="1" outlineLevel="1">
      <c r="A744" s="533"/>
      <c r="B744" s="524"/>
      <c r="C744" s="296"/>
      <c r="D744" s="307"/>
      <c r="E744" s="293"/>
      <c r="F744" s="293"/>
      <c r="G744" s="293"/>
      <c r="H744" s="293"/>
      <c r="I744" s="293"/>
      <c r="J744" s="293"/>
      <c r="K744" s="293"/>
      <c r="L744" s="293"/>
      <c r="M744" s="293"/>
      <c r="N744" s="293"/>
      <c r="O744" s="293"/>
      <c r="P744" s="293"/>
      <c r="Q744" s="293"/>
      <c r="R744" s="293"/>
      <c r="S744" s="293"/>
      <c r="T744" s="293"/>
      <c r="U744" s="293"/>
      <c r="V744" s="293"/>
      <c r="W744" s="293"/>
      <c r="X744" s="293"/>
      <c r="Y744" s="293"/>
      <c r="Z744" s="414"/>
      <c r="AA744" s="414"/>
      <c r="AB744" s="414"/>
      <c r="AC744" s="414"/>
      <c r="AD744" s="414"/>
      <c r="AE744" s="414"/>
      <c r="AF744" s="414"/>
      <c r="AG744" s="414"/>
      <c r="AH744" s="414"/>
      <c r="AI744" s="414"/>
      <c r="AJ744" s="414"/>
      <c r="AK744" s="414"/>
      <c r="AL744" s="414"/>
      <c r="AM744" s="414"/>
      <c r="AN744" s="308"/>
    </row>
    <row r="745" spans="1:41" ht="15.6" collapsed="1">
      <c r="C745" s="329" t="s">
        <v>312</v>
      </c>
      <c r="D745" s="331"/>
      <c r="E745" s="331">
        <f>SUM(E588:E743)</f>
        <v>0</v>
      </c>
      <c r="F745" s="331"/>
      <c r="G745" s="331"/>
      <c r="H745" s="331"/>
      <c r="I745" s="331"/>
      <c r="J745" s="331"/>
      <c r="K745" s="331"/>
      <c r="L745" s="331"/>
      <c r="M745" s="331"/>
      <c r="N745" s="331"/>
      <c r="O745" s="331"/>
      <c r="P745" s="331">
        <f>SUM(P588:P743)</f>
        <v>0</v>
      </c>
      <c r="Q745" s="331"/>
      <c r="R745" s="331"/>
      <c r="S745" s="331"/>
      <c r="T745" s="331"/>
      <c r="U745" s="331"/>
      <c r="V745" s="331"/>
      <c r="W745" s="331"/>
      <c r="X745" s="331"/>
      <c r="Y745" s="331"/>
      <c r="Z745" s="331">
        <f>IF(Z586="kWh",SUMPRODUCT(E588:E743,Z588:Z743))</f>
        <v>0</v>
      </c>
      <c r="AA745" s="331">
        <f>IF(AA586="kWh",SUMPRODUCT(E588:E743,AA588:AA743))</f>
        <v>0</v>
      </c>
      <c r="AB745" s="331">
        <f>IF(AB586="kw",SUMPRODUCT(O588:O743,P588:P743,AB588:AB743),SUMPRODUCT(E588:E743,AB588:AB743))</f>
        <v>0</v>
      </c>
      <c r="AC745" s="331">
        <f>IF(AC586="kw",SUMPRODUCT(O588:O743,P588:P743,AC588:AC743),SUMPRODUCT(E588:E743,AC588:AC743))</f>
        <v>0</v>
      </c>
      <c r="AD745" s="331">
        <f>IF(AD586="kw",SUMPRODUCT(O588:O743,P588:P743,AD588:AD743),SUMPRODUCT(E588:E743,AD588:AD743))</f>
        <v>0</v>
      </c>
      <c r="AE745" s="331">
        <f>IF(AE586="kw",SUMPRODUCT(O588:O743,P588:P743,AE588:AE743),SUMPRODUCT(E588:E743,AE588:AE743))</f>
        <v>0</v>
      </c>
      <c r="AF745" s="331">
        <f>IF(AF586="kw",SUMPRODUCT(O588:O743,P588:P743,AF588:AF743),SUMPRODUCT(E588:E743,AF588:AF743))</f>
        <v>0</v>
      </c>
      <c r="AG745" s="331">
        <f>IF(AG586="kw",SUMPRODUCT(O588:O743,P588:P743,AG588:AG743),SUMPRODUCT(E588:E743,AG588:AG743))</f>
        <v>0</v>
      </c>
      <c r="AH745" s="331">
        <f>IF(AH586="kw",SUMPRODUCT(O588:O743,P588:P743,AH588:AH743),SUMPRODUCT(E588:E743,AH588:AH743))</f>
        <v>0</v>
      </c>
      <c r="AI745" s="331">
        <f>IF(AI586="kw",SUMPRODUCT(O588:O743,P588:P743,AI588:AI743),SUMPRODUCT(E588:E743,AI588:AI743))</f>
        <v>0</v>
      </c>
      <c r="AJ745" s="331">
        <f>IF(AJ586="kw",SUMPRODUCT(O588:O743,P588:P743,AJ588:AJ743),SUMPRODUCT(E588:E743,AJ588:AJ743))</f>
        <v>0</v>
      </c>
      <c r="AK745" s="331">
        <f>IF(AK586="kw",SUMPRODUCT(O588:O743,P588:P743,AK588:AK743),SUMPRODUCT(E588:E743,AK588:AK743))</f>
        <v>0</v>
      </c>
      <c r="AL745" s="331">
        <f>IF(AL586="kw",SUMPRODUCT(O588:O743,P588:P743,AL588:AL743),SUMPRODUCT(E588:E743,AL588:AL743))</f>
        <v>0</v>
      </c>
      <c r="AM745" s="331">
        <f>IF(AM586="kw",SUMPRODUCT(O588:O743,P588:P743,AM588:AM743),SUMPRODUCT(E588:E743,AM588:AM743))</f>
        <v>0</v>
      </c>
      <c r="AN745" s="332"/>
    </row>
    <row r="746" spans="1:41" ht="15.6">
      <c r="C746" s="393" t="s">
        <v>313</v>
      </c>
      <c r="D746" s="394"/>
      <c r="E746" s="394"/>
      <c r="F746" s="394"/>
      <c r="G746" s="394"/>
      <c r="H746" s="394"/>
      <c r="I746" s="394"/>
      <c r="J746" s="394"/>
      <c r="K746" s="394"/>
      <c r="L746" s="394"/>
      <c r="M746" s="394"/>
      <c r="N746" s="394"/>
      <c r="O746" s="394"/>
      <c r="P746" s="394"/>
      <c r="Q746" s="394"/>
      <c r="R746" s="394"/>
      <c r="S746" s="394"/>
      <c r="T746" s="394"/>
      <c r="U746" s="394"/>
      <c r="V746" s="394"/>
      <c r="W746" s="394"/>
      <c r="X746" s="394"/>
      <c r="Y746" s="394"/>
      <c r="Z746" s="394">
        <f>HLOOKUP(Z402,'2. LRAMVA Threshold'!$B$42:$Q$53,10,FALSE)</f>
        <v>0</v>
      </c>
      <c r="AA746" s="394">
        <f>HLOOKUP(AA402,'2. LRAMVA Threshold'!$B$42:$Q$53,10,FALSE)</f>
        <v>0</v>
      </c>
      <c r="AB746" s="394">
        <f>HLOOKUP(AB402,'2. LRAMVA Threshold'!$B$42:$Q$53,10,FALSE)</f>
        <v>0</v>
      </c>
      <c r="AC746" s="394">
        <f>HLOOKUP(AC402,'2. LRAMVA Threshold'!$B$42:$Q$53,10,FALSE)</f>
        <v>0</v>
      </c>
      <c r="AD746" s="394">
        <f>HLOOKUP(AD402,'2. LRAMVA Threshold'!$B$42:$Q$53,10,FALSE)</f>
        <v>0</v>
      </c>
      <c r="AE746" s="394">
        <f>HLOOKUP(AE402,'2. LRAMVA Threshold'!$B$42:$Q$53,10,FALSE)</f>
        <v>0</v>
      </c>
      <c r="AF746" s="394">
        <f>HLOOKUP(AF402,'2. LRAMVA Threshold'!$B$42:$Q$53,10,FALSE)</f>
        <v>0</v>
      </c>
      <c r="AG746" s="394">
        <f>HLOOKUP(AG402,'2. LRAMVA Threshold'!$B$42:$Q$53,10,FALSE)</f>
        <v>0</v>
      </c>
      <c r="AH746" s="394">
        <f>HLOOKUP(AH402,'2. LRAMVA Threshold'!$B$42:$Q$53,10,FALSE)</f>
        <v>0</v>
      </c>
      <c r="AI746" s="394">
        <f>HLOOKUP(AI402,'2. LRAMVA Threshold'!$B$42:$Q$53,10,FALSE)</f>
        <v>0</v>
      </c>
      <c r="AJ746" s="394">
        <f>HLOOKUP(AJ402,'2. LRAMVA Threshold'!$B$42:$Q$53,10,FALSE)</f>
        <v>0</v>
      </c>
      <c r="AK746" s="394">
        <f>HLOOKUP(AK402,'2. LRAMVA Threshold'!$B$42:$Q$53,10,FALSE)</f>
        <v>0</v>
      </c>
      <c r="AL746" s="394">
        <f>HLOOKUP(AL402,'2. LRAMVA Threshold'!$B$42:$Q$53,10,FALSE)</f>
        <v>0</v>
      </c>
      <c r="AM746" s="394">
        <f>HLOOKUP(AM402,'2. LRAMVA Threshold'!$B$42:$Q$53,10,FALSE)</f>
        <v>0</v>
      </c>
      <c r="AN746" s="444"/>
    </row>
    <row r="747" spans="1:41" ht="15">
      <c r="C747" s="396"/>
      <c r="D747" s="434"/>
      <c r="E747" s="435"/>
      <c r="F747" s="435"/>
      <c r="G747" s="435"/>
      <c r="H747" s="435"/>
      <c r="I747" s="435"/>
      <c r="J747" s="435"/>
      <c r="K747" s="435"/>
      <c r="L747" s="435"/>
      <c r="M747" s="435"/>
      <c r="N747" s="435"/>
      <c r="O747" s="435"/>
      <c r="P747" s="436"/>
      <c r="Q747" s="435"/>
      <c r="R747" s="435"/>
      <c r="S747" s="435"/>
      <c r="T747" s="437"/>
      <c r="U747" s="437"/>
      <c r="V747" s="437"/>
      <c r="W747" s="437"/>
      <c r="X747" s="435"/>
      <c r="Y747" s="435"/>
      <c r="Z747" s="438"/>
      <c r="AA747" s="438"/>
      <c r="AB747" s="438"/>
      <c r="AC747" s="438"/>
      <c r="AD747" s="438"/>
      <c r="AE747" s="438"/>
      <c r="AF747" s="438"/>
      <c r="AG747" s="401"/>
      <c r="AH747" s="401"/>
      <c r="AI747" s="401"/>
      <c r="AJ747" s="401"/>
      <c r="AK747" s="401"/>
      <c r="AL747" s="401"/>
      <c r="AM747" s="401"/>
      <c r="AN747" s="402"/>
    </row>
    <row r="748" spans="1:41" ht="15">
      <c r="C748" s="326" t="s">
        <v>314</v>
      </c>
      <c r="D748" s="340"/>
      <c r="E748" s="340"/>
      <c r="F748" s="378"/>
      <c r="G748" s="378"/>
      <c r="H748" s="378"/>
      <c r="I748" s="378"/>
      <c r="J748" s="378"/>
      <c r="K748" s="378"/>
      <c r="L748" s="378"/>
      <c r="M748" s="378"/>
      <c r="N748" s="378"/>
      <c r="O748" s="378"/>
      <c r="P748" s="293"/>
      <c r="Q748" s="342"/>
      <c r="R748" s="342"/>
      <c r="S748" s="342"/>
      <c r="T748" s="341"/>
      <c r="U748" s="341"/>
      <c r="V748" s="341"/>
      <c r="W748" s="341"/>
      <c r="X748" s="342"/>
      <c r="Y748" s="342"/>
      <c r="Z748" s="343">
        <f>HLOOKUP(Z$35,'3.  Distribution Rates'!$C$122:$P$133,10,FALSE)</f>
        <v>0</v>
      </c>
      <c r="AA748" s="343">
        <f>HLOOKUP(AA$35,'3.  Distribution Rates'!$C$122:$P$133,10,FALSE)</f>
        <v>0</v>
      </c>
      <c r="AB748" s="343">
        <f>HLOOKUP(AB$35,'3.  Distribution Rates'!$C$122:$P$133,10,FALSE)</f>
        <v>0</v>
      </c>
      <c r="AC748" s="343">
        <f>HLOOKUP(AC$35,'3.  Distribution Rates'!$C$122:$P$133,10,FALSE)</f>
        <v>0</v>
      </c>
      <c r="AD748" s="343">
        <f>HLOOKUP(AD$35,'3.  Distribution Rates'!$C$122:$P$133,10,FALSE)</f>
        <v>0</v>
      </c>
      <c r="AE748" s="343">
        <f>HLOOKUP(AE$35,'3.  Distribution Rates'!$C$122:$P$133,10,FALSE)</f>
        <v>0</v>
      </c>
      <c r="AF748" s="343">
        <f>HLOOKUP(AF$35,'3.  Distribution Rates'!$C$122:$P$133,10,FALSE)</f>
        <v>0</v>
      </c>
      <c r="AG748" s="343">
        <f>HLOOKUP(AG$35,'3.  Distribution Rates'!$C$122:$P$133,10,FALSE)</f>
        <v>0</v>
      </c>
      <c r="AH748" s="343">
        <f>HLOOKUP(AH$35,'3.  Distribution Rates'!$C$122:$P$133,10,FALSE)</f>
        <v>0</v>
      </c>
      <c r="AI748" s="343">
        <f>HLOOKUP(AI$35,'3.  Distribution Rates'!$C$122:$P$133,10,FALSE)</f>
        <v>0</v>
      </c>
      <c r="AJ748" s="343">
        <f>HLOOKUP(AJ$35,'3.  Distribution Rates'!$C$122:$P$133,10,FALSE)</f>
        <v>0</v>
      </c>
      <c r="AK748" s="343">
        <f>HLOOKUP(AK$35,'3.  Distribution Rates'!$C$122:$P$133,10,FALSE)</f>
        <v>0</v>
      </c>
      <c r="AL748" s="343">
        <f>HLOOKUP(AL$35,'3.  Distribution Rates'!$C$122:$P$133,10,FALSE)</f>
        <v>0</v>
      </c>
      <c r="AM748" s="343">
        <f>HLOOKUP(AM$35,'3.  Distribution Rates'!$C$122:$P$133,10,FALSE)</f>
        <v>0</v>
      </c>
      <c r="AN748" s="350"/>
      <c r="AO748" s="445"/>
    </row>
    <row r="749" spans="1:41" ht="15">
      <c r="C749" s="326" t="s">
        <v>315</v>
      </c>
      <c r="D749" s="347"/>
      <c r="E749" s="311"/>
      <c r="F749" s="281"/>
      <c r="G749" s="281"/>
      <c r="H749" s="281"/>
      <c r="I749" s="281"/>
      <c r="J749" s="281"/>
      <c r="K749" s="281"/>
      <c r="L749" s="281"/>
      <c r="M749" s="281"/>
      <c r="N749" s="281"/>
      <c r="O749" s="281"/>
      <c r="P749" s="293"/>
      <c r="Q749" s="281"/>
      <c r="R749" s="281"/>
      <c r="S749" s="281"/>
      <c r="T749" s="311"/>
      <c r="U749" s="311"/>
      <c r="V749" s="311"/>
      <c r="W749" s="311"/>
      <c r="X749" s="281"/>
      <c r="Y749" s="281"/>
      <c r="Z749" s="380">
        <f>'4.  2011-2014 LRAM'!Y141*Z748</f>
        <v>0</v>
      </c>
      <c r="AA749" s="380">
        <f>'4.  2011-2014 LRAM'!Z141*AA748</f>
        <v>0</v>
      </c>
      <c r="AB749" s="380">
        <f>'4.  2011-2014 LRAM'!AA141*AB748</f>
        <v>0</v>
      </c>
      <c r="AC749" s="380">
        <f>'4.  2011-2014 LRAM'!AB141*AC748</f>
        <v>0</v>
      </c>
      <c r="AD749" s="380">
        <f>'4.  2011-2014 LRAM'!AC141*AD748</f>
        <v>0</v>
      </c>
      <c r="AE749" s="380">
        <f>'4.  2011-2014 LRAM'!AD141*AE748</f>
        <v>0</v>
      </c>
      <c r="AF749" s="380">
        <f>'4.  2011-2014 LRAM'!AE141*AF748</f>
        <v>0</v>
      </c>
      <c r="AG749" s="380">
        <f>'4.  2011-2014 LRAM'!AF141*AG748</f>
        <v>0</v>
      </c>
      <c r="AH749" s="380">
        <f>'4.  2011-2014 LRAM'!AG141*AH748</f>
        <v>0</v>
      </c>
      <c r="AI749" s="380">
        <f>'4.  2011-2014 LRAM'!AH141*AI748</f>
        <v>0</v>
      </c>
      <c r="AJ749" s="380">
        <f>'4.  2011-2014 LRAM'!AI141*AJ748</f>
        <v>0</v>
      </c>
      <c r="AK749" s="380">
        <f>'4.  2011-2014 LRAM'!AJ141*AK748</f>
        <v>0</v>
      </c>
      <c r="AL749" s="380">
        <f>'4.  2011-2014 LRAM'!AK141*AL748</f>
        <v>0</v>
      </c>
      <c r="AM749" s="380">
        <f>'4.  2011-2014 LRAM'!AL141*AM748</f>
        <v>0</v>
      </c>
      <c r="AN749" s="629">
        <f t="shared" ref="AN749:AN756" si="2280">SUM(Z749:AM749)</f>
        <v>0</v>
      </c>
      <c r="AO749" s="445"/>
    </row>
    <row r="750" spans="1:41" ht="15">
      <c r="C750" s="326" t="s">
        <v>316</v>
      </c>
      <c r="D750" s="347"/>
      <c r="E750" s="311"/>
      <c r="F750" s="281"/>
      <c r="G750" s="281"/>
      <c r="H750" s="281"/>
      <c r="I750" s="281"/>
      <c r="J750" s="281"/>
      <c r="K750" s="281"/>
      <c r="L750" s="281"/>
      <c r="M750" s="281"/>
      <c r="N750" s="281"/>
      <c r="O750" s="281"/>
      <c r="P750" s="293"/>
      <c r="Q750" s="281"/>
      <c r="R750" s="281"/>
      <c r="S750" s="281"/>
      <c r="T750" s="311"/>
      <c r="U750" s="311"/>
      <c r="V750" s="311"/>
      <c r="W750" s="311"/>
      <c r="X750" s="281"/>
      <c r="Y750" s="281"/>
      <c r="Z750" s="380">
        <f>'4.  2011-2014 LRAM'!Y270*Z748</f>
        <v>0</v>
      </c>
      <c r="AA750" s="380">
        <f>'4.  2011-2014 LRAM'!Z270*AA748</f>
        <v>0</v>
      </c>
      <c r="AB750" s="380">
        <f>'4.  2011-2014 LRAM'!AA270*AB748</f>
        <v>0</v>
      </c>
      <c r="AC750" s="380">
        <f>'4.  2011-2014 LRAM'!AB270*AC748</f>
        <v>0</v>
      </c>
      <c r="AD750" s="380">
        <f>'4.  2011-2014 LRAM'!AC270*AD748</f>
        <v>0</v>
      </c>
      <c r="AE750" s="380">
        <f>'4.  2011-2014 LRAM'!AD270*AE748</f>
        <v>0</v>
      </c>
      <c r="AF750" s="380">
        <f>'4.  2011-2014 LRAM'!AE270*AF748</f>
        <v>0</v>
      </c>
      <c r="AG750" s="380">
        <f>'4.  2011-2014 LRAM'!AF270*AG748</f>
        <v>0</v>
      </c>
      <c r="AH750" s="380">
        <f>'4.  2011-2014 LRAM'!AG270*AH748</f>
        <v>0</v>
      </c>
      <c r="AI750" s="380">
        <f>'4.  2011-2014 LRAM'!AH270*AI748</f>
        <v>0</v>
      </c>
      <c r="AJ750" s="380">
        <f>'4.  2011-2014 LRAM'!AI270*AJ748</f>
        <v>0</v>
      </c>
      <c r="AK750" s="380">
        <f>'4.  2011-2014 LRAM'!AJ270*AK748</f>
        <v>0</v>
      </c>
      <c r="AL750" s="380">
        <f>'4.  2011-2014 LRAM'!AK270*AL748</f>
        <v>0</v>
      </c>
      <c r="AM750" s="380">
        <f>'4.  2011-2014 LRAM'!AL270*AM748</f>
        <v>0</v>
      </c>
      <c r="AN750" s="629">
        <f t="shared" si="2280"/>
        <v>0</v>
      </c>
      <c r="AO750" s="445"/>
    </row>
    <row r="751" spans="1:41" ht="15">
      <c r="C751" s="326" t="s">
        <v>317</v>
      </c>
      <c r="D751" s="347"/>
      <c r="E751" s="311"/>
      <c r="F751" s="281"/>
      <c r="G751" s="281"/>
      <c r="H751" s="281"/>
      <c r="I751" s="281"/>
      <c r="J751" s="281"/>
      <c r="K751" s="281"/>
      <c r="L751" s="281"/>
      <c r="M751" s="281"/>
      <c r="N751" s="281"/>
      <c r="O751" s="281"/>
      <c r="P751" s="293"/>
      <c r="Q751" s="281"/>
      <c r="R751" s="281"/>
      <c r="S751" s="281"/>
      <c r="T751" s="311"/>
      <c r="U751" s="311"/>
      <c r="V751" s="311"/>
      <c r="W751" s="311"/>
      <c r="X751" s="281"/>
      <c r="Y751" s="281"/>
      <c r="Z751" s="380">
        <f>'4.  2011-2014 LRAM'!Y399*Z748</f>
        <v>0</v>
      </c>
      <c r="AA751" s="380">
        <f>'4.  2011-2014 LRAM'!Z399*AA748</f>
        <v>0</v>
      </c>
      <c r="AB751" s="380">
        <f>'4.  2011-2014 LRAM'!AA399*AB748</f>
        <v>0</v>
      </c>
      <c r="AC751" s="380">
        <f>'4.  2011-2014 LRAM'!AB399*AC748</f>
        <v>0</v>
      </c>
      <c r="AD751" s="380">
        <f>'4.  2011-2014 LRAM'!AC399*AD748</f>
        <v>0</v>
      </c>
      <c r="AE751" s="380">
        <f>'4.  2011-2014 LRAM'!AD399*AE748</f>
        <v>0</v>
      </c>
      <c r="AF751" s="380">
        <f>'4.  2011-2014 LRAM'!AE399*AF748</f>
        <v>0</v>
      </c>
      <c r="AG751" s="380">
        <f>'4.  2011-2014 LRAM'!AF399*AG748</f>
        <v>0</v>
      </c>
      <c r="AH751" s="380">
        <f>'4.  2011-2014 LRAM'!AG399*AH748</f>
        <v>0</v>
      </c>
      <c r="AI751" s="380">
        <f>'4.  2011-2014 LRAM'!AH399*AI748</f>
        <v>0</v>
      </c>
      <c r="AJ751" s="380">
        <f>'4.  2011-2014 LRAM'!AI399*AJ748</f>
        <v>0</v>
      </c>
      <c r="AK751" s="380">
        <f>'4.  2011-2014 LRAM'!AJ399*AK748</f>
        <v>0</v>
      </c>
      <c r="AL751" s="380">
        <f>'4.  2011-2014 LRAM'!AK399*AL748</f>
        <v>0</v>
      </c>
      <c r="AM751" s="380">
        <f>'4.  2011-2014 LRAM'!AL399*AM748</f>
        <v>0</v>
      </c>
      <c r="AN751" s="629">
        <f t="shared" si="2280"/>
        <v>0</v>
      </c>
      <c r="AO751" s="445"/>
    </row>
    <row r="752" spans="1:41" ht="15">
      <c r="C752" s="326" t="s">
        <v>318</v>
      </c>
      <c r="D752" s="347"/>
      <c r="E752" s="311"/>
      <c r="F752" s="281"/>
      <c r="G752" s="281"/>
      <c r="H752" s="281"/>
      <c r="I752" s="281"/>
      <c r="J752" s="281"/>
      <c r="K752" s="281"/>
      <c r="L752" s="281"/>
      <c r="M752" s="281"/>
      <c r="N752" s="281"/>
      <c r="O752" s="281"/>
      <c r="P752" s="293"/>
      <c r="Q752" s="281"/>
      <c r="R752" s="281"/>
      <c r="S752" s="281"/>
      <c r="T752" s="311"/>
      <c r="U752" s="311"/>
      <c r="V752" s="311"/>
      <c r="W752" s="311"/>
      <c r="X752" s="281"/>
      <c r="Y752" s="281"/>
      <c r="Z752" s="380">
        <f>'4.  2011-2014 LRAM'!Y529*Z748</f>
        <v>0</v>
      </c>
      <c r="AA752" s="380">
        <f>'4.  2011-2014 LRAM'!Z529*AA748</f>
        <v>0</v>
      </c>
      <c r="AB752" s="380">
        <f>'4.  2011-2014 LRAM'!AA529*AB748</f>
        <v>0</v>
      </c>
      <c r="AC752" s="380">
        <f>'4.  2011-2014 LRAM'!AB529*AC748</f>
        <v>0</v>
      </c>
      <c r="AD752" s="380">
        <f>'4.  2011-2014 LRAM'!AC529*AD748</f>
        <v>0</v>
      </c>
      <c r="AE752" s="380">
        <f>'4.  2011-2014 LRAM'!AD529*AE748</f>
        <v>0</v>
      </c>
      <c r="AF752" s="380">
        <f>'4.  2011-2014 LRAM'!AE529*AF748</f>
        <v>0</v>
      </c>
      <c r="AG752" s="380">
        <f>'4.  2011-2014 LRAM'!AF529*AG748</f>
        <v>0</v>
      </c>
      <c r="AH752" s="380">
        <f>'4.  2011-2014 LRAM'!AG529*AH748</f>
        <v>0</v>
      </c>
      <c r="AI752" s="380">
        <f>'4.  2011-2014 LRAM'!AH529*AI748</f>
        <v>0</v>
      </c>
      <c r="AJ752" s="380">
        <f>'4.  2011-2014 LRAM'!AI529*AJ748</f>
        <v>0</v>
      </c>
      <c r="AK752" s="380">
        <f>'4.  2011-2014 LRAM'!AJ529*AK748</f>
        <v>0</v>
      </c>
      <c r="AL752" s="380">
        <f>'4.  2011-2014 LRAM'!AK529*AL748</f>
        <v>0</v>
      </c>
      <c r="AM752" s="380">
        <f>'4.  2011-2014 LRAM'!AL529*AM748</f>
        <v>0</v>
      </c>
      <c r="AN752" s="629">
        <f t="shared" si="2280"/>
        <v>0</v>
      </c>
      <c r="AO752" s="445"/>
    </row>
    <row r="753" spans="3:41" ht="15">
      <c r="C753" s="326" t="s">
        <v>319</v>
      </c>
      <c r="D753" s="347"/>
      <c r="E753" s="311"/>
      <c r="F753" s="281"/>
      <c r="G753" s="281"/>
      <c r="H753" s="281"/>
      <c r="I753" s="281"/>
      <c r="J753" s="281"/>
      <c r="K753" s="281"/>
      <c r="L753" s="281"/>
      <c r="M753" s="281"/>
      <c r="N753" s="281"/>
      <c r="O753" s="281"/>
      <c r="P753" s="293"/>
      <c r="Q753" s="281"/>
      <c r="R753" s="281"/>
      <c r="S753" s="281"/>
      <c r="T753" s="311"/>
      <c r="U753" s="311"/>
      <c r="V753" s="311"/>
      <c r="W753" s="311"/>
      <c r="X753" s="281"/>
      <c r="Y753" s="281"/>
      <c r="Z753" s="380">
        <f t="shared" ref="Z753:AM753" si="2281">Z211*Z748</f>
        <v>0</v>
      </c>
      <c r="AA753" s="380">
        <f t="shared" si="2281"/>
        <v>0</v>
      </c>
      <c r="AB753" s="380">
        <f t="shared" si="2281"/>
        <v>0</v>
      </c>
      <c r="AC753" s="380">
        <f t="shared" si="2281"/>
        <v>0</v>
      </c>
      <c r="AD753" s="380">
        <f t="shared" si="2281"/>
        <v>0</v>
      </c>
      <c r="AE753" s="380">
        <f t="shared" si="2281"/>
        <v>0</v>
      </c>
      <c r="AF753" s="380">
        <f t="shared" si="2281"/>
        <v>0</v>
      </c>
      <c r="AG753" s="380">
        <f t="shared" si="2281"/>
        <v>0</v>
      </c>
      <c r="AH753" s="380">
        <f t="shared" si="2281"/>
        <v>0</v>
      </c>
      <c r="AI753" s="380">
        <f t="shared" si="2281"/>
        <v>0</v>
      </c>
      <c r="AJ753" s="380">
        <f t="shared" si="2281"/>
        <v>0</v>
      </c>
      <c r="AK753" s="380">
        <f t="shared" si="2281"/>
        <v>0</v>
      </c>
      <c r="AL753" s="380">
        <f t="shared" si="2281"/>
        <v>0</v>
      </c>
      <c r="AM753" s="380">
        <f t="shared" si="2281"/>
        <v>0</v>
      </c>
      <c r="AN753" s="629">
        <f t="shared" si="2280"/>
        <v>0</v>
      </c>
      <c r="AO753" s="445"/>
    </row>
    <row r="754" spans="3:41" ht="15">
      <c r="C754" s="326" t="s">
        <v>320</v>
      </c>
      <c r="D754" s="347"/>
      <c r="E754" s="311"/>
      <c r="F754" s="281"/>
      <c r="G754" s="281"/>
      <c r="H754" s="281"/>
      <c r="I754" s="281"/>
      <c r="J754" s="281"/>
      <c r="K754" s="281"/>
      <c r="L754" s="281"/>
      <c r="M754" s="281"/>
      <c r="N754" s="281"/>
      <c r="O754" s="281"/>
      <c r="P754" s="293"/>
      <c r="Q754" s="281"/>
      <c r="R754" s="281"/>
      <c r="S754" s="281"/>
      <c r="T754" s="311"/>
      <c r="U754" s="311"/>
      <c r="V754" s="311"/>
      <c r="W754" s="311"/>
      <c r="X754" s="281"/>
      <c r="Y754" s="281"/>
      <c r="Z754" s="380">
        <f t="shared" ref="Z754:AM754" si="2282">Z394*Z748</f>
        <v>0</v>
      </c>
      <c r="AA754" s="380">
        <f t="shared" si="2282"/>
        <v>0</v>
      </c>
      <c r="AB754" s="380">
        <f t="shared" si="2282"/>
        <v>0</v>
      </c>
      <c r="AC754" s="380">
        <f t="shared" si="2282"/>
        <v>0</v>
      </c>
      <c r="AD754" s="380">
        <f t="shared" si="2282"/>
        <v>0</v>
      </c>
      <c r="AE754" s="380">
        <f t="shared" si="2282"/>
        <v>0</v>
      </c>
      <c r="AF754" s="380">
        <f t="shared" si="2282"/>
        <v>0</v>
      </c>
      <c r="AG754" s="380">
        <f t="shared" si="2282"/>
        <v>0</v>
      </c>
      <c r="AH754" s="380">
        <f t="shared" si="2282"/>
        <v>0</v>
      </c>
      <c r="AI754" s="380">
        <f t="shared" si="2282"/>
        <v>0</v>
      </c>
      <c r="AJ754" s="380">
        <f t="shared" si="2282"/>
        <v>0</v>
      </c>
      <c r="AK754" s="380">
        <f t="shared" si="2282"/>
        <v>0</v>
      </c>
      <c r="AL754" s="380">
        <f t="shared" si="2282"/>
        <v>0</v>
      </c>
      <c r="AM754" s="380">
        <f t="shared" si="2282"/>
        <v>0</v>
      </c>
      <c r="AN754" s="629">
        <f t="shared" si="2280"/>
        <v>0</v>
      </c>
      <c r="AO754" s="445"/>
    </row>
    <row r="755" spans="3:41" ht="15">
      <c r="C755" s="326" t="s">
        <v>321</v>
      </c>
      <c r="D755" s="347"/>
      <c r="E755" s="311"/>
      <c r="F755" s="281"/>
      <c r="G755" s="281"/>
      <c r="H755" s="281"/>
      <c r="I755" s="281"/>
      <c r="J755" s="281"/>
      <c r="K755" s="281"/>
      <c r="L755" s="281"/>
      <c r="M755" s="281"/>
      <c r="N755" s="281"/>
      <c r="O755" s="281"/>
      <c r="P755" s="293"/>
      <c r="Q755" s="281"/>
      <c r="R755" s="281"/>
      <c r="S755" s="281"/>
      <c r="T755" s="311"/>
      <c r="U755" s="311"/>
      <c r="V755" s="311"/>
      <c r="W755" s="311"/>
      <c r="X755" s="281"/>
      <c r="Y755" s="281"/>
      <c r="Z755" s="380">
        <f t="shared" ref="Z755:AM755" si="2283">Z577*Z748</f>
        <v>0</v>
      </c>
      <c r="AA755" s="380">
        <f t="shared" si="2283"/>
        <v>0</v>
      </c>
      <c r="AB755" s="380">
        <f t="shared" si="2283"/>
        <v>0</v>
      </c>
      <c r="AC755" s="380">
        <f t="shared" si="2283"/>
        <v>0</v>
      </c>
      <c r="AD755" s="380">
        <f t="shared" si="2283"/>
        <v>0</v>
      </c>
      <c r="AE755" s="380">
        <f t="shared" si="2283"/>
        <v>0</v>
      </c>
      <c r="AF755" s="380">
        <f t="shared" si="2283"/>
        <v>0</v>
      </c>
      <c r="AG755" s="380">
        <f t="shared" si="2283"/>
        <v>0</v>
      </c>
      <c r="AH755" s="380">
        <f t="shared" si="2283"/>
        <v>0</v>
      </c>
      <c r="AI755" s="380">
        <f t="shared" si="2283"/>
        <v>0</v>
      </c>
      <c r="AJ755" s="380">
        <f t="shared" si="2283"/>
        <v>0</v>
      </c>
      <c r="AK755" s="380">
        <f t="shared" si="2283"/>
        <v>0</v>
      </c>
      <c r="AL755" s="380">
        <f t="shared" si="2283"/>
        <v>0</v>
      </c>
      <c r="AM755" s="380">
        <f t="shared" si="2283"/>
        <v>0</v>
      </c>
      <c r="AN755" s="629">
        <f t="shared" si="2280"/>
        <v>0</v>
      </c>
      <c r="AO755" s="445"/>
    </row>
    <row r="756" spans="3:41" ht="15">
      <c r="C756" s="326" t="s">
        <v>322</v>
      </c>
      <c r="D756" s="347"/>
      <c r="E756" s="311"/>
      <c r="F756" s="281"/>
      <c r="G756" s="281"/>
      <c r="H756" s="281"/>
      <c r="I756" s="281"/>
      <c r="J756" s="281"/>
      <c r="K756" s="281"/>
      <c r="L756" s="281"/>
      <c r="M756" s="281"/>
      <c r="N756" s="281"/>
      <c r="O756" s="281"/>
      <c r="P756" s="293"/>
      <c r="Q756" s="281"/>
      <c r="R756" s="281"/>
      <c r="S756" s="281"/>
      <c r="T756" s="311"/>
      <c r="U756" s="311"/>
      <c r="V756" s="311"/>
      <c r="W756" s="311"/>
      <c r="X756" s="281"/>
      <c r="Y756" s="281"/>
      <c r="Z756" s="380">
        <f>Z745*Z748</f>
        <v>0</v>
      </c>
      <c r="AA756" s="380">
        <f t="shared" ref="AA756:AM756" si="2284">AA745*AA748</f>
        <v>0</v>
      </c>
      <c r="AB756" s="380">
        <f t="shared" si="2284"/>
        <v>0</v>
      </c>
      <c r="AC756" s="380">
        <f t="shared" si="2284"/>
        <v>0</v>
      </c>
      <c r="AD756" s="380">
        <f t="shared" si="2284"/>
        <v>0</v>
      </c>
      <c r="AE756" s="380">
        <f t="shared" si="2284"/>
        <v>0</v>
      </c>
      <c r="AF756" s="380">
        <f t="shared" si="2284"/>
        <v>0</v>
      </c>
      <c r="AG756" s="380">
        <f t="shared" si="2284"/>
        <v>0</v>
      </c>
      <c r="AH756" s="380">
        <f t="shared" si="2284"/>
        <v>0</v>
      </c>
      <c r="AI756" s="380">
        <f t="shared" si="2284"/>
        <v>0</v>
      </c>
      <c r="AJ756" s="380">
        <f t="shared" si="2284"/>
        <v>0</v>
      </c>
      <c r="AK756" s="380">
        <f t="shared" si="2284"/>
        <v>0</v>
      </c>
      <c r="AL756" s="380">
        <f t="shared" si="2284"/>
        <v>0</v>
      </c>
      <c r="AM756" s="380">
        <f t="shared" si="2284"/>
        <v>0</v>
      </c>
      <c r="AN756" s="629">
        <f t="shared" si="2280"/>
        <v>0</v>
      </c>
      <c r="AO756" s="445"/>
    </row>
    <row r="757" spans="3:41" ht="15.6">
      <c r="C757" s="351" t="s">
        <v>323</v>
      </c>
      <c r="D757" s="347"/>
      <c r="E757" s="338"/>
      <c r="F757" s="336"/>
      <c r="G757" s="336"/>
      <c r="H757" s="336"/>
      <c r="I757" s="336"/>
      <c r="J757" s="336"/>
      <c r="K757" s="336"/>
      <c r="L757" s="336"/>
      <c r="M757" s="336"/>
      <c r="N757" s="336"/>
      <c r="O757" s="336"/>
      <c r="P757" s="302"/>
      <c r="Q757" s="336"/>
      <c r="R757" s="336"/>
      <c r="S757" s="336"/>
      <c r="T757" s="338"/>
      <c r="U757" s="338"/>
      <c r="V757" s="338"/>
      <c r="W757" s="338"/>
      <c r="X757" s="336"/>
      <c r="Y757" s="336"/>
      <c r="Z757" s="348">
        <f>SUM(Z749:Z756)</f>
        <v>0</v>
      </c>
      <c r="AA757" s="348">
        <f t="shared" ref="AA757:AF757" si="2285">SUM(AA749:AA756)</f>
        <v>0</v>
      </c>
      <c r="AB757" s="348">
        <f t="shared" si="2285"/>
        <v>0</v>
      </c>
      <c r="AC757" s="348">
        <f t="shared" si="2285"/>
        <v>0</v>
      </c>
      <c r="AD757" s="348">
        <f t="shared" si="2285"/>
        <v>0</v>
      </c>
      <c r="AE757" s="348">
        <f t="shared" si="2285"/>
        <v>0</v>
      </c>
      <c r="AF757" s="348">
        <f t="shared" si="2285"/>
        <v>0</v>
      </c>
      <c r="AG757" s="348">
        <f t="shared" ref="AG757:AM757" si="2286">SUM(AG749:AG756)</f>
        <v>0</v>
      </c>
      <c r="AH757" s="348">
        <f t="shared" si="2286"/>
        <v>0</v>
      </c>
      <c r="AI757" s="348">
        <f t="shared" si="2286"/>
        <v>0</v>
      </c>
      <c r="AJ757" s="348">
        <f t="shared" si="2286"/>
        <v>0</v>
      </c>
      <c r="AK757" s="348">
        <f t="shared" si="2286"/>
        <v>0</v>
      </c>
      <c r="AL757" s="348">
        <f t="shared" si="2286"/>
        <v>0</v>
      </c>
      <c r="AM757" s="348">
        <f t="shared" si="2286"/>
        <v>0</v>
      </c>
      <c r="AN757" s="409">
        <f>SUM(AN749:AN756)</f>
        <v>0</v>
      </c>
      <c r="AO757" s="445"/>
    </row>
    <row r="758" spans="3:41" ht="15.6">
      <c r="C758" s="351" t="s">
        <v>324</v>
      </c>
      <c r="D758" s="347"/>
      <c r="E758" s="352"/>
      <c r="F758" s="336"/>
      <c r="G758" s="336"/>
      <c r="H758" s="336"/>
      <c r="I758" s="336"/>
      <c r="J758" s="336"/>
      <c r="K758" s="336"/>
      <c r="L758" s="336"/>
      <c r="M758" s="336"/>
      <c r="N758" s="336"/>
      <c r="O758" s="336"/>
      <c r="P758" s="302"/>
      <c r="Q758" s="336"/>
      <c r="R758" s="336"/>
      <c r="S758" s="336"/>
      <c r="T758" s="338"/>
      <c r="U758" s="338"/>
      <c r="V758" s="338"/>
      <c r="W758" s="338"/>
      <c r="X758" s="336"/>
      <c r="Y758" s="336"/>
      <c r="Z758" s="349">
        <f>Z746*Z748</f>
        <v>0</v>
      </c>
      <c r="AA758" s="349">
        <f t="shared" ref="AA758:AF758" si="2287">AA746*AA748</f>
        <v>0</v>
      </c>
      <c r="AB758" s="349">
        <f t="shared" si="2287"/>
        <v>0</v>
      </c>
      <c r="AC758" s="349">
        <f t="shared" si="2287"/>
        <v>0</v>
      </c>
      <c r="AD758" s="349">
        <f t="shared" si="2287"/>
        <v>0</v>
      </c>
      <c r="AE758" s="349">
        <f t="shared" si="2287"/>
        <v>0</v>
      </c>
      <c r="AF758" s="349">
        <f t="shared" si="2287"/>
        <v>0</v>
      </c>
      <c r="AG758" s="349">
        <f t="shared" ref="AG758:AM758" si="2288">AG746*AG748</f>
        <v>0</v>
      </c>
      <c r="AH758" s="349">
        <f t="shared" si="2288"/>
        <v>0</v>
      </c>
      <c r="AI758" s="349">
        <f t="shared" si="2288"/>
        <v>0</v>
      </c>
      <c r="AJ758" s="349">
        <f t="shared" si="2288"/>
        <v>0</v>
      </c>
      <c r="AK758" s="349">
        <f t="shared" si="2288"/>
        <v>0</v>
      </c>
      <c r="AL758" s="349">
        <f t="shared" si="2288"/>
        <v>0</v>
      </c>
      <c r="AM758" s="349">
        <f t="shared" si="2288"/>
        <v>0</v>
      </c>
      <c r="AN758" s="409">
        <f>SUM(Z758:AM758)</f>
        <v>0</v>
      </c>
      <c r="AO758" s="445"/>
    </row>
    <row r="759" spans="3:41" ht="15.6">
      <c r="C759" s="351" t="s">
        <v>325</v>
      </c>
      <c r="D759" s="347"/>
      <c r="E759" s="352"/>
      <c r="F759" s="336"/>
      <c r="G759" s="336"/>
      <c r="H759" s="336"/>
      <c r="I759" s="336"/>
      <c r="J759" s="336"/>
      <c r="K759" s="336"/>
      <c r="L759" s="336"/>
      <c r="M759" s="336"/>
      <c r="N759" s="336"/>
      <c r="O759" s="336"/>
      <c r="P759" s="302"/>
      <c r="Q759" s="336"/>
      <c r="R759" s="336"/>
      <c r="S759" s="336"/>
      <c r="T759" s="352"/>
      <c r="U759" s="352"/>
      <c r="V759" s="352"/>
      <c r="W759" s="352"/>
      <c r="X759" s="336"/>
      <c r="Y759" s="336"/>
      <c r="Z759" s="353"/>
      <c r="AA759" s="353"/>
      <c r="AB759" s="353"/>
      <c r="AC759" s="353"/>
      <c r="AD759" s="353"/>
      <c r="AE759" s="353"/>
      <c r="AF759" s="353"/>
      <c r="AG759" s="353"/>
      <c r="AH759" s="353"/>
      <c r="AI759" s="353"/>
      <c r="AJ759" s="353"/>
      <c r="AK759" s="353"/>
      <c r="AL759" s="353"/>
      <c r="AM759" s="353"/>
      <c r="AN759" s="409">
        <f>AN757-AN758</f>
        <v>0</v>
      </c>
      <c r="AO759" s="445"/>
    </row>
    <row r="760" spans="3:41" ht="15">
      <c r="C760" s="326"/>
      <c r="D760" s="352"/>
      <c r="E760" s="352"/>
      <c r="F760" s="336"/>
      <c r="G760" s="336"/>
      <c r="H760" s="336"/>
      <c r="I760" s="336"/>
      <c r="J760" s="336"/>
      <c r="K760" s="336"/>
      <c r="L760" s="336"/>
      <c r="M760" s="336"/>
      <c r="N760" s="336"/>
      <c r="O760" s="336"/>
      <c r="P760" s="302"/>
      <c r="Q760" s="336"/>
      <c r="R760" s="336"/>
      <c r="S760" s="336"/>
      <c r="T760" s="352"/>
      <c r="U760" s="347"/>
      <c r="V760" s="352"/>
      <c r="W760" s="352"/>
      <c r="X760" s="336"/>
      <c r="Y760" s="336"/>
      <c r="Z760" s="354"/>
      <c r="AA760" s="354"/>
      <c r="AB760" s="354"/>
      <c r="AC760" s="354"/>
      <c r="AD760" s="354"/>
      <c r="AE760" s="354"/>
      <c r="AF760" s="354"/>
      <c r="AG760" s="354"/>
      <c r="AH760" s="354"/>
      <c r="AI760" s="354"/>
      <c r="AJ760" s="354"/>
      <c r="AK760" s="354"/>
      <c r="AL760" s="354"/>
      <c r="AM760" s="354"/>
      <c r="AN760" s="350"/>
      <c r="AO760" s="445"/>
    </row>
    <row r="761" spans="3:41" ht="15">
      <c r="C761" s="441" t="s">
        <v>326</v>
      </c>
      <c r="D761" s="306"/>
      <c r="E761" s="281"/>
      <c r="F761" s="281"/>
      <c r="G761" s="281"/>
      <c r="H761" s="281"/>
      <c r="I761" s="281"/>
      <c r="J761" s="281"/>
      <c r="K761" s="281"/>
      <c r="L761" s="281"/>
      <c r="M761" s="281"/>
      <c r="N761" s="281"/>
      <c r="O761" s="281"/>
      <c r="P761" s="359"/>
      <c r="Q761" s="281"/>
      <c r="R761" s="281"/>
      <c r="S761" s="281"/>
      <c r="T761" s="306"/>
      <c r="U761" s="311"/>
      <c r="V761" s="311"/>
      <c r="W761" s="281"/>
      <c r="X761" s="281"/>
      <c r="Y761" s="311"/>
      <c r="Z761" s="293">
        <f>SUMPRODUCT(F588:F743,Z588:Z743)</f>
        <v>0</v>
      </c>
      <c r="AA761" s="293">
        <f>SUMPRODUCT(F588:F743,AA588:AA743)</f>
        <v>0</v>
      </c>
      <c r="AB761" s="293">
        <f t="shared" ref="AB761:AM761" si="2289">IF(AB586="kw",SUMPRODUCT($O$588:$O$743,$Q$588:$Q$743,AB588:AB743),SUMPRODUCT($F$588:$F$743,AB588:AB743))</f>
        <v>0</v>
      </c>
      <c r="AC761" s="293">
        <f t="shared" si="2289"/>
        <v>0</v>
      </c>
      <c r="AD761" s="293">
        <f t="shared" si="2289"/>
        <v>0</v>
      </c>
      <c r="AE761" s="293">
        <f t="shared" si="2289"/>
        <v>0</v>
      </c>
      <c r="AF761" s="293">
        <f t="shared" si="2289"/>
        <v>0</v>
      </c>
      <c r="AG761" s="293">
        <f t="shared" si="2289"/>
        <v>0</v>
      </c>
      <c r="AH761" s="293">
        <f t="shared" si="2289"/>
        <v>0</v>
      </c>
      <c r="AI761" s="293">
        <f t="shared" si="2289"/>
        <v>0</v>
      </c>
      <c r="AJ761" s="293">
        <f t="shared" si="2289"/>
        <v>0</v>
      </c>
      <c r="AK761" s="293">
        <f t="shared" si="2289"/>
        <v>0</v>
      </c>
      <c r="AL761" s="293">
        <f t="shared" si="2289"/>
        <v>0</v>
      </c>
      <c r="AM761" s="293">
        <f t="shared" si="2289"/>
        <v>0</v>
      </c>
      <c r="AN761" s="339"/>
    </row>
    <row r="762" spans="3:41" ht="15">
      <c r="C762" s="442" t="s">
        <v>327</v>
      </c>
      <c r="D762" s="366"/>
      <c r="E762" s="386"/>
      <c r="F762" s="386"/>
      <c r="G762" s="386"/>
      <c r="H762" s="386"/>
      <c r="I762" s="386"/>
      <c r="J762" s="386"/>
      <c r="K762" s="386"/>
      <c r="L762" s="386"/>
      <c r="M762" s="386"/>
      <c r="N762" s="386"/>
      <c r="O762" s="386"/>
      <c r="P762" s="385"/>
      <c r="Q762" s="386"/>
      <c r="R762" s="386"/>
      <c r="S762" s="386"/>
      <c r="T762" s="366"/>
      <c r="U762" s="387"/>
      <c r="V762" s="387"/>
      <c r="W762" s="386"/>
      <c r="X762" s="386"/>
      <c r="Y762" s="387"/>
      <c r="Z762" s="328">
        <f>SUMPRODUCT(G588:G743,Z588:Z743)</f>
        <v>0</v>
      </c>
      <c r="AA762" s="328">
        <f>SUMPRODUCT(G588:G743,AA588:AA743)</f>
        <v>0</v>
      </c>
      <c r="AB762" s="328">
        <f t="shared" ref="AB762:AM762" si="2290">IF(AB586="kw",SUMPRODUCT($O$588:$O$743,$R$588:$R$743,AB588:AB743),SUMPRODUCT($G$588:$G$743,AB588:AB743))</f>
        <v>0</v>
      </c>
      <c r="AC762" s="328">
        <f t="shared" si="2290"/>
        <v>0</v>
      </c>
      <c r="AD762" s="328">
        <f t="shared" si="2290"/>
        <v>0</v>
      </c>
      <c r="AE762" s="328">
        <f t="shared" si="2290"/>
        <v>0</v>
      </c>
      <c r="AF762" s="328">
        <f t="shared" si="2290"/>
        <v>0</v>
      </c>
      <c r="AG762" s="328">
        <f t="shared" si="2290"/>
        <v>0</v>
      </c>
      <c r="AH762" s="328">
        <f t="shared" si="2290"/>
        <v>0</v>
      </c>
      <c r="AI762" s="328">
        <f t="shared" si="2290"/>
        <v>0</v>
      </c>
      <c r="AJ762" s="328">
        <f t="shared" si="2290"/>
        <v>0</v>
      </c>
      <c r="AK762" s="328">
        <f t="shared" si="2290"/>
        <v>0</v>
      </c>
      <c r="AL762" s="328">
        <f t="shared" si="2290"/>
        <v>0</v>
      </c>
      <c r="AM762" s="328">
        <f t="shared" si="2290"/>
        <v>0</v>
      </c>
      <c r="AN762" s="388"/>
    </row>
    <row r="763" spans="3:41" ht="20.25" customHeight="1">
      <c r="C763" s="370" t="s">
        <v>598</v>
      </c>
      <c r="D763" s="389"/>
      <c r="E763" s="390"/>
      <c r="F763" s="390"/>
      <c r="G763" s="390"/>
      <c r="H763" s="390"/>
      <c r="I763" s="390"/>
      <c r="J763" s="390"/>
      <c r="K763" s="390"/>
      <c r="L763" s="390"/>
      <c r="M763" s="390"/>
      <c r="N763" s="390"/>
      <c r="O763" s="390"/>
      <c r="P763" s="390"/>
      <c r="Q763" s="390"/>
      <c r="R763" s="390"/>
      <c r="S763" s="390"/>
      <c r="T763" s="373"/>
      <c r="U763" s="374"/>
      <c r="V763" s="390"/>
      <c r="W763" s="390"/>
      <c r="X763" s="390"/>
      <c r="Y763" s="390"/>
      <c r="Z763" s="411"/>
      <c r="AA763" s="411"/>
      <c r="AB763" s="411"/>
      <c r="AC763" s="411"/>
      <c r="AD763" s="411"/>
      <c r="AE763" s="411"/>
      <c r="AF763" s="411"/>
      <c r="AG763" s="411"/>
      <c r="AH763" s="411"/>
      <c r="AI763" s="411"/>
      <c r="AJ763" s="411"/>
      <c r="AK763" s="411"/>
      <c r="AL763" s="411"/>
      <c r="AM763" s="411"/>
      <c r="AN763" s="391"/>
    </row>
    <row r="766" spans="3:41" ht="15.6">
      <c r="C766" s="282" t="s">
        <v>328</v>
      </c>
      <c r="D766" s="283"/>
      <c r="E766" s="590" t="s">
        <v>527</v>
      </c>
      <c r="F766" s="255"/>
      <c r="G766" s="590"/>
      <c r="H766" s="255"/>
      <c r="I766" s="255"/>
      <c r="J766" s="255"/>
      <c r="K766" s="255"/>
      <c r="L766" s="255"/>
      <c r="M766" s="255"/>
      <c r="N766" s="255"/>
      <c r="O766" s="255"/>
      <c r="P766" s="283"/>
      <c r="Q766" s="255"/>
      <c r="R766" s="255"/>
      <c r="S766" s="255"/>
      <c r="T766" s="255"/>
      <c r="U766" s="255"/>
      <c r="V766" s="255"/>
      <c r="W766" s="255"/>
      <c r="X766" s="255"/>
      <c r="Y766" s="255"/>
      <c r="Z766" s="272"/>
      <c r="AA766" s="269"/>
      <c r="AB766" s="269"/>
      <c r="AC766" s="269"/>
      <c r="AD766" s="269"/>
      <c r="AE766" s="269"/>
      <c r="AF766" s="269"/>
      <c r="AG766" s="269"/>
      <c r="AH766" s="269"/>
      <c r="AI766" s="269"/>
      <c r="AJ766" s="269"/>
      <c r="AK766" s="269"/>
      <c r="AL766" s="269"/>
      <c r="AM766" s="269"/>
    </row>
    <row r="767" spans="3:41" ht="33" customHeight="1">
      <c r="C767" s="815" t="s">
        <v>212</v>
      </c>
      <c r="D767" s="817" t="s">
        <v>33</v>
      </c>
      <c r="E767" s="286" t="s">
        <v>423</v>
      </c>
      <c r="F767" s="819" t="s">
        <v>210</v>
      </c>
      <c r="G767" s="820"/>
      <c r="H767" s="820"/>
      <c r="I767" s="820"/>
      <c r="J767" s="820"/>
      <c r="K767" s="820"/>
      <c r="L767" s="820"/>
      <c r="M767" s="820"/>
      <c r="N767" s="821"/>
      <c r="O767" s="825" t="s">
        <v>214</v>
      </c>
      <c r="P767" s="286" t="s">
        <v>424</v>
      </c>
      <c r="Q767" s="819" t="s">
        <v>213</v>
      </c>
      <c r="R767" s="820"/>
      <c r="S767" s="820"/>
      <c r="T767" s="820"/>
      <c r="U767" s="820"/>
      <c r="V767" s="820"/>
      <c r="W767" s="820"/>
      <c r="X767" s="820"/>
      <c r="Y767" s="821"/>
      <c r="Z767" s="822" t="s">
        <v>244</v>
      </c>
      <c r="AA767" s="823"/>
      <c r="AB767" s="823"/>
      <c r="AC767" s="823"/>
      <c r="AD767" s="823"/>
      <c r="AE767" s="823"/>
      <c r="AF767" s="823"/>
      <c r="AG767" s="823"/>
      <c r="AH767" s="823"/>
      <c r="AI767" s="823"/>
      <c r="AJ767" s="823"/>
      <c r="AK767" s="823"/>
      <c r="AL767" s="823"/>
      <c r="AM767" s="823"/>
      <c r="AN767" s="824"/>
    </row>
    <row r="768" spans="3:41" ht="65.25" customHeight="1">
      <c r="C768" s="816"/>
      <c r="D768" s="818"/>
      <c r="E768" s="287">
        <v>2019</v>
      </c>
      <c r="F768" s="287">
        <v>2020</v>
      </c>
      <c r="G768" s="287">
        <v>2021</v>
      </c>
      <c r="H768" s="287">
        <v>2022</v>
      </c>
      <c r="I768" s="287">
        <v>2023</v>
      </c>
      <c r="J768" s="287">
        <v>2024</v>
      </c>
      <c r="K768" s="287">
        <v>2025</v>
      </c>
      <c r="L768" s="287">
        <v>2026</v>
      </c>
      <c r="M768" s="287">
        <v>2027</v>
      </c>
      <c r="N768" s="287">
        <v>2028</v>
      </c>
      <c r="O768" s="826"/>
      <c r="P768" s="287">
        <v>2019</v>
      </c>
      <c r="Q768" s="287">
        <v>2020</v>
      </c>
      <c r="R768" s="287">
        <v>2021</v>
      </c>
      <c r="S768" s="287">
        <v>2022</v>
      </c>
      <c r="T768" s="287">
        <v>2023</v>
      </c>
      <c r="U768" s="287">
        <v>2024</v>
      </c>
      <c r="V768" s="287">
        <v>2025</v>
      </c>
      <c r="W768" s="287">
        <v>2026</v>
      </c>
      <c r="X768" s="287">
        <v>2027</v>
      </c>
      <c r="Y768" s="287">
        <v>2028</v>
      </c>
      <c r="Z768" s="287" t="str">
        <f>'1.  LRAMVA Summary'!D50</f>
        <v>Residential</v>
      </c>
      <c r="AA768" s="287" t="str">
        <f>'1.  LRAMVA Summary'!E50</f>
        <v>GS&lt;50 kW</v>
      </c>
      <c r="AB768" s="287" t="str">
        <f>'1.  LRAMVA Summary'!F50</f>
        <v>GS 50 to 699 kW</v>
      </c>
      <c r="AC768" s="287" t="str">
        <f>'1.  LRAMVA Summary'!G50</f>
        <v>GS 700 to 4,999 kW</v>
      </c>
      <c r="AD768" s="287" t="str">
        <f>'1.  LRAMVA Summary'!H50</f>
        <v>Large Use</v>
      </c>
      <c r="AE768" s="287" t="str">
        <f>'1.  LRAMVA Summary'!I50</f>
        <v>Street Lighting</v>
      </c>
      <c r="AF768" s="287" t="str">
        <f>'1.  LRAMVA Summary'!J50</f>
        <v/>
      </c>
      <c r="AG768" s="287" t="str">
        <f>'1.  LRAMVA Summary'!K50</f>
        <v/>
      </c>
      <c r="AH768" s="287" t="str">
        <f>'1.  LRAMVA Summary'!L50</f>
        <v/>
      </c>
      <c r="AI768" s="287" t="str">
        <f>'1.  LRAMVA Summary'!M50</f>
        <v/>
      </c>
      <c r="AJ768" s="287" t="str">
        <f>'1.  LRAMVA Summary'!N50</f>
        <v/>
      </c>
      <c r="AK768" s="287" t="str">
        <f>'1.  LRAMVA Summary'!O50</f>
        <v/>
      </c>
      <c r="AL768" s="287" t="str">
        <f>'1.  LRAMVA Summary'!P50</f>
        <v/>
      </c>
      <c r="AM768" s="287" t="str">
        <f>'1.  LRAMVA Summary'!Q50</f>
        <v/>
      </c>
      <c r="AN768" s="289" t="str">
        <f>'1.  LRAMVA Summary'!R50</f>
        <v>Total</v>
      </c>
    </row>
    <row r="769" spans="1:40" ht="15.75" customHeight="1">
      <c r="A769" s="533"/>
      <c r="B769" s="524"/>
      <c r="C769" s="519" t="s">
        <v>505</v>
      </c>
      <c r="D769" s="291"/>
      <c r="E769" s="291"/>
      <c r="F769" s="291"/>
      <c r="G769" s="291"/>
      <c r="H769" s="291"/>
      <c r="I769" s="291"/>
      <c r="J769" s="291"/>
      <c r="K769" s="291"/>
      <c r="L769" s="291"/>
      <c r="M769" s="291"/>
      <c r="N769" s="291"/>
      <c r="O769" s="292"/>
      <c r="P769" s="291"/>
      <c r="Q769" s="291"/>
      <c r="R769" s="291"/>
      <c r="S769" s="291"/>
      <c r="T769" s="291"/>
      <c r="U769" s="291"/>
      <c r="V769" s="291"/>
      <c r="W769" s="291"/>
      <c r="X769" s="291"/>
      <c r="Y769" s="291"/>
      <c r="Z769" s="293" t="str">
        <f>'1.  LRAMVA Summary'!D51</f>
        <v>kWh</v>
      </c>
      <c r="AA769" s="293" t="str">
        <f>'1.  LRAMVA Summary'!E51</f>
        <v>kWh</v>
      </c>
      <c r="AB769" s="293" t="str">
        <f>'1.  LRAMVA Summary'!F51</f>
        <v>kW</v>
      </c>
      <c r="AC769" s="293" t="str">
        <f>'1.  LRAMVA Summary'!G51</f>
        <v>kW</v>
      </c>
      <c r="AD769" s="293" t="str">
        <f>'1.  LRAMVA Summary'!H51</f>
        <v>kW</v>
      </c>
      <c r="AE769" s="293" t="str">
        <f>'1.  LRAMVA Summary'!I51</f>
        <v>kW</v>
      </c>
      <c r="AF769" s="293">
        <f>'1.  LRAMVA Summary'!J51</f>
        <v>0</v>
      </c>
      <c r="AG769" s="293">
        <f>'1.  LRAMVA Summary'!K51</f>
        <v>0</v>
      </c>
      <c r="AH769" s="293">
        <f>'1.  LRAMVA Summary'!L51</f>
        <v>0</v>
      </c>
      <c r="AI769" s="293">
        <f>'1.  LRAMVA Summary'!M51</f>
        <v>0</v>
      </c>
      <c r="AJ769" s="293">
        <f>'1.  LRAMVA Summary'!N51</f>
        <v>0</v>
      </c>
      <c r="AK769" s="293">
        <f>'1.  LRAMVA Summary'!O51</f>
        <v>0</v>
      </c>
      <c r="AL769" s="293">
        <f>'1.  LRAMVA Summary'!P51</f>
        <v>0</v>
      </c>
      <c r="AM769" s="293">
        <f>'1.  LRAMVA Summary'!Q51</f>
        <v>0</v>
      </c>
      <c r="AN769" s="294"/>
    </row>
    <row r="770" spans="1:40" ht="15.6" hidden="1" outlineLevel="1">
      <c r="A770" s="533"/>
      <c r="B770" s="524"/>
      <c r="C770" s="505" t="s">
        <v>498</v>
      </c>
      <c r="D770" s="291"/>
      <c r="E770" s="291"/>
      <c r="F770" s="291"/>
      <c r="G770" s="291"/>
      <c r="H770" s="291"/>
      <c r="I770" s="291"/>
      <c r="J770" s="291"/>
      <c r="K770" s="291"/>
      <c r="L770" s="291"/>
      <c r="M770" s="291"/>
      <c r="N770" s="291"/>
      <c r="O770" s="292"/>
      <c r="P770" s="291"/>
      <c r="Q770" s="291"/>
      <c r="R770" s="291"/>
      <c r="S770" s="291"/>
      <c r="T770" s="291"/>
      <c r="U770" s="291"/>
      <c r="V770" s="291"/>
      <c r="W770" s="291"/>
      <c r="X770" s="291"/>
      <c r="Y770" s="291"/>
      <c r="Z770" s="293"/>
      <c r="AA770" s="293"/>
      <c r="AB770" s="293"/>
      <c r="AC770" s="293"/>
      <c r="AD770" s="293"/>
      <c r="AE770" s="293"/>
      <c r="AF770" s="293"/>
      <c r="AG770" s="293"/>
      <c r="AH770" s="293"/>
      <c r="AI770" s="293"/>
      <c r="AJ770" s="293"/>
      <c r="AK770" s="293"/>
      <c r="AL770" s="293"/>
      <c r="AM770" s="293"/>
      <c r="AN770" s="294"/>
    </row>
    <row r="771" spans="1:40" ht="15" hidden="1" outlineLevel="1">
      <c r="A771" s="533">
        <v>1</v>
      </c>
      <c r="B771" s="524"/>
      <c r="C771" s="430" t="s">
        <v>95</v>
      </c>
      <c r="D771" s="293" t="s">
        <v>25</v>
      </c>
      <c r="E771" s="297"/>
      <c r="F771" s="297"/>
      <c r="G771" s="297"/>
      <c r="H771" s="297"/>
      <c r="I771" s="297"/>
      <c r="J771" s="297"/>
      <c r="K771" s="297"/>
      <c r="L771" s="297"/>
      <c r="M771" s="297"/>
      <c r="N771" s="297"/>
      <c r="O771" s="293"/>
      <c r="P771" s="297"/>
      <c r="Q771" s="297"/>
      <c r="R771" s="297"/>
      <c r="S771" s="297"/>
      <c r="T771" s="297"/>
      <c r="U771" s="297"/>
      <c r="V771" s="297"/>
      <c r="W771" s="297"/>
      <c r="X771" s="297"/>
      <c r="Y771" s="297"/>
      <c r="Z771" s="412"/>
      <c r="AA771" s="412"/>
      <c r="AB771" s="412"/>
      <c r="AC771" s="412"/>
      <c r="AD771" s="412"/>
      <c r="AE771" s="412"/>
      <c r="AF771" s="412"/>
      <c r="AG771" s="412"/>
      <c r="AH771" s="412"/>
      <c r="AI771" s="412"/>
      <c r="AJ771" s="412"/>
      <c r="AK771" s="412"/>
      <c r="AL771" s="412"/>
      <c r="AM771" s="412"/>
      <c r="AN771" s="298">
        <f>SUM(Z771:AM771)</f>
        <v>0</v>
      </c>
    </row>
    <row r="772" spans="1:40" ht="15" hidden="1" outlineLevel="1">
      <c r="A772" s="533"/>
      <c r="B772" s="524"/>
      <c r="C772" s="296" t="s">
        <v>343</v>
      </c>
      <c r="D772" s="293" t="s">
        <v>164</v>
      </c>
      <c r="E772" s="297"/>
      <c r="F772" s="297"/>
      <c r="G772" s="297"/>
      <c r="H772" s="297"/>
      <c r="I772" s="297"/>
      <c r="J772" s="297"/>
      <c r="K772" s="297"/>
      <c r="L772" s="297"/>
      <c r="M772" s="297"/>
      <c r="N772" s="297"/>
      <c r="O772" s="470"/>
      <c r="P772" s="297"/>
      <c r="Q772" s="297"/>
      <c r="R772" s="297"/>
      <c r="S772" s="297"/>
      <c r="T772" s="297"/>
      <c r="U772" s="297"/>
      <c r="V772" s="297"/>
      <c r="W772" s="297"/>
      <c r="X772" s="297"/>
      <c r="Y772" s="297"/>
      <c r="Z772" s="413">
        <f>Z771</f>
        <v>0</v>
      </c>
      <c r="AA772" s="413">
        <f t="shared" ref="AA772" si="2291">AA771</f>
        <v>0</v>
      </c>
      <c r="AB772" s="413">
        <f t="shared" ref="AB772" si="2292">AB771</f>
        <v>0</v>
      </c>
      <c r="AC772" s="413">
        <f t="shared" ref="AC772" si="2293">AC771</f>
        <v>0</v>
      </c>
      <c r="AD772" s="413">
        <f t="shared" ref="AD772" si="2294">AD771</f>
        <v>0</v>
      </c>
      <c r="AE772" s="413">
        <f t="shared" ref="AE772" si="2295">AE771</f>
        <v>0</v>
      </c>
      <c r="AF772" s="413">
        <f t="shared" ref="AF772" si="2296">AF771</f>
        <v>0</v>
      </c>
      <c r="AG772" s="413">
        <f t="shared" ref="AG772" si="2297">AG771</f>
        <v>0</v>
      </c>
      <c r="AH772" s="413">
        <f t="shared" ref="AH772" si="2298">AH771</f>
        <v>0</v>
      </c>
      <c r="AI772" s="413">
        <f t="shared" ref="AI772" si="2299">AI771</f>
        <v>0</v>
      </c>
      <c r="AJ772" s="413">
        <f t="shared" ref="AJ772" si="2300">AJ771</f>
        <v>0</v>
      </c>
      <c r="AK772" s="413">
        <f t="shared" ref="AK772" si="2301">AK771</f>
        <v>0</v>
      </c>
      <c r="AL772" s="413">
        <f t="shared" ref="AL772" si="2302">AL771</f>
        <v>0</v>
      </c>
      <c r="AM772" s="413">
        <f t="shared" ref="AM772" si="2303">AM771</f>
        <v>0</v>
      </c>
      <c r="AN772" s="299"/>
    </row>
    <row r="773" spans="1:40" ht="15.6" hidden="1" outlineLevel="1">
      <c r="A773" s="533"/>
      <c r="B773" s="524"/>
      <c r="C773" s="300"/>
      <c r="D773" s="301"/>
      <c r="E773" s="301"/>
      <c r="F773" s="301"/>
      <c r="G773" s="301"/>
      <c r="H773" s="301"/>
      <c r="I773" s="301"/>
      <c r="J773" s="301"/>
      <c r="K773" s="301"/>
      <c r="L773" s="301"/>
      <c r="M773" s="301"/>
      <c r="N773" s="301"/>
      <c r="O773" s="302"/>
      <c r="P773" s="301"/>
      <c r="Q773" s="301"/>
      <c r="R773" s="301"/>
      <c r="S773" s="301"/>
      <c r="T773" s="301"/>
      <c r="U773" s="301"/>
      <c r="V773" s="301"/>
      <c r="W773" s="301"/>
      <c r="X773" s="301"/>
      <c r="Y773" s="301"/>
      <c r="Z773" s="414"/>
      <c r="AA773" s="415"/>
      <c r="AB773" s="415"/>
      <c r="AC773" s="415"/>
      <c r="AD773" s="415"/>
      <c r="AE773" s="415"/>
      <c r="AF773" s="415"/>
      <c r="AG773" s="415"/>
      <c r="AH773" s="415"/>
      <c r="AI773" s="415"/>
      <c r="AJ773" s="415"/>
      <c r="AK773" s="415"/>
      <c r="AL773" s="415"/>
      <c r="AM773" s="415"/>
      <c r="AN773" s="304"/>
    </row>
    <row r="774" spans="1:40" ht="15" hidden="1" outlineLevel="1">
      <c r="A774" s="533">
        <v>2</v>
      </c>
      <c r="B774" s="524"/>
      <c r="C774" s="430" t="s">
        <v>96</v>
      </c>
      <c r="D774" s="293" t="s">
        <v>25</v>
      </c>
      <c r="E774" s="297"/>
      <c r="F774" s="297"/>
      <c r="G774" s="297"/>
      <c r="H774" s="297"/>
      <c r="I774" s="297"/>
      <c r="J774" s="297"/>
      <c r="K774" s="297"/>
      <c r="L774" s="297"/>
      <c r="M774" s="297"/>
      <c r="N774" s="297"/>
      <c r="O774" s="293"/>
      <c r="P774" s="297"/>
      <c r="Q774" s="297"/>
      <c r="R774" s="297"/>
      <c r="S774" s="297"/>
      <c r="T774" s="297"/>
      <c r="U774" s="297"/>
      <c r="V774" s="297"/>
      <c r="W774" s="297"/>
      <c r="X774" s="297"/>
      <c r="Y774" s="297"/>
      <c r="Z774" s="412"/>
      <c r="AA774" s="412"/>
      <c r="AB774" s="412"/>
      <c r="AC774" s="412"/>
      <c r="AD774" s="412"/>
      <c r="AE774" s="412"/>
      <c r="AF774" s="412"/>
      <c r="AG774" s="412"/>
      <c r="AH774" s="412"/>
      <c r="AI774" s="412"/>
      <c r="AJ774" s="412"/>
      <c r="AK774" s="412"/>
      <c r="AL774" s="412"/>
      <c r="AM774" s="412"/>
      <c r="AN774" s="298">
        <f>SUM(Z774:AM774)</f>
        <v>0</v>
      </c>
    </row>
    <row r="775" spans="1:40" ht="15" hidden="1" outlineLevel="1">
      <c r="A775" s="533"/>
      <c r="B775" s="524"/>
      <c r="C775" s="296" t="s">
        <v>343</v>
      </c>
      <c r="D775" s="293" t="s">
        <v>164</v>
      </c>
      <c r="E775" s="297"/>
      <c r="F775" s="297"/>
      <c r="G775" s="297"/>
      <c r="H775" s="297"/>
      <c r="I775" s="297"/>
      <c r="J775" s="297"/>
      <c r="K775" s="297"/>
      <c r="L775" s="297"/>
      <c r="M775" s="297"/>
      <c r="N775" s="297"/>
      <c r="O775" s="470"/>
      <c r="P775" s="297"/>
      <c r="Q775" s="297"/>
      <c r="R775" s="297"/>
      <c r="S775" s="297"/>
      <c r="T775" s="297"/>
      <c r="U775" s="297"/>
      <c r="V775" s="297"/>
      <c r="W775" s="297"/>
      <c r="X775" s="297"/>
      <c r="Y775" s="297"/>
      <c r="Z775" s="413">
        <f>Z774</f>
        <v>0</v>
      </c>
      <c r="AA775" s="413">
        <f t="shared" ref="AA775" si="2304">AA774</f>
        <v>0</v>
      </c>
      <c r="AB775" s="413">
        <f t="shared" ref="AB775" si="2305">AB774</f>
        <v>0</v>
      </c>
      <c r="AC775" s="413">
        <f t="shared" ref="AC775" si="2306">AC774</f>
        <v>0</v>
      </c>
      <c r="AD775" s="413">
        <f t="shared" ref="AD775" si="2307">AD774</f>
        <v>0</v>
      </c>
      <c r="AE775" s="413">
        <f t="shared" ref="AE775" si="2308">AE774</f>
        <v>0</v>
      </c>
      <c r="AF775" s="413">
        <f t="shared" ref="AF775" si="2309">AF774</f>
        <v>0</v>
      </c>
      <c r="AG775" s="413">
        <f t="shared" ref="AG775" si="2310">AG774</f>
        <v>0</v>
      </c>
      <c r="AH775" s="413">
        <f t="shared" ref="AH775" si="2311">AH774</f>
        <v>0</v>
      </c>
      <c r="AI775" s="413">
        <f t="shared" ref="AI775" si="2312">AI774</f>
        <v>0</v>
      </c>
      <c r="AJ775" s="413">
        <f t="shared" ref="AJ775" si="2313">AJ774</f>
        <v>0</v>
      </c>
      <c r="AK775" s="413">
        <f t="shared" ref="AK775" si="2314">AK774</f>
        <v>0</v>
      </c>
      <c r="AL775" s="413">
        <f t="shared" ref="AL775" si="2315">AL774</f>
        <v>0</v>
      </c>
      <c r="AM775" s="413">
        <f t="shared" ref="AM775" si="2316">AM774</f>
        <v>0</v>
      </c>
      <c r="AN775" s="299"/>
    </row>
    <row r="776" spans="1:40" ht="15.6" hidden="1" outlineLevel="1">
      <c r="A776" s="533"/>
      <c r="B776" s="524"/>
      <c r="C776" s="300"/>
      <c r="D776" s="301"/>
      <c r="E776" s="306"/>
      <c r="F776" s="306"/>
      <c r="G776" s="306"/>
      <c r="H776" s="306"/>
      <c r="I776" s="306"/>
      <c r="J776" s="306"/>
      <c r="K776" s="306"/>
      <c r="L776" s="306"/>
      <c r="M776" s="306"/>
      <c r="N776" s="306"/>
      <c r="O776" s="302"/>
      <c r="P776" s="306"/>
      <c r="Q776" s="306"/>
      <c r="R776" s="306"/>
      <c r="S776" s="306"/>
      <c r="T776" s="306"/>
      <c r="U776" s="306"/>
      <c r="V776" s="306"/>
      <c r="W776" s="306"/>
      <c r="X776" s="306"/>
      <c r="Y776" s="306"/>
      <c r="Z776" s="414"/>
      <c r="AA776" s="415"/>
      <c r="AB776" s="415"/>
      <c r="AC776" s="415"/>
      <c r="AD776" s="415"/>
      <c r="AE776" s="415"/>
      <c r="AF776" s="415"/>
      <c r="AG776" s="415"/>
      <c r="AH776" s="415"/>
      <c r="AI776" s="415"/>
      <c r="AJ776" s="415"/>
      <c r="AK776" s="415"/>
      <c r="AL776" s="415"/>
      <c r="AM776" s="415"/>
      <c r="AN776" s="304"/>
    </row>
    <row r="777" spans="1:40" ht="15" hidden="1" outlineLevel="1">
      <c r="A777" s="533">
        <v>3</v>
      </c>
      <c r="B777" s="524"/>
      <c r="C777" s="430" t="s">
        <v>97</v>
      </c>
      <c r="D777" s="293" t="s">
        <v>25</v>
      </c>
      <c r="E777" s="297"/>
      <c r="F777" s="297"/>
      <c r="G777" s="297"/>
      <c r="H777" s="297"/>
      <c r="I777" s="297"/>
      <c r="J777" s="297"/>
      <c r="K777" s="297"/>
      <c r="L777" s="297"/>
      <c r="M777" s="297"/>
      <c r="N777" s="297"/>
      <c r="O777" s="293"/>
      <c r="P777" s="297"/>
      <c r="Q777" s="297"/>
      <c r="R777" s="297"/>
      <c r="S777" s="297"/>
      <c r="T777" s="297"/>
      <c r="U777" s="297"/>
      <c r="V777" s="297"/>
      <c r="W777" s="297"/>
      <c r="X777" s="297"/>
      <c r="Y777" s="297"/>
      <c r="Z777" s="412"/>
      <c r="AA777" s="412"/>
      <c r="AB777" s="412"/>
      <c r="AC777" s="412"/>
      <c r="AD777" s="412"/>
      <c r="AE777" s="412"/>
      <c r="AF777" s="412"/>
      <c r="AG777" s="412"/>
      <c r="AH777" s="412"/>
      <c r="AI777" s="412"/>
      <c r="AJ777" s="412"/>
      <c r="AK777" s="412"/>
      <c r="AL777" s="412"/>
      <c r="AM777" s="412"/>
      <c r="AN777" s="298">
        <f>SUM(Z777:AM777)</f>
        <v>0</v>
      </c>
    </row>
    <row r="778" spans="1:40" ht="15" hidden="1" outlineLevel="1">
      <c r="A778" s="533"/>
      <c r="B778" s="524"/>
      <c r="C778" s="296" t="s">
        <v>343</v>
      </c>
      <c r="D778" s="293" t="s">
        <v>164</v>
      </c>
      <c r="E778" s="297"/>
      <c r="F778" s="297"/>
      <c r="G778" s="297"/>
      <c r="H778" s="297"/>
      <c r="I778" s="297"/>
      <c r="J778" s="297"/>
      <c r="K778" s="297"/>
      <c r="L778" s="297"/>
      <c r="M778" s="297"/>
      <c r="N778" s="297"/>
      <c r="O778" s="470"/>
      <c r="P778" s="297"/>
      <c r="Q778" s="297"/>
      <c r="R778" s="297"/>
      <c r="S778" s="297"/>
      <c r="T778" s="297"/>
      <c r="U778" s="297"/>
      <c r="V778" s="297"/>
      <c r="W778" s="297"/>
      <c r="X778" s="297"/>
      <c r="Y778" s="297"/>
      <c r="Z778" s="413">
        <f>Z777</f>
        <v>0</v>
      </c>
      <c r="AA778" s="413">
        <f t="shared" ref="AA778" si="2317">AA777</f>
        <v>0</v>
      </c>
      <c r="AB778" s="413">
        <f t="shared" ref="AB778" si="2318">AB777</f>
        <v>0</v>
      </c>
      <c r="AC778" s="413">
        <f t="shared" ref="AC778" si="2319">AC777</f>
        <v>0</v>
      </c>
      <c r="AD778" s="413">
        <f t="shared" ref="AD778" si="2320">AD777</f>
        <v>0</v>
      </c>
      <c r="AE778" s="413">
        <f t="shared" ref="AE778" si="2321">AE777</f>
        <v>0</v>
      </c>
      <c r="AF778" s="413">
        <f t="shared" ref="AF778" si="2322">AF777</f>
        <v>0</v>
      </c>
      <c r="AG778" s="413">
        <f t="shared" ref="AG778" si="2323">AG777</f>
        <v>0</v>
      </c>
      <c r="AH778" s="413">
        <f t="shared" ref="AH778" si="2324">AH777</f>
        <v>0</v>
      </c>
      <c r="AI778" s="413">
        <f t="shared" ref="AI778" si="2325">AI777</f>
        <v>0</v>
      </c>
      <c r="AJ778" s="413">
        <f t="shared" ref="AJ778" si="2326">AJ777</f>
        <v>0</v>
      </c>
      <c r="AK778" s="413">
        <f t="shared" ref="AK778" si="2327">AK777</f>
        <v>0</v>
      </c>
      <c r="AL778" s="413">
        <f t="shared" ref="AL778" si="2328">AL777</f>
        <v>0</v>
      </c>
      <c r="AM778" s="413">
        <f t="shared" ref="AM778" si="2329">AM777</f>
        <v>0</v>
      </c>
      <c r="AN778" s="299"/>
    </row>
    <row r="779" spans="1:40" ht="15" hidden="1" outlineLevel="1">
      <c r="A779" s="533"/>
      <c r="B779" s="524"/>
      <c r="C779" s="296"/>
      <c r="D779" s="307"/>
      <c r="E779" s="293"/>
      <c r="F779" s="293"/>
      <c r="G779" s="293"/>
      <c r="H779" s="293"/>
      <c r="I779" s="293"/>
      <c r="J779" s="293"/>
      <c r="K779" s="293"/>
      <c r="L779" s="293"/>
      <c r="M779" s="293"/>
      <c r="N779" s="293"/>
      <c r="O779" s="293"/>
      <c r="P779" s="293"/>
      <c r="Q779" s="293"/>
      <c r="R779" s="293"/>
      <c r="S779" s="293"/>
      <c r="T779" s="293"/>
      <c r="U779" s="293"/>
      <c r="V779" s="293"/>
      <c r="W779" s="293"/>
      <c r="X779" s="293"/>
      <c r="Y779" s="293"/>
      <c r="Z779" s="414"/>
      <c r="AA779" s="414"/>
      <c r="AB779" s="414"/>
      <c r="AC779" s="414"/>
      <c r="AD779" s="414"/>
      <c r="AE779" s="414"/>
      <c r="AF779" s="414"/>
      <c r="AG779" s="414"/>
      <c r="AH779" s="414"/>
      <c r="AI779" s="414"/>
      <c r="AJ779" s="414"/>
      <c r="AK779" s="414"/>
      <c r="AL779" s="414"/>
      <c r="AM779" s="414"/>
      <c r="AN779" s="308"/>
    </row>
    <row r="780" spans="1:40" ht="15" hidden="1" outlineLevel="1">
      <c r="A780" s="533">
        <v>4</v>
      </c>
      <c r="B780" s="524"/>
      <c r="C780" s="430" t="s">
        <v>98</v>
      </c>
      <c r="D780" s="293" t="s">
        <v>25</v>
      </c>
      <c r="E780" s="297"/>
      <c r="F780" s="297"/>
      <c r="G780" s="297"/>
      <c r="H780" s="297"/>
      <c r="I780" s="297"/>
      <c r="J780" s="297"/>
      <c r="K780" s="297"/>
      <c r="L780" s="297"/>
      <c r="M780" s="297"/>
      <c r="N780" s="297"/>
      <c r="O780" s="293"/>
      <c r="P780" s="297"/>
      <c r="Q780" s="297"/>
      <c r="R780" s="297"/>
      <c r="S780" s="297"/>
      <c r="T780" s="297"/>
      <c r="U780" s="297"/>
      <c r="V780" s="297"/>
      <c r="W780" s="297"/>
      <c r="X780" s="297"/>
      <c r="Y780" s="297"/>
      <c r="Z780" s="417"/>
      <c r="AA780" s="417"/>
      <c r="AB780" s="417"/>
      <c r="AC780" s="417"/>
      <c r="AD780" s="417"/>
      <c r="AE780" s="417"/>
      <c r="AF780" s="417"/>
      <c r="AG780" s="412"/>
      <c r="AH780" s="412"/>
      <c r="AI780" s="412"/>
      <c r="AJ780" s="412"/>
      <c r="AK780" s="412"/>
      <c r="AL780" s="412"/>
      <c r="AM780" s="412"/>
      <c r="AN780" s="298">
        <f>SUM(Z780:AM780)</f>
        <v>0</v>
      </c>
    </row>
    <row r="781" spans="1:40" ht="15" hidden="1" outlineLevel="1">
      <c r="A781" s="533"/>
      <c r="B781" s="524"/>
      <c r="C781" s="296" t="s">
        <v>343</v>
      </c>
      <c r="D781" s="293" t="s">
        <v>164</v>
      </c>
      <c r="E781" s="297"/>
      <c r="F781" s="297"/>
      <c r="G781" s="297"/>
      <c r="H781" s="297"/>
      <c r="I781" s="297"/>
      <c r="J781" s="297"/>
      <c r="K781" s="297"/>
      <c r="L781" s="297"/>
      <c r="M781" s="297"/>
      <c r="N781" s="297"/>
      <c r="O781" s="470"/>
      <c r="P781" s="297"/>
      <c r="Q781" s="297"/>
      <c r="R781" s="297"/>
      <c r="S781" s="297"/>
      <c r="T781" s="297"/>
      <c r="U781" s="297"/>
      <c r="V781" s="297"/>
      <c r="W781" s="297"/>
      <c r="X781" s="297"/>
      <c r="Y781" s="297"/>
      <c r="Z781" s="413">
        <f>Z780</f>
        <v>0</v>
      </c>
      <c r="AA781" s="413">
        <f t="shared" ref="AA781" si="2330">AA780</f>
        <v>0</v>
      </c>
      <c r="AB781" s="413">
        <f t="shared" ref="AB781" si="2331">AB780</f>
        <v>0</v>
      </c>
      <c r="AC781" s="413">
        <f t="shared" ref="AC781" si="2332">AC780</f>
        <v>0</v>
      </c>
      <c r="AD781" s="413">
        <f t="shared" ref="AD781" si="2333">AD780</f>
        <v>0</v>
      </c>
      <c r="AE781" s="413">
        <f t="shared" ref="AE781" si="2334">AE780</f>
        <v>0</v>
      </c>
      <c r="AF781" s="413">
        <f t="shared" ref="AF781" si="2335">AF780</f>
        <v>0</v>
      </c>
      <c r="AG781" s="413">
        <f t="shared" ref="AG781" si="2336">AG780</f>
        <v>0</v>
      </c>
      <c r="AH781" s="413">
        <f t="shared" ref="AH781" si="2337">AH780</f>
        <v>0</v>
      </c>
      <c r="AI781" s="413">
        <f t="shared" ref="AI781" si="2338">AI780</f>
        <v>0</v>
      </c>
      <c r="AJ781" s="413">
        <f t="shared" ref="AJ781" si="2339">AJ780</f>
        <v>0</v>
      </c>
      <c r="AK781" s="413">
        <f t="shared" ref="AK781" si="2340">AK780</f>
        <v>0</v>
      </c>
      <c r="AL781" s="413">
        <f t="shared" ref="AL781" si="2341">AL780</f>
        <v>0</v>
      </c>
      <c r="AM781" s="413">
        <f t="shared" ref="AM781" si="2342">AM780</f>
        <v>0</v>
      </c>
      <c r="AN781" s="299"/>
    </row>
    <row r="782" spans="1:40" ht="15" hidden="1" outlineLevel="1">
      <c r="A782" s="533"/>
      <c r="B782" s="524"/>
      <c r="C782" s="296"/>
      <c r="D782" s="307"/>
      <c r="E782" s="306"/>
      <c r="F782" s="306"/>
      <c r="G782" s="306"/>
      <c r="H782" s="306"/>
      <c r="I782" s="306"/>
      <c r="J782" s="306"/>
      <c r="K782" s="306"/>
      <c r="L782" s="306"/>
      <c r="M782" s="306"/>
      <c r="N782" s="306"/>
      <c r="O782" s="293"/>
      <c r="P782" s="306"/>
      <c r="Q782" s="306"/>
      <c r="R782" s="306"/>
      <c r="S782" s="306"/>
      <c r="T782" s="306"/>
      <c r="U782" s="306"/>
      <c r="V782" s="306"/>
      <c r="W782" s="306"/>
      <c r="X782" s="306"/>
      <c r="Y782" s="306"/>
      <c r="Z782" s="414"/>
      <c r="AA782" s="414"/>
      <c r="AB782" s="414"/>
      <c r="AC782" s="414"/>
      <c r="AD782" s="414"/>
      <c r="AE782" s="414"/>
      <c r="AF782" s="414"/>
      <c r="AG782" s="414"/>
      <c r="AH782" s="414"/>
      <c r="AI782" s="414"/>
      <c r="AJ782" s="414"/>
      <c r="AK782" s="414"/>
      <c r="AL782" s="414"/>
      <c r="AM782" s="414"/>
      <c r="AN782" s="308"/>
    </row>
    <row r="783" spans="1:40" ht="15.75" hidden="1" customHeight="1" outlineLevel="1">
      <c r="A783" s="533">
        <v>5</v>
      </c>
      <c r="B783" s="524"/>
      <c r="C783" s="430" t="s">
        <v>99</v>
      </c>
      <c r="D783" s="293" t="s">
        <v>25</v>
      </c>
      <c r="E783" s="297"/>
      <c r="F783" s="297"/>
      <c r="G783" s="297"/>
      <c r="H783" s="297"/>
      <c r="I783" s="297"/>
      <c r="J783" s="297"/>
      <c r="K783" s="297"/>
      <c r="L783" s="297"/>
      <c r="M783" s="297"/>
      <c r="N783" s="297"/>
      <c r="O783" s="293"/>
      <c r="P783" s="297"/>
      <c r="Q783" s="297"/>
      <c r="R783" s="297"/>
      <c r="S783" s="297"/>
      <c r="T783" s="297"/>
      <c r="U783" s="297"/>
      <c r="V783" s="297"/>
      <c r="W783" s="297"/>
      <c r="X783" s="297"/>
      <c r="Y783" s="297"/>
      <c r="Z783" s="417"/>
      <c r="AA783" s="417"/>
      <c r="AB783" s="417"/>
      <c r="AC783" s="417"/>
      <c r="AD783" s="417"/>
      <c r="AE783" s="417"/>
      <c r="AF783" s="417"/>
      <c r="AG783" s="412"/>
      <c r="AH783" s="412"/>
      <c r="AI783" s="412"/>
      <c r="AJ783" s="412"/>
      <c r="AK783" s="412"/>
      <c r="AL783" s="412"/>
      <c r="AM783" s="412"/>
      <c r="AN783" s="298">
        <f>SUM(Z783:AM783)</f>
        <v>0</v>
      </c>
    </row>
    <row r="784" spans="1:40" ht="20.25" hidden="1" customHeight="1" outlineLevel="1">
      <c r="A784" s="533"/>
      <c r="B784" s="524"/>
      <c r="C784" s="296" t="s">
        <v>343</v>
      </c>
      <c r="D784" s="293" t="s">
        <v>164</v>
      </c>
      <c r="E784" s="297"/>
      <c r="F784" s="297"/>
      <c r="G784" s="297"/>
      <c r="H784" s="297"/>
      <c r="I784" s="297"/>
      <c r="J784" s="297"/>
      <c r="K784" s="297"/>
      <c r="L784" s="297"/>
      <c r="M784" s="297"/>
      <c r="N784" s="297"/>
      <c r="O784" s="470"/>
      <c r="P784" s="297"/>
      <c r="Q784" s="297"/>
      <c r="R784" s="297"/>
      <c r="S784" s="297"/>
      <c r="T784" s="297"/>
      <c r="U784" s="297"/>
      <c r="V784" s="297"/>
      <c r="W784" s="297"/>
      <c r="X784" s="297"/>
      <c r="Y784" s="297"/>
      <c r="Z784" s="413">
        <f>Z783</f>
        <v>0</v>
      </c>
      <c r="AA784" s="413">
        <f t="shared" ref="AA784" si="2343">AA783</f>
        <v>0</v>
      </c>
      <c r="AB784" s="413">
        <f t="shared" ref="AB784" si="2344">AB783</f>
        <v>0</v>
      </c>
      <c r="AC784" s="413">
        <f t="shared" ref="AC784" si="2345">AC783</f>
        <v>0</v>
      </c>
      <c r="AD784" s="413">
        <f t="shared" ref="AD784" si="2346">AD783</f>
        <v>0</v>
      </c>
      <c r="AE784" s="413">
        <f t="shared" ref="AE784" si="2347">AE783</f>
        <v>0</v>
      </c>
      <c r="AF784" s="413">
        <f t="shared" ref="AF784" si="2348">AF783</f>
        <v>0</v>
      </c>
      <c r="AG784" s="413">
        <f t="shared" ref="AG784" si="2349">AG783</f>
        <v>0</v>
      </c>
      <c r="AH784" s="413">
        <f t="shared" ref="AH784" si="2350">AH783</f>
        <v>0</v>
      </c>
      <c r="AI784" s="413">
        <f t="shared" ref="AI784" si="2351">AI783</f>
        <v>0</v>
      </c>
      <c r="AJ784" s="413">
        <f t="shared" ref="AJ784" si="2352">AJ783</f>
        <v>0</v>
      </c>
      <c r="AK784" s="413">
        <f t="shared" ref="AK784" si="2353">AK783</f>
        <v>0</v>
      </c>
      <c r="AL784" s="413">
        <f t="shared" ref="AL784" si="2354">AL783</f>
        <v>0</v>
      </c>
      <c r="AM784" s="413">
        <f t="shared" ref="AM784" si="2355">AM783</f>
        <v>0</v>
      </c>
      <c r="AN784" s="299"/>
    </row>
    <row r="785" spans="1:40" ht="15" hidden="1" outlineLevel="1">
      <c r="A785" s="533"/>
      <c r="B785" s="524"/>
      <c r="C785" s="296"/>
      <c r="D785" s="293"/>
      <c r="E785" s="293"/>
      <c r="F785" s="293"/>
      <c r="G785" s="293"/>
      <c r="H785" s="293"/>
      <c r="I785" s="293"/>
      <c r="J785" s="293"/>
      <c r="K785" s="293"/>
      <c r="L785" s="293"/>
      <c r="M785" s="293"/>
      <c r="N785" s="293"/>
      <c r="O785" s="293"/>
      <c r="P785" s="293"/>
      <c r="Q785" s="293"/>
      <c r="R785" s="293"/>
      <c r="S785" s="293"/>
      <c r="T785" s="293"/>
      <c r="U785" s="293"/>
      <c r="V785" s="293"/>
      <c r="W785" s="293"/>
      <c r="X785" s="293"/>
      <c r="Y785" s="293"/>
      <c r="Z785" s="424"/>
      <c r="AA785" s="425"/>
      <c r="AB785" s="425"/>
      <c r="AC785" s="425"/>
      <c r="AD785" s="425"/>
      <c r="AE785" s="425"/>
      <c r="AF785" s="425"/>
      <c r="AG785" s="425"/>
      <c r="AH785" s="425"/>
      <c r="AI785" s="425"/>
      <c r="AJ785" s="425"/>
      <c r="AK785" s="425"/>
      <c r="AL785" s="425"/>
      <c r="AM785" s="425"/>
      <c r="AN785" s="299"/>
    </row>
    <row r="786" spans="1:40" ht="15.6" hidden="1" outlineLevel="1">
      <c r="A786" s="533"/>
      <c r="B786" s="524"/>
      <c r="C786" s="321" t="s">
        <v>499</v>
      </c>
      <c r="D786" s="291"/>
      <c r="E786" s="291"/>
      <c r="F786" s="291"/>
      <c r="G786" s="291"/>
      <c r="H786" s="291"/>
      <c r="I786" s="291"/>
      <c r="J786" s="291"/>
      <c r="K786" s="291"/>
      <c r="L786" s="291"/>
      <c r="M786" s="291"/>
      <c r="N786" s="291"/>
      <c r="O786" s="292"/>
      <c r="P786" s="291"/>
      <c r="Q786" s="291"/>
      <c r="R786" s="291"/>
      <c r="S786" s="291"/>
      <c r="T786" s="291"/>
      <c r="U786" s="291"/>
      <c r="V786" s="291"/>
      <c r="W786" s="291"/>
      <c r="X786" s="291"/>
      <c r="Y786" s="291"/>
      <c r="Z786" s="416"/>
      <c r="AA786" s="416"/>
      <c r="AB786" s="416"/>
      <c r="AC786" s="416"/>
      <c r="AD786" s="416"/>
      <c r="AE786" s="416"/>
      <c r="AF786" s="416"/>
      <c r="AG786" s="416"/>
      <c r="AH786" s="416"/>
      <c r="AI786" s="416"/>
      <c r="AJ786" s="416"/>
      <c r="AK786" s="416"/>
      <c r="AL786" s="416"/>
      <c r="AM786" s="416"/>
      <c r="AN786" s="294"/>
    </row>
    <row r="787" spans="1:40" ht="15" hidden="1" outlineLevel="1">
      <c r="A787" s="533">
        <v>6</v>
      </c>
      <c r="B787" s="524"/>
      <c r="C787" s="430" t="s">
        <v>100</v>
      </c>
      <c r="D787" s="293" t="s">
        <v>25</v>
      </c>
      <c r="E787" s="297"/>
      <c r="F787" s="297"/>
      <c r="G787" s="297"/>
      <c r="H787" s="297"/>
      <c r="I787" s="297"/>
      <c r="J787" s="297"/>
      <c r="K787" s="297"/>
      <c r="L787" s="297"/>
      <c r="M787" s="297"/>
      <c r="N787" s="297"/>
      <c r="O787" s="297">
        <v>12</v>
      </c>
      <c r="P787" s="297"/>
      <c r="Q787" s="297"/>
      <c r="R787" s="297"/>
      <c r="S787" s="297"/>
      <c r="T787" s="297"/>
      <c r="U787" s="297"/>
      <c r="V787" s="297"/>
      <c r="W787" s="297"/>
      <c r="X787" s="297"/>
      <c r="Y787" s="297"/>
      <c r="Z787" s="417"/>
      <c r="AA787" s="417"/>
      <c r="AB787" s="417"/>
      <c r="AC787" s="417"/>
      <c r="AD787" s="417"/>
      <c r="AE787" s="417"/>
      <c r="AF787" s="417"/>
      <c r="AG787" s="417"/>
      <c r="AH787" s="417"/>
      <c r="AI787" s="417"/>
      <c r="AJ787" s="417"/>
      <c r="AK787" s="417"/>
      <c r="AL787" s="417"/>
      <c r="AM787" s="417"/>
      <c r="AN787" s="298">
        <f>SUM(Z787:AM787)</f>
        <v>0</v>
      </c>
    </row>
    <row r="788" spans="1:40" ht="15" hidden="1" outlineLevel="1">
      <c r="A788" s="533"/>
      <c r="B788" s="524"/>
      <c r="C788" s="296" t="s">
        <v>343</v>
      </c>
      <c r="D788" s="293" t="s">
        <v>164</v>
      </c>
      <c r="E788" s="297"/>
      <c r="F788" s="297"/>
      <c r="G788" s="297"/>
      <c r="H788" s="297"/>
      <c r="I788" s="297"/>
      <c r="J788" s="297"/>
      <c r="K788" s="297"/>
      <c r="L788" s="297"/>
      <c r="M788" s="297"/>
      <c r="N788" s="297"/>
      <c r="O788" s="297">
        <f>O787</f>
        <v>12</v>
      </c>
      <c r="P788" s="297"/>
      <c r="Q788" s="297"/>
      <c r="R788" s="297"/>
      <c r="S788" s="297"/>
      <c r="T788" s="297"/>
      <c r="U788" s="297"/>
      <c r="V788" s="297"/>
      <c r="W788" s="297"/>
      <c r="X788" s="297"/>
      <c r="Y788" s="297"/>
      <c r="Z788" s="413">
        <f>Z787</f>
        <v>0</v>
      </c>
      <c r="AA788" s="413">
        <f t="shared" ref="AA788" si="2356">AA787</f>
        <v>0</v>
      </c>
      <c r="AB788" s="413">
        <f t="shared" ref="AB788" si="2357">AB787</f>
        <v>0</v>
      </c>
      <c r="AC788" s="413">
        <f t="shared" ref="AC788" si="2358">AC787</f>
        <v>0</v>
      </c>
      <c r="AD788" s="413">
        <f t="shared" ref="AD788" si="2359">AD787</f>
        <v>0</v>
      </c>
      <c r="AE788" s="413">
        <f t="shared" ref="AE788" si="2360">AE787</f>
        <v>0</v>
      </c>
      <c r="AF788" s="413">
        <f t="shared" ref="AF788" si="2361">AF787</f>
        <v>0</v>
      </c>
      <c r="AG788" s="413">
        <f t="shared" ref="AG788" si="2362">AG787</f>
        <v>0</v>
      </c>
      <c r="AH788" s="413">
        <f t="shared" ref="AH788" si="2363">AH787</f>
        <v>0</v>
      </c>
      <c r="AI788" s="413">
        <f t="shared" ref="AI788" si="2364">AI787</f>
        <v>0</v>
      </c>
      <c r="AJ788" s="413">
        <f t="shared" ref="AJ788" si="2365">AJ787</f>
        <v>0</v>
      </c>
      <c r="AK788" s="413">
        <f t="shared" ref="AK788" si="2366">AK787</f>
        <v>0</v>
      </c>
      <c r="AL788" s="413">
        <f t="shared" ref="AL788" si="2367">AL787</f>
        <v>0</v>
      </c>
      <c r="AM788" s="413">
        <f t="shared" ref="AM788" si="2368">AM787</f>
        <v>0</v>
      </c>
      <c r="AN788" s="313"/>
    </row>
    <row r="789" spans="1:40" ht="15" hidden="1" outlineLevel="1">
      <c r="A789" s="533"/>
      <c r="B789" s="524"/>
      <c r="C789" s="312"/>
      <c r="D789" s="314"/>
      <c r="E789" s="293"/>
      <c r="F789" s="293"/>
      <c r="G789" s="293"/>
      <c r="H789" s="293"/>
      <c r="I789" s="293"/>
      <c r="J789" s="293"/>
      <c r="K789" s="293"/>
      <c r="L789" s="293"/>
      <c r="M789" s="293"/>
      <c r="N789" s="293"/>
      <c r="O789" s="293"/>
      <c r="P789" s="293"/>
      <c r="Q789" s="293"/>
      <c r="R789" s="293"/>
      <c r="S789" s="293"/>
      <c r="T789" s="293"/>
      <c r="U789" s="293"/>
      <c r="V789" s="293"/>
      <c r="W789" s="293"/>
      <c r="X789" s="293"/>
      <c r="Y789" s="293"/>
      <c r="Z789" s="418"/>
      <c r="AA789" s="418"/>
      <c r="AB789" s="418"/>
      <c r="AC789" s="418"/>
      <c r="AD789" s="418"/>
      <c r="AE789" s="418"/>
      <c r="AF789" s="418"/>
      <c r="AG789" s="418"/>
      <c r="AH789" s="418"/>
      <c r="AI789" s="418"/>
      <c r="AJ789" s="418"/>
      <c r="AK789" s="418"/>
      <c r="AL789" s="418"/>
      <c r="AM789" s="418"/>
      <c r="AN789" s="315"/>
    </row>
    <row r="790" spans="1:40" ht="30" hidden="1" outlineLevel="1">
      <c r="A790" s="533">
        <v>7</v>
      </c>
      <c r="B790" s="524"/>
      <c r="C790" s="430" t="s">
        <v>101</v>
      </c>
      <c r="D790" s="293" t="s">
        <v>25</v>
      </c>
      <c r="E790" s="297"/>
      <c r="F790" s="297"/>
      <c r="G790" s="297"/>
      <c r="H790" s="297"/>
      <c r="I790" s="297"/>
      <c r="J790" s="297"/>
      <c r="K790" s="297"/>
      <c r="L790" s="297"/>
      <c r="M790" s="297"/>
      <c r="N790" s="297"/>
      <c r="O790" s="297">
        <v>12</v>
      </c>
      <c r="P790" s="297"/>
      <c r="Q790" s="297"/>
      <c r="R790" s="297"/>
      <c r="S790" s="297"/>
      <c r="T790" s="297"/>
      <c r="U790" s="297"/>
      <c r="V790" s="297"/>
      <c r="W790" s="297"/>
      <c r="X790" s="297"/>
      <c r="Y790" s="297"/>
      <c r="Z790" s="417"/>
      <c r="AA790" s="417"/>
      <c r="AB790" s="417"/>
      <c r="AC790" s="417"/>
      <c r="AD790" s="417"/>
      <c r="AE790" s="417"/>
      <c r="AF790" s="417"/>
      <c r="AG790" s="417"/>
      <c r="AH790" s="417"/>
      <c r="AI790" s="417"/>
      <c r="AJ790" s="417"/>
      <c r="AK790" s="417"/>
      <c r="AL790" s="417"/>
      <c r="AM790" s="417"/>
      <c r="AN790" s="298">
        <f>SUM(Z790:AM790)</f>
        <v>0</v>
      </c>
    </row>
    <row r="791" spans="1:40" ht="15" hidden="1" outlineLevel="1">
      <c r="A791" s="533"/>
      <c r="B791" s="524"/>
      <c r="C791" s="296" t="s">
        <v>343</v>
      </c>
      <c r="D791" s="293" t="s">
        <v>164</v>
      </c>
      <c r="E791" s="297"/>
      <c r="F791" s="297"/>
      <c r="G791" s="297"/>
      <c r="H791" s="297"/>
      <c r="I791" s="297"/>
      <c r="J791" s="297"/>
      <c r="K791" s="297"/>
      <c r="L791" s="297"/>
      <c r="M791" s="297"/>
      <c r="N791" s="297"/>
      <c r="O791" s="297">
        <f>O790</f>
        <v>12</v>
      </c>
      <c r="P791" s="297"/>
      <c r="Q791" s="297"/>
      <c r="R791" s="297"/>
      <c r="S791" s="297"/>
      <c r="T791" s="297"/>
      <c r="U791" s="297"/>
      <c r="V791" s="297"/>
      <c r="W791" s="297"/>
      <c r="X791" s="297"/>
      <c r="Y791" s="297"/>
      <c r="Z791" s="413">
        <f>Z790</f>
        <v>0</v>
      </c>
      <c r="AA791" s="413">
        <f t="shared" ref="AA791" si="2369">AA790</f>
        <v>0</v>
      </c>
      <c r="AB791" s="413">
        <f t="shared" ref="AB791" si="2370">AB790</f>
        <v>0</v>
      </c>
      <c r="AC791" s="413">
        <f t="shared" ref="AC791" si="2371">AC790</f>
        <v>0</v>
      </c>
      <c r="AD791" s="413">
        <f t="shared" ref="AD791" si="2372">AD790</f>
        <v>0</v>
      </c>
      <c r="AE791" s="413">
        <f t="shared" ref="AE791" si="2373">AE790</f>
        <v>0</v>
      </c>
      <c r="AF791" s="413">
        <f t="shared" ref="AF791" si="2374">AF790</f>
        <v>0</v>
      </c>
      <c r="AG791" s="413">
        <f t="shared" ref="AG791" si="2375">AG790</f>
        <v>0</v>
      </c>
      <c r="AH791" s="413">
        <f t="shared" ref="AH791" si="2376">AH790</f>
        <v>0</v>
      </c>
      <c r="AI791" s="413">
        <f t="shared" ref="AI791" si="2377">AI790</f>
        <v>0</v>
      </c>
      <c r="AJ791" s="413">
        <f t="shared" ref="AJ791" si="2378">AJ790</f>
        <v>0</v>
      </c>
      <c r="AK791" s="413">
        <f t="shared" ref="AK791" si="2379">AK790</f>
        <v>0</v>
      </c>
      <c r="AL791" s="413">
        <f t="shared" ref="AL791" si="2380">AL790</f>
        <v>0</v>
      </c>
      <c r="AM791" s="413">
        <f t="shared" ref="AM791" si="2381">AM790</f>
        <v>0</v>
      </c>
      <c r="AN791" s="313"/>
    </row>
    <row r="792" spans="1:40" ht="15" hidden="1" outlineLevel="1">
      <c r="A792" s="533"/>
      <c r="B792" s="524"/>
      <c r="C792" s="316"/>
      <c r="D792" s="314"/>
      <c r="E792" s="293"/>
      <c r="F792" s="293"/>
      <c r="G792" s="293"/>
      <c r="H792" s="293"/>
      <c r="I792" s="293"/>
      <c r="J792" s="293"/>
      <c r="K792" s="293"/>
      <c r="L792" s="293"/>
      <c r="M792" s="293"/>
      <c r="N792" s="293"/>
      <c r="O792" s="293"/>
      <c r="P792" s="293"/>
      <c r="Q792" s="293"/>
      <c r="R792" s="293"/>
      <c r="S792" s="293"/>
      <c r="T792" s="293"/>
      <c r="U792" s="293"/>
      <c r="V792" s="293"/>
      <c r="W792" s="293"/>
      <c r="X792" s="293"/>
      <c r="Y792" s="293"/>
      <c r="Z792" s="418"/>
      <c r="AA792" s="419"/>
      <c r="AB792" s="418"/>
      <c r="AC792" s="418"/>
      <c r="AD792" s="418"/>
      <c r="AE792" s="418"/>
      <c r="AF792" s="418"/>
      <c r="AG792" s="418"/>
      <c r="AH792" s="418"/>
      <c r="AI792" s="418"/>
      <c r="AJ792" s="418"/>
      <c r="AK792" s="418"/>
      <c r="AL792" s="418"/>
      <c r="AM792" s="418"/>
      <c r="AN792" s="315"/>
    </row>
    <row r="793" spans="1:40" ht="30" hidden="1" outlineLevel="1">
      <c r="A793" s="533">
        <v>8</v>
      </c>
      <c r="B793" s="524"/>
      <c r="C793" s="430" t="s">
        <v>102</v>
      </c>
      <c r="D793" s="293" t="s">
        <v>25</v>
      </c>
      <c r="E793" s="297"/>
      <c r="F793" s="297"/>
      <c r="G793" s="297"/>
      <c r="H793" s="297"/>
      <c r="I793" s="297"/>
      <c r="J793" s="297"/>
      <c r="K793" s="297"/>
      <c r="L793" s="297"/>
      <c r="M793" s="297"/>
      <c r="N793" s="297"/>
      <c r="O793" s="297">
        <v>12</v>
      </c>
      <c r="P793" s="297"/>
      <c r="Q793" s="297"/>
      <c r="R793" s="297"/>
      <c r="S793" s="297"/>
      <c r="T793" s="297"/>
      <c r="U793" s="297"/>
      <c r="V793" s="297"/>
      <c r="W793" s="297"/>
      <c r="X793" s="297"/>
      <c r="Y793" s="297"/>
      <c r="Z793" s="417"/>
      <c r="AA793" s="417"/>
      <c r="AB793" s="417"/>
      <c r="AC793" s="417"/>
      <c r="AD793" s="417"/>
      <c r="AE793" s="417"/>
      <c r="AF793" s="417"/>
      <c r="AG793" s="417"/>
      <c r="AH793" s="417"/>
      <c r="AI793" s="417"/>
      <c r="AJ793" s="417"/>
      <c r="AK793" s="417"/>
      <c r="AL793" s="417"/>
      <c r="AM793" s="417"/>
      <c r="AN793" s="298">
        <f>SUM(Z793:AM793)</f>
        <v>0</v>
      </c>
    </row>
    <row r="794" spans="1:40" ht="15" hidden="1" outlineLevel="1">
      <c r="A794" s="533"/>
      <c r="B794" s="524"/>
      <c r="C794" s="296" t="s">
        <v>343</v>
      </c>
      <c r="D794" s="293" t="s">
        <v>164</v>
      </c>
      <c r="E794" s="297"/>
      <c r="F794" s="297"/>
      <c r="G794" s="297"/>
      <c r="H794" s="297"/>
      <c r="I794" s="297"/>
      <c r="J794" s="297"/>
      <c r="K794" s="297"/>
      <c r="L794" s="297"/>
      <c r="M794" s="297"/>
      <c r="N794" s="297"/>
      <c r="O794" s="297">
        <f>O793</f>
        <v>12</v>
      </c>
      <c r="P794" s="297"/>
      <c r="Q794" s="297"/>
      <c r="R794" s="297"/>
      <c r="S794" s="297"/>
      <c r="T794" s="297"/>
      <c r="U794" s="297"/>
      <c r="V794" s="297"/>
      <c r="W794" s="297"/>
      <c r="X794" s="297"/>
      <c r="Y794" s="297"/>
      <c r="Z794" s="413">
        <f>Z793</f>
        <v>0</v>
      </c>
      <c r="AA794" s="413">
        <f t="shared" ref="AA794" si="2382">AA793</f>
        <v>0</v>
      </c>
      <c r="AB794" s="413">
        <f t="shared" ref="AB794" si="2383">AB793</f>
        <v>0</v>
      </c>
      <c r="AC794" s="413">
        <f t="shared" ref="AC794" si="2384">AC793</f>
        <v>0</v>
      </c>
      <c r="AD794" s="413">
        <f t="shared" ref="AD794" si="2385">AD793</f>
        <v>0</v>
      </c>
      <c r="AE794" s="413">
        <f t="shared" ref="AE794" si="2386">AE793</f>
        <v>0</v>
      </c>
      <c r="AF794" s="413">
        <f t="shared" ref="AF794" si="2387">AF793</f>
        <v>0</v>
      </c>
      <c r="AG794" s="413">
        <f t="shared" ref="AG794" si="2388">AG793</f>
        <v>0</v>
      </c>
      <c r="AH794" s="413">
        <f t="shared" ref="AH794" si="2389">AH793</f>
        <v>0</v>
      </c>
      <c r="AI794" s="413">
        <f t="shared" ref="AI794" si="2390">AI793</f>
        <v>0</v>
      </c>
      <c r="AJ794" s="413">
        <f t="shared" ref="AJ794" si="2391">AJ793</f>
        <v>0</v>
      </c>
      <c r="AK794" s="413">
        <f t="shared" ref="AK794" si="2392">AK793</f>
        <v>0</v>
      </c>
      <c r="AL794" s="413">
        <f t="shared" ref="AL794" si="2393">AL793</f>
        <v>0</v>
      </c>
      <c r="AM794" s="413">
        <f t="shared" ref="AM794" si="2394">AM793</f>
        <v>0</v>
      </c>
      <c r="AN794" s="313"/>
    </row>
    <row r="795" spans="1:40" ht="15" hidden="1" outlineLevel="1">
      <c r="A795" s="533"/>
      <c r="B795" s="524"/>
      <c r="C795" s="316"/>
      <c r="D795" s="314"/>
      <c r="E795" s="318"/>
      <c r="F795" s="318"/>
      <c r="G795" s="318"/>
      <c r="H795" s="318"/>
      <c r="I795" s="318"/>
      <c r="J795" s="318"/>
      <c r="K795" s="318"/>
      <c r="L795" s="318"/>
      <c r="M795" s="318"/>
      <c r="N795" s="318"/>
      <c r="O795" s="293"/>
      <c r="P795" s="318"/>
      <c r="Q795" s="318"/>
      <c r="R795" s="318"/>
      <c r="S795" s="318"/>
      <c r="T795" s="318"/>
      <c r="U795" s="318"/>
      <c r="V795" s="318"/>
      <c r="W795" s="318"/>
      <c r="X795" s="318"/>
      <c r="Y795" s="318"/>
      <c r="Z795" s="418"/>
      <c r="AA795" s="419"/>
      <c r="AB795" s="418"/>
      <c r="AC795" s="418"/>
      <c r="AD795" s="418"/>
      <c r="AE795" s="418"/>
      <c r="AF795" s="418"/>
      <c r="AG795" s="418"/>
      <c r="AH795" s="418"/>
      <c r="AI795" s="418"/>
      <c r="AJ795" s="418"/>
      <c r="AK795" s="418"/>
      <c r="AL795" s="418"/>
      <c r="AM795" s="418"/>
      <c r="AN795" s="315"/>
    </row>
    <row r="796" spans="1:40" ht="30" hidden="1" outlineLevel="1">
      <c r="A796" s="533">
        <v>9</v>
      </c>
      <c r="B796" s="524"/>
      <c r="C796" s="430" t="s">
        <v>103</v>
      </c>
      <c r="D796" s="293" t="s">
        <v>25</v>
      </c>
      <c r="E796" s="297"/>
      <c r="F796" s="297"/>
      <c r="G796" s="297"/>
      <c r="H796" s="297"/>
      <c r="I796" s="297"/>
      <c r="J796" s="297"/>
      <c r="K796" s="297"/>
      <c r="L796" s="297"/>
      <c r="M796" s="297"/>
      <c r="N796" s="297"/>
      <c r="O796" s="297">
        <v>12</v>
      </c>
      <c r="P796" s="297"/>
      <c r="Q796" s="297"/>
      <c r="R796" s="297"/>
      <c r="S796" s="297"/>
      <c r="T796" s="297"/>
      <c r="U796" s="297"/>
      <c r="V796" s="297"/>
      <c r="W796" s="297"/>
      <c r="X796" s="297"/>
      <c r="Y796" s="297"/>
      <c r="Z796" s="417"/>
      <c r="AA796" s="417"/>
      <c r="AB796" s="417"/>
      <c r="AC796" s="417"/>
      <c r="AD796" s="417"/>
      <c r="AE796" s="417"/>
      <c r="AF796" s="417"/>
      <c r="AG796" s="417"/>
      <c r="AH796" s="417"/>
      <c r="AI796" s="417"/>
      <c r="AJ796" s="417"/>
      <c r="AK796" s="417"/>
      <c r="AL796" s="417"/>
      <c r="AM796" s="417"/>
      <c r="AN796" s="298">
        <f>SUM(Z796:AM796)</f>
        <v>0</v>
      </c>
    </row>
    <row r="797" spans="1:40" ht="15" hidden="1" outlineLevel="1">
      <c r="A797" s="533"/>
      <c r="B797" s="524"/>
      <c r="C797" s="296" t="s">
        <v>343</v>
      </c>
      <c r="D797" s="293" t="s">
        <v>164</v>
      </c>
      <c r="E797" s="297"/>
      <c r="F797" s="297"/>
      <c r="G797" s="297"/>
      <c r="H797" s="297"/>
      <c r="I797" s="297"/>
      <c r="J797" s="297"/>
      <c r="K797" s="297"/>
      <c r="L797" s="297"/>
      <c r="M797" s="297"/>
      <c r="N797" s="297"/>
      <c r="O797" s="297">
        <f>O796</f>
        <v>12</v>
      </c>
      <c r="P797" s="297"/>
      <c r="Q797" s="297"/>
      <c r="R797" s="297"/>
      <c r="S797" s="297"/>
      <c r="T797" s="297"/>
      <c r="U797" s="297"/>
      <c r="V797" s="297"/>
      <c r="W797" s="297"/>
      <c r="X797" s="297"/>
      <c r="Y797" s="297"/>
      <c r="Z797" s="413">
        <f>Z796</f>
        <v>0</v>
      </c>
      <c r="AA797" s="413">
        <f t="shared" ref="AA797" si="2395">AA796</f>
        <v>0</v>
      </c>
      <c r="AB797" s="413">
        <f t="shared" ref="AB797" si="2396">AB796</f>
        <v>0</v>
      </c>
      <c r="AC797" s="413">
        <f t="shared" ref="AC797" si="2397">AC796</f>
        <v>0</v>
      </c>
      <c r="AD797" s="413">
        <f t="shared" ref="AD797" si="2398">AD796</f>
        <v>0</v>
      </c>
      <c r="AE797" s="413">
        <f t="shared" ref="AE797" si="2399">AE796</f>
        <v>0</v>
      </c>
      <c r="AF797" s="413">
        <f t="shared" ref="AF797" si="2400">AF796</f>
        <v>0</v>
      </c>
      <c r="AG797" s="413">
        <f t="shared" ref="AG797" si="2401">AG796</f>
        <v>0</v>
      </c>
      <c r="AH797" s="413">
        <f t="shared" ref="AH797" si="2402">AH796</f>
        <v>0</v>
      </c>
      <c r="AI797" s="413">
        <f t="shared" ref="AI797" si="2403">AI796</f>
        <v>0</v>
      </c>
      <c r="AJ797" s="413">
        <f t="shared" ref="AJ797" si="2404">AJ796</f>
        <v>0</v>
      </c>
      <c r="AK797" s="413">
        <f t="shared" ref="AK797" si="2405">AK796</f>
        <v>0</v>
      </c>
      <c r="AL797" s="413">
        <f t="shared" ref="AL797" si="2406">AL796</f>
        <v>0</v>
      </c>
      <c r="AM797" s="413">
        <f t="shared" ref="AM797" si="2407">AM796</f>
        <v>0</v>
      </c>
      <c r="AN797" s="313"/>
    </row>
    <row r="798" spans="1:40" ht="15" hidden="1" outlineLevel="1">
      <c r="A798" s="533"/>
      <c r="B798" s="524"/>
      <c r="C798" s="316"/>
      <c r="D798" s="314"/>
      <c r="E798" s="318"/>
      <c r="F798" s="318"/>
      <c r="G798" s="318"/>
      <c r="H798" s="318"/>
      <c r="I798" s="318"/>
      <c r="J798" s="318"/>
      <c r="K798" s="318"/>
      <c r="L798" s="318"/>
      <c r="M798" s="318"/>
      <c r="N798" s="318"/>
      <c r="O798" s="293"/>
      <c r="P798" s="318"/>
      <c r="Q798" s="318"/>
      <c r="R798" s="318"/>
      <c r="S798" s="318"/>
      <c r="T798" s="318"/>
      <c r="U798" s="318"/>
      <c r="V798" s="318"/>
      <c r="W798" s="318"/>
      <c r="X798" s="318"/>
      <c r="Y798" s="318"/>
      <c r="Z798" s="418"/>
      <c r="AA798" s="418"/>
      <c r="AB798" s="418"/>
      <c r="AC798" s="418"/>
      <c r="AD798" s="418"/>
      <c r="AE798" s="418"/>
      <c r="AF798" s="418"/>
      <c r="AG798" s="418"/>
      <c r="AH798" s="418"/>
      <c r="AI798" s="418"/>
      <c r="AJ798" s="418"/>
      <c r="AK798" s="418"/>
      <c r="AL798" s="418"/>
      <c r="AM798" s="418"/>
      <c r="AN798" s="315"/>
    </row>
    <row r="799" spans="1:40" ht="30" hidden="1" outlineLevel="1">
      <c r="A799" s="533">
        <v>10</v>
      </c>
      <c r="B799" s="524"/>
      <c r="C799" s="430" t="s">
        <v>104</v>
      </c>
      <c r="D799" s="293" t="s">
        <v>25</v>
      </c>
      <c r="E799" s="297"/>
      <c r="F799" s="297"/>
      <c r="G799" s="297"/>
      <c r="H799" s="297"/>
      <c r="I799" s="297"/>
      <c r="J799" s="297"/>
      <c r="K799" s="297"/>
      <c r="L799" s="297"/>
      <c r="M799" s="297"/>
      <c r="N799" s="297"/>
      <c r="O799" s="297">
        <v>3</v>
      </c>
      <c r="P799" s="297"/>
      <c r="Q799" s="297"/>
      <c r="R799" s="297"/>
      <c r="S799" s="297"/>
      <c r="T799" s="297"/>
      <c r="U799" s="297"/>
      <c r="V799" s="297"/>
      <c r="W799" s="297"/>
      <c r="X799" s="297"/>
      <c r="Y799" s="297"/>
      <c r="Z799" s="417"/>
      <c r="AA799" s="417"/>
      <c r="AB799" s="417"/>
      <c r="AC799" s="417"/>
      <c r="AD799" s="417"/>
      <c r="AE799" s="417"/>
      <c r="AF799" s="417"/>
      <c r="AG799" s="417"/>
      <c r="AH799" s="417"/>
      <c r="AI799" s="417"/>
      <c r="AJ799" s="417"/>
      <c r="AK799" s="417"/>
      <c r="AL799" s="417"/>
      <c r="AM799" s="417"/>
      <c r="AN799" s="298">
        <f>SUM(Z799:AM799)</f>
        <v>0</v>
      </c>
    </row>
    <row r="800" spans="1:40" ht="15" hidden="1" outlineLevel="1">
      <c r="A800" s="533"/>
      <c r="B800" s="524"/>
      <c r="C800" s="296" t="s">
        <v>343</v>
      </c>
      <c r="D800" s="293" t="s">
        <v>164</v>
      </c>
      <c r="E800" s="297"/>
      <c r="F800" s="297"/>
      <c r="G800" s="297"/>
      <c r="H800" s="297"/>
      <c r="I800" s="297"/>
      <c r="J800" s="297"/>
      <c r="K800" s="297"/>
      <c r="L800" s="297"/>
      <c r="M800" s="297"/>
      <c r="N800" s="297"/>
      <c r="O800" s="297">
        <f>O799</f>
        <v>3</v>
      </c>
      <c r="P800" s="297"/>
      <c r="Q800" s="297"/>
      <c r="R800" s="297"/>
      <c r="S800" s="297"/>
      <c r="T800" s="297"/>
      <c r="U800" s="297"/>
      <c r="V800" s="297"/>
      <c r="W800" s="297"/>
      <c r="X800" s="297"/>
      <c r="Y800" s="297"/>
      <c r="Z800" s="413">
        <f>Z799</f>
        <v>0</v>
      </c>
      <c r="AA800" s="413">
        <f t="shared" ref="AA800" si="2408">AA799</f>
        <v>0</v>
      </c>
      <c r="AB800" s="413">
        <f t="shared" ref="AB800" si="2409">AB799</f>
        <v>0</v>
      </c>
      <c r="AC800" s="413">
        <f t="shared" ref="AC800" si="2410">AC799</f>
        <v>0</v>
      </c>
      <c r="AD800" s="413">
        <f t="shared" ref="AD800" si="2411">AD799</f>
        <v>0</v>
      </c>
      <c r="AE800" s="413">
        <f t="shared" ref="AE800" si="2412">AE799</f>
        <v>0</v>
      </c>
      <c r="AF800" s="413">
        <f t="shared" ref="AF800" si="2413">AF799</f>
        <v>0</v>
      </c>
      <c r="AG800" s="413">
        <f t="shared" ref="AG800" si="2414">AG799</f>
        <v>0</v>
      </c>
      <c r="AH800" s="413">
        <f t="shared" ref="AH800" si="2415">AH799</f>
        <v>0</v>
      </c>
      <c r="AI800" s="413">
        <f t="shared" ref="AI800" si="2416">AI799</f>
        <v>0</v>
      </c>
      <c r="AJ800" s="413">
        <f t="shared" ref="AJ800" si="2417">AJ799</f>
        <v>0</v>
      </c>
      <c r="AK800" s="413">
        <f t="shared" ref="AK800" si="2418">AK799</f>
        <v>0</v>
      </c>
      <c r="AL800" s="413">
        <f t="shared" ref="AL800" si="2419">AL799</f>
        <v>0</v>
      </c>
      <c r="AM800" s="413">
        <f t="shared" ref="AM800" si="2420">AM799</f>
        <v>0</v>
      </c>
      <c r="AN800" s="313"/>
    </row>
    <row r="801" spans="1:40" ht="15" hidden="1" outlineLevel="1">
      <c r="A801" s="533"/>
      <c r="B801" s="524"/>
      <c r="C801" s="316"/>
      <c r="D801" s="314"/>
      <c r="E801" s="318"/>
      <c r="F801" s="318"/>
      <c r="G801" s="318"/>
      <c r="H801" s="318"/>
      <c r="I801" s="318"/>
      <c r="J801" s="318"/>
      <c r="K801" s="318"/>
      <c r="L801" s="318"/>
      <c r="M801" s="318"/>
      <c r="N801" s="318"/>
      <c r="O801" s="293"/>
      <c r="P801" s="318"/>
      <c r="Q801" s="318"/>
      <c r="R801" s="318"/>
      <c r="S801" s="318"/>
      <c r="T801" s="318"/>
      <c r="U801" s="318"/>
      <c r="V801" s="318"/>
      <c r="W801" s="318"/>
      <c r="X801" s="318"/>
      <c r="Y801" s="318"/>
      <c r="Z801" s="418"/>
      <c r="AA801" s="419"/>
      <c r="AB801" s="418"/>
      <c r="AC801" s="418"/>
      <c r="AD801" s="418"/>
      <c r="AE801" s="418"/>
      <c r="AF801" s="418"/>
      <c r="AG801" s="418"/>
      <c r="AH801" s="418"/>
      <c r="AI801" s="418"/>
      <c r="AJ801" s="418"/>
      <c r="AK801" s="418"/>
      <c r="AL801" s="418"/>
      <c r="AM801" s="418"/>
      <c r="AN801" s="315"/>
    </row>
    <row r="802" spans="1:40" ht="15.6" hidden="1" outlineLevel="1">
      <c r="A802" s="533"/>
      <c r="B802" s="524"/>
      <c r="C802" s="290" t="s">
        <v>10</v>
      </c>
      <c r="D802" s="291"/>
      <c r="E802" s="291"/>
      <c r="F802" s="291"/>
      <c r="G802" s="291"/>
      <c r="H802" s="291"/>
      <c r="I802" s="291"/>
      <c r="J802" s="291"/>
      <c r="K802" s="291"/>
      <c r="L802" s="291"/>
      <c r="M802" s="291"/>
      <c r="N802" s="291"/>
      <c r="O802" s="292"/>
      <c r="P802" s="291"/>
      <c r="Q802" s="291"/>
      <c r="R802" s="291"/>
      <c r="S802" s="291"/>
      <c r="T802" s="291"/>
      <c r="U802" s="291"/>
      <c r="V802" s="291"/>
      <c r="W802" s="291"/>
      <c r="X802" s="291"/>
      <c r="Y802" s="291"/>
      <c r="Z802" s="416"/>
      <c r="AA802" s="416"/>
      <c r="AB802" s="416"/>
      <c r="AC802" s="416"/>
      <c r="AD802" s="416"/>
      <c r="AE802" s="416"/>
      <c r="AF802" s="416"/>
      <c r="AG802" s="416"/>
      <c r="AH802" s="416"/>
      <c r="AI802" s="416"/>
      <c r="AJ802" s="416"/>
      <c r="AK802" s="416"/>
      <c r="AL802" s="416"/>
      <c r="AM802" s="416"/>
      <c r="AN802" s="294"/>
    </row>
    <row r="803" spans="1:40" ht="30" hidden="1" outlineLevel="1">
      <c r="A803" s="533">
        <v>11</v>
      </c>
      <c r="B803" s="524"/>
      <c r="C803" s="430" t="s">
        <v>105</v>
      </c>
      <c r="D803" s="293" t="s">
        <v>25</v>
      </c>
      <c r="E803" s="297"/>
      <c r="F803" s="297"/>
      <c r="G803" s="297"/>
      <c r="H803" s="297"/>
      <c r="I803" s="297"/>
      <c r="J803" s="297"/>
      <c r="K803" s="297"/>
      <c r="L803" s="297"/>
      <c r="M803" s="297"/>
      <c r="N803" s="297"/>
      <c r="O803" s="297">
        <v>12</v>
      </c>
      <c r="P803" s="297"/>
      <c r="Q803" s="297"/>
      <c r="R803" s="297"/>
      <c r="S803" s="297"/>
      <c r="T803" s="297"/>
      <c r="U803" s="297"/>
      <c r="V803" s="297"/>
      <c r="W803" s="297"/>
      <c r="X803" s="297"/>
      <c r="Y803" s="297"/>
      <c r="Z803" s="428"/>
      <c r="AA803" s="417"/>
      <c r="AB803" s="417"/>
      <c r="AC803" s="417"/>
      <c r="AD803" s="417"/>
      <c r="AE803" s="417"/>
      <c r="AF803" s="417"/>
      <c r="AG803" s="417"/>
      <c r="AH803" s="417"/>
      <c r="AI803" s="417"/>
      <c r="AJ803" s="417"/>
      <c r="AK803" s="417"/>
      <c r="AL803" s="417"/>
      <c r="AM803" s="417"/>
      <c r="AN803" s="298">
        <f>SUM(Z803:AM803)</f>
        <v>0</v>
      </c>
    </row>
    <row r="804" spans="1:40" ht="15" hidden="1" outlineLevel="1">
      <c r="A804" s="533"/>
      <c r="B804" s="524"/>
      <c r="C804" s="296" t="s">
        <v>343</v>
      </c>
      <c r="D804" s="293" t="s">
        <v>164</v>
      </c>
      <c r="E804" s="297"/>
      <c r="F804" s="297"/>
      <c r="G804" s="297"/>
      <c r="H804" s="297"/>
      <c r="I804" s="297"/>
      <c r="J804" s="297"/>
      <c r="K804" s="297"/>
      <c r="L804" s="297"/>
      <c r="M804" s="297"/>
      <c r="N804" s="297"/>
      <c r="O804" s="297">
        <f>O803</f>
        <v>12</v>
      </c>
      <c r="P804" s="297"/>
      <c r="Q804" s="297"/>
      <c r="R804" s="297"/>
      <c r="S804" s="297"/>
      <c r="T804" s="297"/>
      <c r="U804" s="297"/>
      <c r="V804" s="297"/>
      <c r="W804" s="297"/>
      <c r="X804" s="297"/>
      <c r="Y804" s="297"/>
      <c r="Z804" s="413">
        <f>Z803</f>
        <v>0</v>
      </c>
      <c r="AA804" s="413">
        <f t="shared" ref="AA804" si="2421">AA803</f>
        <v>0</v>
      </c>
      <c r="AB804" s="413">
        <f t="shared" ref="AB804" si="2422">AB803</f>
        <v>0</v>
      </c>
      <c r="AC804" s="413">
        <f t="shared" ref="AC804" si="2423">AC803</f>
        <v>0</v>
      </c>
      <c r="AD804" s="413">
        <f t="shared" ref="AD804" si="2424">AD803</f>
        <v>0</v>
      </c>
      <c r="AE804" s="413">
        <f t="shared" ref="AE804" si="2425">AE803</f>
        <v>0</v>
      </c>
      <c r="AF804" s="413">
        <f t="shared" ref="AF804" si="2426">AF803</f>
        <v>0</v>
      </c>
      <c r="AG804" s="413">
        <f t="shared" ref="AG804" si="2427">AG803</f>
        <v>0</v>
      </c>
      <c r="AH804" s="413">
        <f t="shared" ref="AH804" si="2428">AH803</f>
        <v>0</v>
      </c>
      <c r="AI804" s="413">
        <f t="shared" ref="AI804" si="2429">AI803</f>
        <v>0</v>
      </c>
      <c r="AJ804" s="413">
        <f t="shared" ref="AJ804" si="2430">AJ803</f>
        <v>0</v>
      </c>
      <c r="AK804" s="413">
        <f t="shared" ref="AK804" si="2431">AK803</f>
        <v>0</v>
      </c>
      <c r="AL804" s="413">
        <f t="shared" ref="AL804" si="2432">AL803</f>
        <v>0</v>
      </c>
      <c r="AM804" s="413">
        <f t="shared" ref="AM804" si="2433">AM803</f>
        <v>0</v>
      </c>
      <c r="AN804" s="299"/>
    </row>
    <row r="805" spans="1:40" ht="15" hidden="1" outlineLevel="1">
      <c r="A805" s="533"/>
      <c r="B805" s="524"/>
      <c r="C805" s="317"/>
      <c r="D805" s="307"/>
      <c r="E805" s="293"/>
      <c r="F805" s="293"/>
      <c r="G805" s="293"/>
      <c r="H805" s="293"/>
      <c r="I805" s="293"/>
      <c r="J805" s="293"/>
      <c r="K805" s="293"/>
      <c r="L805" s="293"/>
      <c r="M805" s="293"/>
      <c r="N805" s="293"/>
      <c r="O805" s="293"/>
      <c r="P805" s="293"/>
      <c r="Q805" s="293"/>
      <c r="R805" s="293"/>
      <c r="S805" s="293"/>
      <c r="T805" s="293"/>
      <c r="U805" s="293"/>
      <c r="V805" s="293"/>
      <c r="W805" s="293"/>
      <c r="X805" s="293"/>
      <c r="Y805" s="293"/>
      <c r="Z805" s="414"/>
      <c r="AA805" s="423"/>
      <c r="AB805" s="423"/>
      <c r="AC805" s="423"/>
      <c r="AD805" s="423"/>
      <c r="AE805" s="423"/>
      <c r="AF805" s="423"/>
      <c r="AG805" s="423"/>
      <c r="AH805" s="423"/>
      <c r="AI805" s="423"/>
      <c r="AJ805" s="423"/>
      <c r="AK805" s="423"/>
      <c r="AL805" s="423"/>
      <c r="AM805" s="423"/>
      <c r="AN805" s="308"/>
    </row>
    <row r="806" spans="1:40" ht="30" hidden="1" outlineLevel="1">
      <c r="A806" s="533">
        <v>12</v>
      </c>
      <c r="B806" s="524"/>
      <c r="C806" s="430" t="s">
        <v>106</v>
      </c>
      <c r="D806" s="293" t="s">
        <v>25</v>
      </c>
      <c r="E806" s="297"/>
      <c r="F806" s="297"/>
      <c r="G806" s="297"/>
      <c r="H806" s="297"/>
      <c r="I806" s="297"/>
      <c r="J806" s="297"/>
      <c r="K806" s="297"/>
      <c r="L806" s="297"/>
      <c r="M806" s="297"/>
      <c r="N806" s="297"/>
      <c r="O806" s="297">
        <v>12</v>
      </c>
      <c r="P806" s="297"/>
      <c r="Q806" s="297"/>
      <c r="R806" s="297"/>
      <c r="S806" s="297"/>
      <c r="T806" s="297"/>
      <c r="U806" s="297"/>
      <c r="V806" s="297"/>
      <c r="W806" s="297"/>
      <c r="X806" s="297"/>
      <c r="Y806" s="297"/>
      <c r="Z806" s="412"/>
      <c r="AA806" s="417"/>
      <c r="AB806" s="417"/>
      <c r="AC806" s="417"/>
      <c r="AD806" s="417"/>
      <c r="AE806" s="417"/>
      <c r="AF806" s="417"/>
      <c r="AG806" s="417"/>
      <c r="AH806" s="417"/>
      <c r="AI806" s="417"/>
      <c r="AJ806" s="417"/>
      <c r="AK806" s="417"/>
      <c r="AL806" s="417"/>
      <c r="AM806" s="417"/>
      <c r="AN806" s="298">
        <f>SUM(Z806:AM806)</f>
        <v>0</v>
      </c>
    </row>
    <row r="807" spans="1:40" ht="15" hidden="1" outlineLevel="1">
      <c r="A807" s="533"/>
      <c r="B807" s="524"/>
      <c r="C807" s="296" t="s">
        <v>343</v>
      </c>
      <c r="D807" s="293" t="s">
        <v>164</v>
      </c>
      <c r="E807" s="297"/>
      <c r="F807" s="297"/>
      <c r="G807" s="297"/>
      <c r="H807" s="297"/>
      <c r="I807" s="297"/>
      <c r="J807" s="297"/>
      <c r="K807" s="297"/>
      <c r="L807" s="297"/>
      <c r="M807" s="297"/>
      <c r="N807" s="297"/>
      <c r="O807" s="297">
        <f>O806</f>
        <v>12</v>
      </c>
      <c r="P807" s="297"/>
      <c r="Q807" s="297"/>
      <c r="R807" s="297"/>
      <c r="S807" s="297"/>
      <c r="T807" s="297"/>
      <c r="U807" s="297"/>
      <c r="V807" s="297"/>
      <c r="W807" s="297"/>
      <c r="X807" s="297"/>
      <c r="Y807" s="297"/>
      <c r="Z807" s="413">
        <f>Z806</f>
        <v>0</v>
      </c>
      <c r="AA807" s="413">
        <f t="shared" ref="AA807" si="2434">AA806</f>
        <v>0</v>
      </c>
      <c r="AB807" s="413">
        <f t="shared" ref="AB807" si="2435">AB806</f>
        <v>0</v>
      </c>
      <c r="AC807" s="413">
        <f t="shared" ref="AC807" si="2436">AC806</f>
        <v>0</v>
      </c>
      <c r="AD807" s="413">
        <f t="shared" ref="AD807" si="2437">AD806</f>
        <v>0</v>
      </c>
      <c r="AE807" s="413">
        <f t="shared" ref="AE807" si="2438">AE806</f>
        <v>0</v>
      </c>
      <c r="AF807" s="413">
        <f t="shared" ref="AF807" si="2439">AF806</f>
        <v>0</v>
      </c>
      <c r="AG807" s="413">
        <f t="shared" ref="AG807" si="2440">AG806</f>
        <v>0</v>
      </c>
      <c r="AH807" s="413">
        <f t="shared" ref="AH807" si="2441">AH806</f>
        <v>0</v>
      </c>
      <c r="AI807" s="413">
        <f t="shared" ref="AI807" si="2442">AI806</f>
        <v>0</v>
      </c>
      <c r="AJ807" s="413">
        <f t="shared" ref="AJ807" si="2443">AJ806</f>
        <v>0</v>
      </c>
      <c r="AK807" s="413">
        <f t="shared" ref="AK807" si="2444">AK806</f>
        <v>0</v>
      </c>
      <c r="AL807" s="413">
        <f t="shared" ref="AL807" si="2445">AL806</f>
        <v>0</v>
      </c>
      <c r="AM807" s="413">
        <f t="shared" ref="AM807" si="2446">AM806</f>
        <v>0</v>
      </c>
      <c r="AN807" s="299"/>
    </row>
    <row r="808" spans="1:40" ht="15" hidden="1" outlineLevel="1">
      <c r="A808" s="533"/>
      <c r="B808" s="524"/>
      <c r="C808" s="317"/>
      <c r="D808" s="307"/>
      <c r="E808" s="293"/>
      <c r="F808" s="293"/>
      <c r="G808" s="293"/>
      <c r="H808" s="293"/>
      <c r="I808" s="293"/>
      <c r="J808" s="293"/>
      <c r="K808" s="293"/>
      <c r="L808" s="293"/>
      <c r="M808" s="293"/>
      <c r="N808" s="293"/>
      <c r="O808" s="293"/>
      <c r="P808" s="293"/>
      <c r="Q808" s="293"/>
      <c r="R808" s="293"/>
      <c r="S808" s="293"/>
      <c r="T808" s="293"/>
      <c r="U808" s="293"/>
      <c r="V808" s="293"/>
      <c r="W808" s="293"/>
      <c r="X808" s="293"/>
      <c r="Y808" s="293"/>
      <c r="Z808" s="424"/>
      <c r="AA808" s="424"/>
      <c r="AB808" s="414"/>
      <c r="AC808" s="414"/>
      <c r="AD808" s="414"/>
      <c r="AE808" s="414"/>
      <c r="AF808" s="414"/>
      <c r="AG808" s="414"/>
      <c r="AH808" s="414"/>
      <c r="AI808" s="414"/>
      <c r="AJ808" s="414"/>
      <c r="AK808" s="414"/>
      <c r="AL808" s="414"/>
      <c r="AM808" s="414"/>
      <c r="AN808" s="308"/>
    </row>
    <row r="809" spans="1:40" ht="30" hidden="1" outlineLevel="1">
      <c r="A809" s="533">
        <v>13</v>
      </c>
      <c r="B809" s="524"/>
      <c r="C809" s="430" t="s">
        <v>107</v>
      </c>
      <c r="D809" s="293" t="s">
        <v>25</v>
      </c>
      <c r="E809" s="297"/>
      <c r="F809" s="297"/>
      <c r="G809" s="297"/>
      <c r="H809" s="297"/>
      <c r="I809" s="297"/>
      <c r="J809" s="297"/>
      <c r="K809" s="297"/>
      <c r="L809" s="297"/>
      <c r="M809" s="297"/>
      <c r="N809" s="297"/>
      <c r="O809" s="297">
        <v>12</v>
      </c>
      <c r="P809" s="297"/>
      <c r="Q809" s="297"/>
      <c r="R809" s="297"/>
      <c r="S809" s="297"/>
      <c r="T809" s="297"/>
      <c r="U809" s="297"/>
      <c r="V809" s="297"/>
      <c r="W809" s="297"/>
      <c r="X809" s="297"/>
      <c r="Y809" s="297"/>
      <c r="Z809" s="412"/>
      <c r="AA809" s="417"/>
      <c r="AB809" s="417"/>
      <c r="AC809" s="417"/>
      <c r="AD809" s="417"/>
      <c r="AE809" s="417"/>
      <c r="AF809" s="417"/>
      <c r="AG809" s="417"/>
      <c r="AH809" s="417"/>
      <c r="AI809" s="417"/>
      <c r="AJ809" s="417"/>
      <c r="AK809" s="417"/>
      <c r="AL809" s="417"/>
      <c r="AM809" s="417"/>
      <c r="AN809" s="298">
        <f>SUM(Z809:AM809)</f>
        <v>0</v>
      </c>
    </row>
    <row r="810" spans="1:40" ht="15" hidden="1" outlineLevel="1">
      <c r="A810" s="533"/>
      <c r="B810" s="524"/>
      <c r="C810" s="296" t="s">
        <v>343</v>
      </c>
      <c r="D810" s="293" t="s">
        <v>164</v>
      </c>
      <c r="E810" s="297"/>
      <c r="F810" s="297"/>
      <c r="G810" s="297"/>
      <c r="H810" s="297"/>
      <c r="I810" s="297"/>
      <c r="J810" s="297"/>
      <c r="K810" s="297"/>
      <c r="L810" s="297"/>
      <c r="M810" s="297"/>
      <c r="N810" s="297"/>
      <c r="O810" s="297">
        <f>O809</f>
        <v>12</v>
      </c>
      <c r="P810" s="297"/>
      <c r="Q810" s="297"/>
      <c r="R810" s="297"/>
      <c r="S810" s="297"/>
      <c r="T810" s="297"/>
      <c r="U810" s="297"/>
      <c r="V810" s="297"/>
      <c r="W810" s="297"/>
      <c r="X810" s="297"/>
      <c r="Y810" s="297"/>
      <c r="Z810" s="413">
        <f>Z809</f>
        <v>0</v>
      </c>
      <c r="AA810" s="413">
        <f t="shared" ref="AA810" si="2447">AA809</f>
        <v>0</v>
      </c>
      <c r="AB810" s="413">
        <f t="shared" ref="AB810" si="2448">AB809</f>
        <v>0</v>
      </c>
      <c r="AC810" s="413">
        <f t="shared" ref="AC810" si="2449">AC809</f>
        <v>0</v>
      </c>
      <c r="AD810" s="413">
        <f t="shared" ref="AD810" si="2450">AD809</f>
        <v>0</v>
      </c>
      <c r="AE810" s="413">
        <f t="shared" ref="AE810" si="2451">AE809</f>
        <v>0</v>
      </c>
      <c r="AF810" s="413">
        <f t="shared" ref="AF810" si="2452">AF809</f>
        <v>0</v>
      </c>
      <c r="AG810" s="413">
        <f t="shared" ref="AG810" si="2453">AG809</f>
        <v>0</v>
      </c>
      <c r="AH810" s="413">
        <f t="shared" ref="AH810" si="2454">AH809</f>
        <v>0</v>
      </c>
      <c r="AI810" s="413">
        <f t="shared" ref="AI810" si="2455">AI809</f>
        <v>0</v>
      </c>
      <c r="AJ810" s="413">
        <f t="shared" ref="AJ810" si="2456">AJ809</f>
        <v>0</v>
      </c>
      <c r="AK810" s="413">
        <f t="shared" ref="AK810" si="2457">AK809</f>
        <v>0</v>
      </c>
      <c r="AL810" s="413">
        <f t="shared" ref="AL810" si="2458">AL809</f>
        <v>0</v>
      </c>
      <c r="AM810" s="413">
        <f t="shared" ref="AM810" si="2459">AM809</f>
        <v>0</v>
      </c>
      <c r="AN810" s="308"/>
    </row>
    <row r="811" spans="1:40" ht="15" hidden="1" outlineLevel="1">
      <c r="A811" s="533"/>
      <c r="B811" s="524"/>
      <c r="C811" s="317"/>
      <c r="D811" s="307"/>
      <c r="E811" s="293"/>
      <c r="F811" s="293"/>
      <c r="G811" s="293"/>
      <c r="H811" s="293"/>
      <c r="I811" s="293"/>
      <c r="J811" s="293"/>
      <c r="K811" s="293"/>
      <c r="L811" s="293"/>
      <c r="M811" s="293"/>
      <c r="N811" s="293"/>
      <c r="O811" s="293"/>
      <c r="P811" s="293"/>
      <c r="Q811" s="293"/>
      <c r="R811" s="293"/>
      <c r="S811" s="293"/>
      <c r="T811" s="293"/>
      <c r="U811" s="293"/>
      <c r="V811" s="293"/>
      <c r="W811" s="293"/>
      <c r="X811" s="293"/>
      <c r="Y811" s="293"/>
      <c r="Z811" s="414"/>
      <c r="AA811" s="414"/>
      <c r="AB811" s="414"/>
      <c r="AC811" s="414"/>
      <c r="AD811" s="414"/>
      <c r="AE811" s="414"/>
      <c r="AF811" s="414"/>
      <c r="AG811" s="414"/>
      <c r="AH811" s="414"/>
      <c r="AI811" s="414"/>
      <c r="AJ811" s="414"/>
      <c r="AK811" s="414"/>
      <c r="AL811" s="414"/>
      <c r="AM811" s="414"/>
      <c r="AN811" s="308"/>
    </row>
    <row r="812" spans="1:40" ht="15.6" hidden="1" outlineLevel="1">
      <c r="A812" s="533"/>
      <c r="B812" s="524"/>
      <c r="C812" s="290" t="s">
        <v>108</v>
      </c>
      <c r="D812" s="291"/>
      <c r="E812" s="292"/>
      <c r="F812" s="292"/>
      <c r="G812" s="292"/>
      <c r="H812" s="292"/>
      <c r="I812" s="292"/>
      <c r="J812" s="292"/>
      <c r="K812" s="292"/>
      <c r="L812" s="292"/>
      <c r="M812" s="292"/>
      <c r="N812" s="292"/>
      <c r="O812" s="292"/>
      <c r="P812" s="292"/>
      <c r="Q812" s="291"/>
      <c r="R812" s="291"/>
      <c r="S812" s="291"/>
      <c r="T812" s="291"/>
      <c r="U812" s="291"/>
      <c r="V812" s="291"/>
      <c r="W812" s="291"/>
      <c r="X812" s="291"/>
      <c r="Y812" s="291"/>
      <c r="Z812" s="416"/>
      <c r="AA812" s="416"/>
      <c r="AB812" s="416"/>
      <c r="AC812" s="416"/>
      <c r="AD812" s="416"/>
      <c r="AE812" s="416"/>
      <c r="AF812" s="416"/>
      <c r="AG812" s="416"/>
      <c r="AH812" s="416"/>
      <c r="AI812" s="416"/>
      <c r="AJ812" s="416"/>
      <c r="AK812" s="416"/>
      <c r="AL812" s="416"/>
      <c r="AM812" s="416"/>
      <c r="AN812" s="294"/>
    </row>
    <row r="813" spans="1:40" ht="15" hidden="1" outlineLevel="1">
      <c r="A813" s="533">
        <v>14</v>
      </c>
      <c r="B813" s="524"/>
      <c r="C813" s="317" t="s">
        <v>109</v>
      </c>
      <c r="D813" s="293" t="s">
        <v>25</v>
      </c>
      <c r="E813" s="297"/>
      <c r="F813" s="297"/>
      <c r="G813" s="297"/>
      <c r="H813" s="297"/>
      <c r="I813" s="297"/>
      <c r="J813" s="297"/>
      <c r="K813" s="297"/>
      <c r="L813" s="297"/>
      <c r="M813" s="297"/>
      <c r="N813" s="297"/>
      <c r="O813" s="297">
        <v>12</v>
      </c>
      <c r="P813" s="297"/>
      <c r="Q813" s="297"/>
      <c r="R813" s="297"/>
      <c r="S813" s="297"/>
      <c r="T813" s="297"/>
      <c r="U813" s="297"/>
      <c r="V813" s="297"/>
      <c r="W813" s="297"/>
      <c r="X813" s="297"/>
      <c r="Y813" s="297"/>
      <c r="Z813" s="417"/>
      <c r="AA813" s="417"/>
      <c r="AB813" s="417"/>
      <c r="AC813" s="417"/>
      <c r="AD813" s="417"/>
      <c r="AE813" s="417"/>
      <c r="AF813" s="417"/>
      <c r="AG813" s="412"/>
      <c r="AH813" s="412"/>
      <c r="AI813" s="412"/>
      <c r="AJ813" s="412"/>
      <c r="AK813" s="412"/>
      <c r="AL813" s="412"/>
      <c r="AM813" s="412"/>
      <c r="AN813" s="298">
        <f>SUM(Z813:AM813)</f>
        <v>0</v>
      </c>
    </row>
    <row r="814" spans="1:40" ht="15" hidden="1" outlineLevel="1">
      <c r="A814" s="533"/>
      <c r="B814" s="524"/>
      <c r="C814" s="296" t="s">
        <v>343</v>
      </c>
      <c r="D814" s="293" t="s">
        <v>164</v>
      </c>
      <c r="E814" s="297"/>
      <c r="F814" s="297"/>
      <c r="G814" s="297"/>
      <c r="H814" s="297"/>
      <c r="I814" s="297"/>
      <c r="J814" s="297"/>
      <c r="K814" s="297"/>
      <c r="L814" s="297"/>
      <c r="M814" s="297"/>
      <c r="N814" s="297"/>
      <c r="O814" s="297">
        <f>O813</f>
        <v>12</v>
      </c>
      <c r="P814" s="297"/>
      <c r="Q814" s="297"/>
      <c r="R814" s="297"/>
      <c r="S814" s="297"/>
      <c r="T814" s="297"/>
      <c r="U814" s="297"/>
      <c r="V814" s="297"/>
      <c r="W814" s="297"/>
      <c r="X814" s="297"/>
      <c r="Y814" s="297"/>
      <c r="Z814" s="413">
        <f>Z813</f>
        <v>0</v>
      </c>
      <c r="AA814" s="413">
        <f t="shared" ref="AA814" si="2460">AA813</f>
        <v>0</v>
      </c>
      <c r="AB814" s="413">
        <f t="shared" ref="AB814" si="2461">AB813</f>
        <v>0</v>
      </c>
      <c r="AC814" s="413">
        <f t="shared" ref="AC814" si="2462">AC813</f>
        <v>0</v>
      </c>
      <c r="AD814" s="413">
        <f t="shared" ref="AD814" si="2463">AD813</f>
        <v>0</v>
      </c>
      <c r="AE814" s="413">
        <f t="shared" ref="AE814" si="2464">AE813</f>
        <v>0</v>
      </c>
      <c r="AF814" s="413">
        <f t="shared" ref="AF814" si="2465">AF813</f>
        <v>0</v>
      </c>
      <c r="AG814" s="413">
        <f t="shared" ref="AG814" si="2466">AG813</f>
        <v>0</v>
      </c>
      <c r="AH814" s="413">
        <f t="shared" ref="AH814" si="2467">AH813</f>
        <v>0</v>
      </c>
      <c r="AI814" s="413">
        <f t="shared" ref="AI814" si="2468">AI813</f>
        <v>0</v>
      </c>
      <c r="AJ814" s="413">
        <f t="shared" ref="AJ814" si="2469">AJ813</f>
        <v>0</v>
      </c>
      <c r="AK814" s="413">
        <f t="shared" ref="AK814" si="2470">AK813</f>
        <v>0</v>
      </c>
      <c r="AL814" s="413">
        <f t="shared" ref="AL814" si="2471">AL813</f>
        <v>0</v>
      </c>
      <c r="AM814" s="413">
        <f t="shared" ref="AM814" si="2472">AM813</f>
        <v>0</v>
      </c>
      <c r="AN814" s="299"/>
    </row>
    <row r="815" spans="1:40" ht="15" hidden="1" outlineLevel="1">
      <c r="A815" s="533"/>
      <c r="B815" s="524"/>
      <c r="C815" s="317"/>
      <c r="D815" s="307"/>
      <c r="E815" s="293"/>
      <c r="F815" s="293"/>
      <c r="G815" s="293"/>
      <c r="H815" s="293"/>
      <c r="I815" s="293"/>
      <c r="J815" s="293"/>
      <c r="K815" s="293"/>
      <c r="L815" s="293"/>
      <c r="M815" s="293"/>
      <c r="N815" s="293"/>
      <c r="O815" s="470"/>
      <c r="P815" s="293"/>
      <c r="Q815" s="293"/>
      <c r="R815" s="293"/>
      <c r="S815" s="293"/>
      <c r="T815" s="293"/>
      <c r="U815" s="293"/>
      <c r="V815" s="293"/>
      <c r="W815" s="293"/>
      <c r="X815" s="293"/>
      <c r="Y815" s="293"/>
      <c r="Z815" s="414"/>
      <c r="AA815" s="414"/>
      <c r="AB815" s="414"/>
      <c r="AC815" s="414"/>
      <c r="AD815" s="414"/>
      <c r="AE815" s="414"/>
      <c r="AF815" s="414"/>
      <c r="AG815" s="414"/>
      <c r="AH815" s="414"/>
      <c r="AI815" s="414"/>
      <c r="AJ815" s="414"/>
      <c r="AK815" s="414"/>
      <c r="AL815" s="414"/>
      <c r="AM815" s="414"/>
      <c r="AN815" s="308"/>
    </row>
    <row r="816" spans="1:40" s="311" customFormat="1" ht="15.6" hidden="1" outlineLevel="1">
      <c r="A816" s="533"/>
      <c r="B816" s="524"/>
      <c r="C816" s="290" t="s">
        <v>491</v>
      </c>
      <c r="D816" s="293"/>
      <c r="E816" s="293"/>
      <c r="F816" s="293"/>
      <c r="G816" s="293"/>
      <c r="H816" s="293"/>
      <c r="I816" s="293"/>
      <c r="J816" s="293"/>
      <c r="K816" s="293"/>
      <c r="L816" s="293"/>
      <c r="M816" s="293"/>
      <c r="N816" s="293"/>
      <c r="O816" s="293"/>
      <c r="P816" s="293"/>
      <c r="Q816" s="293"/>
      <c r="R816" s="293"/>
      <c r="S816" s="293"/>
      <c r="T816" s="293"/>
      <c r="U816" s="293"/>
      <c r="V816" s="293"/>
      <c r="W816" s="293"/>
      <c r="X816" s="293"/>
      <c r="Y816" s="293"/>
      <c r="Z816" s="414"/>
      <c r="AA816" s="414"/>
      <c r="AB816" s="414"/>
      <c r="AC816" s="414"/>
      <c r="AD816" s="414"/>
      <c r="AE816" s="414"/>
      <c r="AF816" s="418"/>
      <c r="AG816" s="418"/>
      <c r="AH816" s="418"/>
      <c r="AI816" s="418"/>
      <c r="AJ816" s="418"/>
      <c r="AK816" s="418"/>
      <c r="AL816" s="418"/>
      <c r="AM816" s="418"/>
      <c r="AN816" s="518"/>
    </row>
    <row r="817" spans="1:40" ht="15" hidden="1" outlineLevel="1">
      <c r="A817" s="533">
        <v>15</v>
      </c>
      <c r="B817" s="524"/>
      <c r="C817" s="296" t="s">
        <v>496</v>
      </c>
      <c r="D817" s="293" t="s">
        <v>25</v>
      </c>
      <c r="E817" s="297"/>
      <c r="F817" s="297"/>
      <c r="G817" s="297"/>
      <c r="H817" s="297"/>
      <c r="I817" s="297"/>
      <c r="J817" s="297"/>
      <c r="K817" s="297"/>
      <c r="L817" s="297"/>
      <c r="M817" s="297"/>
      <c r="N817" s="297"/>
      <c r="O817" s="297">
        <v>0</v>
      </c>
      <c r="P817" s="297"/>
      <c r="Q817" s="297"/>
      <c r="R817" s="297"/>
      <c r="S817" s="297"/>
      <c r="T817" s="297"/>
      <c r="U817" s="297"/>
      <c r="V817" s="297"/>
      <c r="W817" s="297"/>
      <c r="X817" s="297"/>
      <c r="Y817" s="297"/>
      <c r="Z817" s="417"/>
      <c r="AA817" s="417"/>
      <c r="AB817" s="417"/>
      <c r="AC817" s="417"/>
      <c r="AD817" s="417"/>
      <c r="AE817" s="417"/>
      <c r="AF817" s="417"/>
      <c r="AG817" s="412"/>
      <c r="AH817" s="412"/>
      <c r="AI817" s="412"/>
      <c r="AJ817" s="412"/>
      <c r="AK817" s="412"/>
      <c r="AL817" s="412"/>
      <c r="AM817" s="412"/>
      <c r="AN817" s="298">
        <f>SUM(Z817:AM817)</f>
        <v>0</v>
      </c>
    </row>
    <row r="818" spans="1:40" ht="15" hidden="1" outlineLevel="1">
      <c r="A818" s="533"/>
      <c r="B818" s="524"/>
      <c r="C818" s="296" t="s">
        <v>343</v>
      </c>
      <c r="D818" s="293" t="s">
        <v>164</v>
      </c>
      <c r="E818" s="297"/>
      <c r="F818" s="297"/>
      <c r="G818" s="297"/>
      <c r="H818" s="297"/>
      <c r="I818" s="297"/>
      <c r="J818" s="297"/>
      <c r="K818" s="297"/>
      <c r="L818" s="297"/>
      <c r="M818" s="297"/>
      <c r="N818" s="297"/>
      <c r="O818" s="297">
        <f>O817</f>
        <v>0</v>
      </c>
      <c r="P818" s="297"/>
      <c r="Q818" s="297"/>
      <c r="R818" s="297"/>
      <c r="S818" s="297"/>
      <c r="T818" s="297"/>
      <c r="U818" s="297"/>
      <c r="V818" s="297"/>
      <c r="W818" s="297"/>
      <c r="X818" s="297"/>
      <c r="Y818" s="297"/>
      <c r="Z818" s="413">
        <f>Z817</f>
        <v>0</v>
      </c>
      <c r="AA818" s="413">
        <f t="shared" ref="AA818:AM818" si="2473">AA817</f>
        <v>0</v>
      </c>
      <c r="AB818" s="413">
        <f t="shared" si="2473"/>
        <v>0</v>
      </c>
      <c r="AC818" s="413">
        <f t="shared" si="2473"/>
        <v>0</v>
      </c>
      <c r="AD818" s="413">
        <f t="shared" si="2473"/>
        <v>0</v>
      </c>
      <c r="AE818" s="413">
        <f t="shared" si="2473"/>
        <v>0</v>
      </c>
      <c r="AF818" s="413">
        <f t="shared" si="2473"/>
        <v>0</v>
      </c>
      <c r="AG818" s="413">
        <f t="shared" si="2473"/>
        <v>0</v>
      </c>
      <c r="AH818" s="413">
        <f t="shared" si="2473"/>
        <v>0</v>
      </c>
      <c r="AI818" s="413">
        <f t="shared" si="2473"/>
        <v>0</v>
      </c>
      <c r="AJ818" s="413">
        <f t="shared" si="2473"/>
        <v>0</v>
      </c>
      <c r="AK818" s="413">
        <f t="shared" si="2473"/>
        <v>0</v>
      </c>
      <c r="AL818" s="413">
        <f t="shared" si="2473"/>
        <v>0</v>
      </c>
      <c r="AM818" s="413">
        <f t="shared" si="2473"/>
        <v>0</v>
      </c>
      <c r="AN818" s="299"/>
    </row>
    <row r="819" spans="1:40" ht="15" hidden="1" outlineLevel="1">
      <c r="A819" s="533"/>
      <c r="B819" s="524"/>
      <c r="C819" s="317"/>
      <c r="D819" s="307"/>
      <c r="E819" s="293"/>
      <c r="F819" s="293"/>
      <c r="G819" s="293"/>
      <c r="H819" s="293"/>
      <c r="I819" s="293"/>
      <c r="J819" s="293"/>
      <c r="K819" s="293"/>
      <c r="L819" s="293"/>
      <c r="M819" s="293"/>
      <c r="N819" s="293"/>
      <c r="O819" s="293"/>
      <c r="P819" s="293"/>
      <c r="Q819" s="293"/>
      <c r="R819" s="293"/>
      <c r="S819" s="293"/>
      <c r="T819" s="293"/>
      <c r="U819" s="293"/>
      <c r="V819" s="293"/>
      <c r="W819" s="293"/>
      <c r="X819" s="293"/>
      <c r="Y819" s="293"/>
      <c r="Z819" s="414"/>
      <c r="AA819" s="414"/>
      <c r="AB819" s="414"/>
      <c r="AC819" s="414"/>
      <c r="AD819" s="414"/>
      <c r="AE819" s="414"/>
      <c r="AF819" s="414"/>
      <c r="AG819" s="414"/>
      <c r="AH819" s="414"/>
      <c r="AI819" s="414"/>
      <c r="AJ819" s="414"/>
      <c r="AK819" s="414"/>
      <c r="AL819" s="414"/>
      <c r="AM819" s="414"/>
      <c r="AN819" s="308"/>
    </row>
    <row r="820" spans="1:40" s="285" customFormat="1" ht="15" hidden="1" outlineLevel="1">
      <c r="A820" s="533">
        <v>16</v>
      </c>
      <c r="B820" s="524"/>
      <c r="C820" s="326" t="s">
        <v>492</v>
      </c>
      <c r="D820" s="293" t="s">
        <v>25</v>
      </c>
      <c r="E820" s="297"/>
      <c r="F820" s="297"/>
      <c r="G820" s="297"/>
      <c r="H820" s="297"/>
      <c r="I820" s="297"/>
      <c r="J820" s="297"/>
      <c r="K820" s="297"/>
      <c r="L820" s="297"/>
      <c r="M820" s="297"/>
      <c r="N820" s="297"/>
      <c r="O820" s="297">
        <v>0</v>
      </c>
      <c r="P820" s="297"/>
      <c r="Q820" s="297"/>
      <c r="R820" s="297"/>
      <c r="S820" s="297"/>
      <c r="T820" s="297"/>
      <c r="U820" s="297"/>
      <c r="V820" s="297"/>
      <c r="W820" s="297"/>
      <c r="X820" s="297"/>
      <c r="Y820" s="297"/>
      <c r="Z820" s="417"/>
      <c r="AA820" s="417"/>
      <c r="AB820" s="417"/>
      <c r="AC820" s="417"/>
      <c r="AD820" s="417"/>
      <c r="AE820" s="417"/>
      <c r="AF820" s="417"/>
      <c r="AG820" s="412"/>
      <c r="AH820" s="412"/>
      <c r="AI820" s="412"/>
      <c r="AJ820" s="412"/>
      <c r="AK820" s="412"/>
      <c r="AL820" s="412"/>
      <c r="AM820" s="412"/>
      <c r="AN820" s="298">
        <f>SUM(Z820:AM820)</f>
        <v>0</v>
      </c>
    </row>
    <row r="821" spans="1:40" s="285" customFormat="1" ht="15" hidden="1" outlineLevel="1">
      <c r="A821" s="533"/>
      <c r="B821" s="524"/>
      <c r="C821" s="296" t="s">
        <v>343</v>
      </c>
      <c r="D821" s="293" t="s">
        <v>164</v>
      </c>
      <c r="E821" s="297"/>
      <c r="F821" s="297"/>
      <c r="G821" s="297"/>
      <c r="H821" s="297"/>
      <c r="I821" s="297"/>
      <c r="J821" s="297"/>
      <c r="K821" s="297"/>
      <c r="L821" s="297"/>
      <c r="M821" s="297"/>
      <c r="N821" s="297"/>
      <c r="O821" s="297">
        <f>O820</f>
        <v>0</v>
      </c>
      <c r="P821" s="297"/>
      <c r="Q821" s="297"/>
      <c r="R821" s="297"/>
      <c r="S821" s="297"/>
      <c r="T821" s="297"/>
      <c r="U821" s="297"/>
      <c r="V821" s="297"/>
      <c r="W821" s="297"/>
      <c r="X821" s="297"/>
      <c r="Y821" s="297"/>
      <c r="Z821" s="413">
        <f>Z820</f>
        <v>0</v>
      </c>
      <c r="AA821" s="413">
        <f t="shared" ref="AA821:AM821" si="2474">AA820</f>
        <v>0</v>
      </c>
      <c r="AB821" s="413">
        <f t="shared" si="2474"/>
        <v>0</v>
      </c>
      <c r="AC821" s="413">
        <f t="shared" si="2474"/>
        <v>0</v>
      </c>
      <c r="AD821" s="413">
        <f t="shared" si="2474"/>
        <v>0</v>
      </c>
      <c r="AE821" s="413">
        <f t="shared" si="2474"/>
        <v>0</v>
      </c>
      <c r="AF821" s="413">
        <f t="shared" si="2474"/>
        <v>0</v>
      </c>
      <c r="AG821" s="413">
        <f t="shared" si="2474"/>
        <v>0</v>
      </c>
      <c r="AH821" s="413">
        <f t="shared" si="2474"/>
        <v>0</v>
      </c>
      <c r="AI821" s="413">
        <f t="shared" si="2474"/>
        <v>0</v>
      </c>
      <c r="AJ821" s="413">
        <f t="shared" si="2474"/>
        <v>0</v>
      </c>
      <c r="AK821" s="413">
        <f t="shared" si="2474"/>
        <v>0</v>
      </c>
      <c r="AL821" s="413">
        <f t="shared" si="2474"/>
        <v>0</v>
      </c>
      <c r="AM821" s="413">
        <f t="shared" si="2474"/>
        <v>0</v>
      </c>
      <c r="AN821" s="299"/>
    </row>
    <row r="822" spans="1:40" s="285" customFormat="1" ht="15" hidden="1" outlineLevel="1">
      <c r="A822" s="533"/>
      <c r="B822" s="524"/>
      <c r="C822" s="326"/>
      <c r="D822" s="293"/>
      <c r="E822" s="293"/>
      <c r="F822" s="293"/>
      <c r="G822" s="293"/>
      <c r="H822" s="293"/>
      <c r="I822" s="293"/>
      <c r="J822" s="293"/>
      <c r="K822" s="293"/>
      <c r="L822" s="293"/>
      <c r="M822" s="293"/>
      <c r="N822" s="293"/>
      <c r="O822" s="293"/>
      <c r="P822" s="293"/>
      <c r="Q822" s="293"/>
      <c r="R822" s="293"/>
      <c r="S822" s="293"/>
      <c r="T822" s="293"/>
      <c r="U822" s="293"/>
      <c r="V822" s="293"/>
      <c r="W822" s="293"/>
      <c r="X822" s="293"/>
      <c r="Y822" s="293"/>
      <c r="Z822" s="414"/>
      <c r="AA822" s="414"/>
      <c r="AB822" s="414"/>
      <c r="AC822" s="414"/>
      <c r="AD822" s="414"/>
      <c r="AE822" s="414"/>
      <c r="AF822" s="418"/>
      <c r="AG822" s="418"/>
      <c r="AH822" s="418"/>
      <c r="AI822" s="418"/>
      <c r="AJ822" s="418"/>
      <c r="AK822" s="418"/>
      <c r="AL822" s="418"/>
      <c r="AM822" s="418"/>
      <c r="AN822" s="315"/>
    </row>
    <row r="823" spans="1:40" ht="15.6" hidden="1" outlineLevel="1">
      <c r="A823" s="533"/>
      <c r="B823" s="524"/>
      <c r="C823" s="520" t="s">
        <v>497</v>
      </c>
      <c r="D823" s="322"/>
      <c r="E823" s="292"/>
      <c r="F823" s="291"/>
      <c r="G823" s="291"/>
      <c r="H823" s="291"/>
      <c r="I823" s="291"/>
      <c r="J823" s="291"/>
      <c r="K823" s="291"/>
      <c r="L823" s="291"/>
      <c r="M823" s="291"/>
      <c r="N823" s="291"/>
      <c r="O823" s="292"/>
      <c r="P823" s="291"/>
      <c r="Q823" s="291"/>
      <c r="R823" s="291"/>
      <c r="S823" s="291"/>
      <c r="T823" s="291"/>
      <c r="U823" s="291"/>
      <c r="V823" s="291"/>
      <c r="W823" s="291"/>
      <c r="X823" s="291"/>
      <c r="Y823" s="291"/>
      <c r="Z823" s="416"/>
      <c r="AA823" s="416"/>
      <c r="AB823" s="416"/>
      <c r="AC823" s="416"/>
      <c r="AD823" s="416"/>
      <c r="AE823" s="416"/>
      <c r="AF823" s="416"/>
      <c r="AG823" s="416"/>
      <c r="AH823" s="416"/>
      <c r="AI823" s="416"/>
      <c r="AJ823" s="416"/>
      <c r="AK823" s="416"/>
      <c r="AL823" s="416"/>
      <c r="AM823" s="416"/>
      <c r="AN823" s="294"/>
    </row>
    <row r="824" spans="1:40" ht="15" hidden="1" outlineLevel="1">
      <c r="A824" s="533">
        <v>17</v>
      </c>
      <c r="B824" s="524"/>
      <c r="C824" s="430" t="s">
        <v>113</v>
      </c>
      <c r="D824" s="293" t="s">
        <v>25</v>
      </c>
      <c r="E824" s="297"/>
      <c r="F824" s="297"/>
      <c r="G824" s="297"/>
      <c r="H824" s="297"/>
      <c r="I824" s="297"/>
      <c r="J824" s="297"/>
      <c r="K824" s="297"/>
      <c r="L824" s="297"/>
      <c r="M824" s="297"/>
      <c r="N824" s="297"/>
      <c r="O824" s="297">
        <v>0</v>
      </c>
      <c r="P824" s="297"/>
      <c r="Q824" s="297"/>
      <c r="R824" s="297"/>
      <c r="S824" s="297"/>
      <c r="T824" s="297"/>
      <c r="U824" s="297"/>
      <c r="V824" s="297"/>
      <c r="W824" s="297"/>
      <c r="X824" s="297"/>
      <c r="Y824" s="297"/>
      <c r="Z824" s="428"/>
      <c r="AA824" s="412"/>
      <c r="AB824" s="412"/>
      <c r="AC824" s="412"/>
      <c r="AD824" s="412"/>
      <c r="AE824" s="412"/>
      <c r="AF824" s="412"/>
      <c r="AG824" s="417"/>
      <c r="AH824" s="417"/>
      <c r="AI824" s="417"/>
      <c r="AJ824" s="417"/>
      <c r="AK824" s="417"/>
      <c r="AL824" s="417"/>
      <c r="AM824" s="417"/>
      <c r="AN824" s="298">
        <f>SUM(Z824:AM824)</f>
        <v>0</v>
      </c>
    </row>
    <row r="825" spans="1:40" ht="15" hidden="1" outlineLevel="1">
      <c r="A825" s="533"/>
      <c r="B825" s="524"/>
      <c r="C825" s="296" t="s">
        <v>343</v>
      </c>
      <c r="D825" s="293" t="s">
        <v>164</v>
      </c>
      <c r="E825" s="297"/>
      <c r="F825" s="297"/>
      <c r="G825" s="297"/>
      <c r="H825" s="297"/>
      <c r="I825" s="297"/>
      <c r="J825" s="297"/>
      <c r="K825" s="297"/>
      <c r="L825" s="297"/>
      <c r="M825" s="297"/>
      <c r="N825" s="297"/>
      <c r="O825" s="297">
        <f>O824</f>
        <v>0</v>
      </c>
      <c r="P825" s="297"/>
      <c r="Q825" s="297"/>
      <c r="R825" s="297"/>
      <c r="S825" s="297"/>
      <c r="T825" s="297"/>
      <c r="U825" s="297"/>
      <c r="V825" s="297"/>
      <c r="W825" s="297"/>
      <c r="X825" s="297"/>
      <c r="Y825" s="297"/>
      <c r="Z825" s="413">
        <f>Z824</f>
        <v>0</v>
      </c>
      <c r="AA825" s="413">
        <f t="shared" ref="AA825:AM825" si="2475">AA824</f>
        <v>0</v>
      </c>
      <c r="AB825" s="413">
        <f t="shared" si="2475"/>
        <v>0</v>
      </c>
      <c r="AC825" s="413">
        <f t="shared" si="2475"/>
        <v>0</v>
      </c>
      <c r="AD825" s="413">
        <f t="shared" si="2475"/>
        <v>0</v>
      </c>
      <c r="AE825" s="413">
        <f t="shared" si="2475"/>
        <v>0</v>
      </c>
      <c r="AF825" s="413">
        <f t="shared" si="2475"/>
        <v>0</v>
      </c>
      <c r="AG825" s="413">
        <f t="shared" si="2475"/>
        <v>0</v>
      </c>
      <c r="AH825" s="413">
        <f t="shared" si="2475"/>
        <v>0</v>
      </c>
      <c r="AI825" s="413">
        <f t="shared" si="2475"/>
        <v>0</v>
      </c>
      <c r="AJ825" s="413">
        <f t="shared" si="2475"/>
        <v>0</v>
      </c>
      <c r="AK825" s="413">
        <f t="shared" si="2475"/>
        <v>0</v>
      </c>
      <c r="AL825" s="413">
        <f t="shared" si="2475"/>
        <v>0</v>
      </c>
      <c r="AM825" s="413">
        <f t="shared" si="2475"/>
        <v>0</v>
      </c>
      <c r="AN825" s="308"/>
    </row>
    <row r="826" spans="1:40" ht="15" hidden="1" outlineLevel="1">
      <c r="A826" s="533"/>
      <c r="B826" s="524"/>
      <c r="C826" s="296"/>
      <c r="D826" s="293"/>
      <c r="E826" s="293"/>
      <c r="F826" s="293"/>
      <c r="G826" s="293"/>
      <c r="H826" s="293"/>
      <c r="I826" s="293"/>
      <c r="J826" s="293"/>
      <c r="K826" s="293"/>
      <c r="L826" s="293"/>
      <c r="M826" s="293"/>
      <c r="N826" s="293"/>
      <c r="O826" s="293"/>
      <c r="P826" s="293"/>
      <c r="Q826" s="293"/>
      <c r="R826" s="293"/>
      <c r="S826" s="293"/>
      <c r="T826" s="293"/>
      <c r="U826" s="293"/>
      <c r="V826" s="293"/>
      <c r="W826" s="293"/>
      <c r="X826" s="293"/>
      <c r="Y826" s="293"/>
      <c r="Z826" s="424"/>
      <c r="AA826" s="427"/>
      <c r="AB826" s="427"/>
      <c r="AC826" s="427"/>
      <c r="AD826" s="427"/>
      <c r="AE826" s="427"/>
      <c r="AF826" s="427"/>
      <c r="AG826" s="427"/>
      <c r="AH826" s="427"/>
      <c r="AI826" s="427"/>
      <c r="AJ826" s="427"/>
      <c r="AK826" s="427"/>
      <c r="AL826" s="427"/>
      <c r="AM826" s="427"/>
      <c r="AN826" s="308"/>
    </row>
    <row r="827" spans="1:40" ht="15" hidden="1" outlineLevel="1">
      <c r="A827" s="533">
        <v>18</v>
      </c>
      <c r="B827" s="524"/>
      <c r="C827" s="430" t="s">
        <v>110</v>
      </c>
      <c r="D827" s="293" t="s">
        <v>25</v>
      </c>
      <c r="E827" s="297"/>
      <c r="F827" s="297"/>
      <c r="G827" s="297"/>
      <c r="H827" s="297"/>
      <c r="I827" s="297"/>
      <c r="J827" s="297"/>
      <c r="K827" s="297"/>
      <c r="L827" s="297"/>
      <c r="M827" s="297"/>
      <c r="N827" s="297"/>
      <c r="O827" s="297">
        <v>0</v>
      </c>
      <c r="P827" s="297"/>
      <c r="Q827" s="297"/>
      <c r="R827" s="297"/>
      <c r="S827" s="297"/>
      <c r="T827" s="297"/>
      <c r="U827" s="297"/>
      <c r="V827" s="297"/>
      <c r="W827" s="297"/>
      <c r="X827" s="297"/>
      <c r="Y827" s="297"/>
      <c r="Z827" s="428"/>
      <c r="AA827" s="412"/>
      <c r="AB827" s="412"/>
      <c r="AC827" s="412"/>
      <c r="AD827" s="412"/>
      <c r="AE827" s="412"/>
      <c r="AF827" s="412"/>
      <c r="AG827" s="417"/>
      <c r="AH827" s="417"/>
      <c r="AI827" s="417"/>
      <c r="AJ827" s="417"/>
      <c r="AK827" s="417"/>
      <c r="AL827" s="417"/>
      <c r="AM827" s="417"/>
      <c r="AN827" s="298">
        <f>SUM(Z827:AM827)</f>
        <v>0</v>
      </c>
    </row>
    <row r="828" spans="1:40" ht="15" hidden="1" outlineLevel="1">
      <c r="A828" s="533"/>
      <c r="B828" s="524"/>
      <c r="C828" s="296" t="s">
        <v>343</v>
      </c>
      <c r="D828" s="293" t="s">
        <v>164</v>
      </c>
      <c r="E828" s="297"/>
      <c r="F828" s="297"/>
      <c r="G828" s="297"/>
      <c r="H828" s="297"/>
      <c r="I828" s="297"/>
      <c r="J828" s="297"/>
      <c r="K828" s="297"/>
      <c r="L828" s="297"/>
      <c r="M828" s="297"/>
      <c r="N828" s="297"/>
      <c r="O828" s="297">
        <f>O827</f>
        <v>0</v>
      </c>
      <c r="P828" s="297"/>
      <c r="Q828" s="297"/>
      <c r="R828" s="297"/>
      <c r="S828" s="297"/>
      <c r="T828" s="297"/>
      <c r="U828" s="297"/>
      <c r="V828" s="297"/>
      <c r="W828" s="297"/>
      <c r="X828" s="297"/>
      <c r="Y828" s="297"/>
      <c r="Z828" s="413">
        <f>Z827</f>
        <v>0</v>
      </c>
      <c r="AA828" s="413">
        <f t="shared" ref="AA828:AM828" si="2476">AA827</f>
        <v>0</v>
      </c>
      <c r="AB828" s="413">
        <f t="shared" si="2476"/>
        <v>0</v>
      </c>
      <c r="AC828" s="413">
        <f t="shared" si="2476"/>
        <v>0</v>
      </c>
      <c r="AD828" s="413">
        <f t="shared" si="2476"/>
        <v>0</v>
      </c>
      <c r="AE828" s="413">
        <f t="shared" si="2476"/>
        <v>0</v>
      </c>
      <c r="AF828" s="413">
        <f t="shared" si="2476"/>
        <v>0</v>
      </c>
      <c r="AG828" s="413">
        <f t="shared" si="2476"/>
        <v>0</v>
      </c>
      <c r="AH828" s="413">
        <f t="shared" si="2476"/>
        <v>0</v>
      </c>
      <c r="AI828" s="413">
        <f t="shared" si="2476"/>
        <v>0</v>
      </c>
      <c r="AJ828" s="413">
        <f t="shared" si="2476"/>
        <v>0</v>
      </c>
      <c r="AK828" s="413">
        <f t="shared" si="2476"/>
        <v>0</v>
      </c>
      <c r="AL828" s="413">
        <f t="shared" si="2476"/>
        <v>0</v>
      </c>
      <c r="AM828" s="413">
        <f t="shared" si="2476"/>
        <v>0</v>
      </c>
      <c r="AN828" s="308"/>
    </row>
    <row r="829" spans="1:40" ht="15" hidden="1" outlineLevel="1">
      <c r="A829" s="533"/>
      <c r="B829" s="524"/>
      <c r="C829" s="324"/>
      <c r="D829" s="293"/>
      <c r="E829" s="293"/>
      <c r="F829" s="293"/>
      <c r="G829" s="293"/>
      <c r="H829" s="293"/>
      <c r="I829" s="293"/>
      <c r="J829" s="293"/>
      <c r="K829" s="293"/>
      <c r="L829" s="293"/>
      <c r="M829" s="293"/>
      <c r="N829" s="293"/>
      <c r="O829" s="293"/>
      <c r="P829" s="293"/>
      <c r="Q829" s="293"/>
      <c r="R829" s="293"/>
      <c r="S829" s="293"/>
      <c r="T829" s="293"/>
      <c r="U829" s="293"/>
      <c r="V829" s="293"/>
      <c r="W829" s="293"/>
      <c r="X829" s="293"/>
      <c r="Y829" s="293"/>
      <c r="Z829" s="425"/>
      <c r="AA829" s="426"/>
      <c r="AB829" s="426"/>
      <c r="AC829" s="426"/>
      <c r="AD829" s="426"/>
      <c r="AE829" s="426"/>
      <c r="AF829" s="426"/>
      <c r="AG829" s="426"/>
      <c r="AH829" s="426"/>
      <c r="AI829" s="426"/>
      <c r="AJ829" s="426"/>
      <c r="AK829" s="426"/>
      <c r="AL829" s="426"/>
      <c r="AM829" s="426"/>
      <c r="AN829" s="299"/>
    </row>
    <row r="830" spans="1:40" ht="15" hidden="1" outlineLevel="1">
      <c r="A830" s="533">
        <v>19</v>
      </c>
      <c r="B830" s="524"/>
      <c r="C830" s="430" t="s">
        <v>112</v>
      </c>
      <c r="D830" s="293" t="s">
        <v>25</v>
      </c>
      <c r="E830" s="297"/>
      <c r="F830" s="297"/>
      <c r="G830" s="297"/>
      <c r="H830" s="297"/>
      <c r="I830" s="297"/>
      <c r="J830" s="297"/>
      <c r="K830" s="297"/>
      <c r="L830" s="297"/>
      <c r="M830" s="297"/>
      <c r="N830" s="297"/>
      <c r="O830" s="297">
        <v>0</v>
      </c>
      <c r="P830" s="297"/>
      <c r="Q830" s="297"/>
      <c r="R830" s="297"/>
      <c r="S830" s="297"/>
      <c r="T830" s="297"/>
      <c r="U830" s="297"/>
      <c r="V830" s="297"/>
      <c r="W830" s="297"/>
      <c r="X830" s="297"/>
      <c r="Y830" s="297"/>
      <c r="Z830" s="428"/>
      <c r="AA830" s="412"/>
      <c r="AB830" s="412"/>
      <c r="AC830" s="412"/>
      <c r="AD830" s="412"/>
      <c r="AE830" s="412"/>
      <c r="AF830" s="412"/>
      <c r="AG830" s="417"/>
      <c r="AH830" s="417"/>
      <c r="AI830" s="417"/>
      <c r="AJ830" s="417"/>
      <c r="AK830" s="417"/>
      <c r="AL830" s="417"/>
      <c r="AM830" s="417"/>
      <c r="AN830" s="298">
        <f>SUM(Z830:AM830)</f>
        <v>0</v>
      </c>
    </row>
    <row r="831" spans="1:40" ht="15" hidden="1" outlineLevel="1">
      <c r="A831" s="533"/>
      <c r="B831" s="524"/>
      <c r="C831" s="296" t="s">
        <v>343</v>
      </c>
      <c r="D831" s="293" t="s">
        <v>164</v>
      </c>
      <c r="E831" s="297"/>
      <c r="F831" s="297"/>
      <c r="G831" s="297"/>
      <c r="H831" s="297"/>
      <c r="I831" s="297"/>
      <c r="J831" s="297"/>
      <c r="K831" s="297"/>
      <c r="L831" s="297"/>
      <c r="M831" s="297"/>
      <c r="N831" s="297"/>
      <c r="O831" s="297">
        <f>O830</f>
        <v>0</v>
      </c>
      <c r="P831" s="297"/>
      <c r="Q831" s="297"/>
      <c r="R831" s="297"/>
      <c r="S831" s="297"/>
      <c r="T831" s="297"/>
      <c r="U831" s="297"/>
      <c r="V831" s="297"/>
      <c r="W831" s="297"/>
      <c r="X831" s="297"/>
      <c r="Y831" s="297"/>
      <c r="Z831" s="413">
        <f>Z830</f>
        <v>0</v>
      </c>
      <c r="AA831" s="413">
        <f t="shared" ref="AA831:AM831" si="2477">AA830</f>
        <v>0</v>
      </c>
      <c r="AB831" s="413">
        <f t="shared" si="2477"/>
        <v>0</v>
      </c>
      <c r="AC831" s="413">
        <f t="shared" si="2477"/>
        <v>0</v>
      </c>
      <c r="AD831" s="413">
        <f t="shared" si="2477"/>
        <v>0</v>
      </c>
      <c r="AE831" s="413">
        <f t="shared" si="2477"/>
        <v>0</v>
      </c>
      <c r="AF831" s="413">
        <f t="shared" si="2477"/>
        <v>0</v>
      </c>
      <c r="AG831" s="413">
        <f t="shared" si="2477"/>
        <v>0</v>
      </c>
      <c r="AH831" s="413">
        <f t="shared" si="2477"/>
        <v>0</v>
      </c>
      <c r="AI831" s="413">
        <f t="shared" si="2477"/>
        <v>0</v>
      </c>
      <c r="AJ831" s="413">
        <f t="shared" si="2477"/>
        <v>0</v>
      </c>
      <c r="AK831" s="413">
        <f t="shared" si="2477"/>
        <v>0</v>
      </c>
      <c r="AL831" s="413">
        <f t="shared" si="2477"/>
        <v>0</v>
      </c>
      <c r="AM831" s="413">
        <f t="shared" si="2477"/>
        <v>0</v>
      </c>
      <c r="AN831" s="299"/>
    </row>
    <row r="832" spans="1:40" ht="15" hidden="1" outlineLevel="1">
      <c r="A832" s="533"/>
      <c r="B832" s="524"/>
      <c r="C832" s="324"/>
      <c r="D832" s="293"/>
      <c r="E832" s="293"/>
      <c r="F832" s="293"/>
      <c r="G832" s="293"/>
      <c r="H832" s="293"/>
      <c r="I832" s="293"/>
      <c r="J832" s="293"/>
      <c r="K832" s="293"/>
      <c r="L832" s="293"/>
      <c r="M832" s="293"/>
      <c r="N832" s="293"/>
      <c r="O832" s="293"/>
      <c r="P832" s="293"/>
      <c r="Q832" s="293"/>
      <c r="R832" s="293"/>
      <c r="S832" s="293"/>
      <c r="T832" s="293"/>
      <c r="U832" s="293"/>
      <c r="V832" s="293"/>
      <c r="W832" s="293"/>
      <c r="X832" s="293"/>
      <c r="Y832" s="293"/>
      <c r="Z832" s="414"/>
      <c r="AA832" s="414"/>
      <c r="AB832" s="414"/>
      <c r="AC832" s="414"/>
      <c r="AD832" s="414"/>
      <c r="AE832" s="414"/>
      <c r="AF832" s="414"/>
      <c r="AG832" s="414"/>
      <c r="AH832" s="414"/>
      <c r="AI832" s="414"/>
      <c r="AJ832" s="414"/>
      <c r="AK832" s="414"/>
      <c r="AL832" s="414"/>
      <c r="AM832" s="414"/>
      <c r="AN832" s="308"/>
    </row>
    <row r="833" spans="1:40" ht="15" hidden="1" outlineLevel="1">
      <c r="A833" s="533">
        <v>20</v>
      </c>
      <c r="B833" s="524"/>
      <c r="C833" s="430" t="s">
        <v>111</v>
      </c>
      <c r="D833" s="293" t="s">
        <v>25</v>
      </c>
      <c r="E833" s="297"/>
      <c r="F833" s="297"/>
      <c r="G833" s="297"/>
      <c r="H833" s="297"/>
      <c r="I833" s="297"/>
      <c r="J833" s="297"/>
      <c r="K833" s="297"/>
      <c r="L833" s="297"/>
      <c r="M833" s="297"/>
      <c r="N833" s="297"/>
      <c r="O833" s="297">
        <v>0</v>
      </c>
      <c r="P833" s="297"/>
      <c r="Q833" s="297"/>
      <c r="R833" s="297"/>
      <c r="S833" s="297"/>
      <c r="T833" s="297"/>
      <c r="U833" s="297"/>
      <c r="V833" s="297"/>
      <c r="W833" s="297"/>
      <c r="X833" s="297"/>
      <c r="Y833" s="297"/>
      <c r="Z833" s="428"/>
      <c r="AA833" s="412"/>
      <c r="AB833" s="412"/>
      <c r="AC833" s="412"/>
      <c r="AD833" s="412"/>
      <c r="AE833" s="412"/>
      <c r="AF833" s="412"/>
      <c r="AG833" s="417"/>
      <c r="AH833" s="417"/>
      <c r="AI833" s="417"/>
      <c r="AJ833" s="417"/>
      <c r="AK833" s="417"/>
      <c r="AL833" s="417"/>
      <c r="AM833" s="417"/>
      <c r="AN833" s="298">
        <f>SUM(Z833:AM833)</f>
        <v>0</v>
      </c>
    </row>
    <row r="834" spans="1:40" ht="15" hidden="1" outlineLevel="1">
      <c r="A834" s="533"/>
      <c r="B834" s="524"/>
      <c r="C834" s="296" t="s">
        <v>343</v>
      </c>
      <c r="D834" s="293" t="s">
        <v>164</v>
      </c>
      <c r="E834" s="297"/>
      <c r="F834" s="297"/>
      <c r="G834" s="297"/>
      <c r="H834" s="297"/>
      <c r="I834" s="297"/>
      <c r="J834" s="297"/>
      <c r="K834" s="297"/>
      <c r="L834" s="297"/>
      <c r="M834" s="297"/>
      <c r="N834" s="297"/>
      <c r="O834" s="297">
        <f>O833</f>
        <v>0</v>
      </c>
      <c r="P834" s="297"/>
      <c r="Q834" s="297"/>
      <c r="R834" s="297"/>
      <c r="S834" s="297"/>
      <c r="T834" s="297"/>
      <c r="U834" s="297"/>
      <c r="V834" s="297"/>
      <c r="W834" s="297"/>
      <c r="X834" s="297"/>
      <c r="Y834" s="297"/>
      <c r="Z834" s="413">
        <f>Z833</f>
        <v>0</v>
      </c>
      <c r="AA834" s="413">
        <f t="shared" ref="AA834:AM834" si="2478">AA833</f>
        <v>0</v>
      </c>
      <c r="AB834" s="413">
        <f t="shared" si="2478"/>
        <v>0</v>
      </c>
      <c r="AC834" s="413">
        <f t="shared" si="2478"/>
        <v>0</v>
      </c>
      <c r="AD834" s="413">
        <f t="shared" si="2478"/>
        <v>0</v>
      </c>
      <c r="AE834" s="413">
        <f t="shared" si="2478"/>
        <v>0</v>
      </c>
      <c r="AF834" s="413">
        <f t="shared" si="2478"/>
        <v>0</v>
      </c>
      <c r="AG834" s="413">
        <f t="shared" si="2478"/>
        <v>0</v>
      </c>
      <c r="AH834" s="413">
        <f t="shared" si="2478"/>
        <v>0</v>
      </c>
      <c r="AI834" s="413">
        <f t="shared" si="2478"/>
        <v>0</v>
      </c>
      <c r="AJ834" s="413">
        <f t="shared" si="2478"/>
        <v>0</v>
      </c>
      <c r="AK834" s="413">
        <f t="shared" si="2478"/>
        <v>0</v>
      </c>
      <c r="AL834" s="413">
        <f t="shared" si="2478"/>
        <v>0</v>
      </c>
      <c r="AM834" s="413">
        <f t="shared" si="2478"/>
        <v>0</v>
      </c>
      <c r="AN834" s="308"/>
    </row>
    <row r="835" spans="1:40" ht="15.6" hidden="1" outlineLevel="1">
      <c r="A835" s="533"/>
      <c r="B835" s="524"/>
      <c r="C835" s="325"/>
      <c r="D835" s="302"/>
      <c r="E835" s="293"/>
      <c r="F835" s="293"/>
      <c r="G835" s="293"/>
      <c r="H835" s="293"/>
      <c r="I835" s="293"/>
      <c r="J835" s="293"/>
      <c r="K835" s="293"/>
      <c r="L835" s="293"/>
      <c r="M835" s="293"/>
      <c r="N835" s="293"/>
      <c r="O835" s="302"/>
      <c r="P835" s="293"/>
      <c r="Q835" s="293"/>
      <c r="R835" s="293"/>
      <c r="S835" s="293"/>
      <c r="T835" s="293"/>
      <c r="U835" s="293"/>
      <c r="V835" s="293"/>
      <c r="W835" s="293"/>
      <c r="X835" s="293"/>
      <c r="Y835" s="293"/>
      <c r="Z835" s="414"/>
      <c r="AA835" s="414"/>
      <c r="AB835" s="414"/>
      <c r="AC835" s="414"/>
      <c r="AD835" s="414"/>
      <c r="AE835" s="414"/>
      <c r="AF835" s="414"/>
      <c r="AG835" s="414"/>
      <c r="AH835" s="414"/>
      <c r="AI835" s="414"/>
      <c r="AJ835" s="414"/>
      <c r="AK835" s="414"/>
      <c r="AL835" s="414"/>
      <c r="AM835" s="414"/>
      <c r="AN835" s="308"/>
    </row>
    <row r="836" spans="1:40" ht="15.6" hidden="1" outlineLevel="1">
      <c r="A836" s="533"/>
      <c r="B836" s="524"/>
      <c r="C836" s="519" t="s">
        <v>504</v>
      </c>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293"/>
      <c r="Z836" s="424"/>
      <c r="AA836" s="427"/>
      <c r="AB836" s="427"/>
      <c r="AC836" s="427"/>
      <c r="AD836" s="427"/>
      <c r="AE836" s="427"/>
      <c r="AF836" s="427"/>
      <c r="AG836" s="427"/>
      <c r="AH836" s="427"/>
      <c r="AI836" s="427"/>
      <c r="AJ836" s="427"/>
      <c r="AK836" s="427"/>
      <c r="AL836" s="427"/>
      <c r="AM836" s="427"/>
      <c r="AN836" s="308"/>
    </row>
    <row r="837" spans="1:40" ht="15.6" hidden="1" outlineLevel="1">
      <c r="A837" s="533"/>
      <c r="B837" s="524"/>
      <c r="C837" s="505" t="s">
        <v>500</v>
      </c>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293"/>
      <c r="Z837" s="424"/>
      <c r="AA837" s="427"/>
      <c r="AB837" s="427"/>
      <c r="AC837" s="427"/>
      <c r="AD837" s="427"/>
      <c r="AE837" s="427"/>
      <c r="AF837" s="427"/>
      <c r="AG837" s="427"/>
      <c r="AH837" s="427"/>
      <c r="AI837" s="427"/>
      <c r="AJ837" s="427"/>
      <c r="AK837" s="427"/>
      <c r="AL837" s="427"/>
      <c r="AM837" s="427"/>
      <c r="AN837" s="308"/>
    </row>
    <row r="838" spans="1:40" ht="15" hidden="1" outlineLevel="1">
      <c r="A838" s="533">
        <v>21</v>
      </c>
      <c r="B838" s="524"/>
      <c r="C838" s="430" t="s">
        <v>114</v>
      </c>
      <c r="D838" s="293" t="s">
        <v>25</v>
      </c>
      <c r="E838" s="297"/>
      <c r="F838" s="297"/>
      <c r="G838" s="297"/>
      <c r="H838" s="297"/>
      <c r="I838" s="297"/>
      <c r="J838" s="297"/>
      <c r="K838" s="297"/>
      <c r="L838" s="297"/>
      <c r="M838" s="297"/>
      <c r="N838" s="297"/>
      <c r="O838" s="293"/>
      <c r="P838" s="297"/>
      <c r="Q838" s="297"/>
      <c r="R838" s="297"/>
      <c r="S838" s="297"/>
      <c r="T838" s="297"/>
      <c r="U838" s="297"/>
      <c r="V838" s="297"/>
      <c r="W838" s="297"/>
      <c r="X838" s="297"/>
      <c r="Y838" s="297"/>
      <c r="Z838" s="417"/>
      <c r="AA838" s="417"/>
      <c r="AB838" s="417"/>
      <c r="AC838" s="417"/>
      <c r="AD838" s="417"/>
      <c r="AE838" s="417"/>
      <c r="AF838" s="417"/>
      <c r="AG838" s="412"/>
      <c r="AH838" s="412"/>
      <c r="AI838" s="412"/>
      <c r="AJ838" s="412"/>
      <c r="AK838" s="412"/>
      <c r="AL838" s="412"/>
      <c r="AM838" s="412"/>
      <c r="AN838" s="298">
        <f>SUM(Z838:AM838)</f>
        <v>0</v>
      </c>
    </row>
    <row r="839" spans="1:40" ht="15" hidden="1" outlineLevel="1">
      <c r="A839" s="533"/>
      <c r="B839" s="524"/>
      <c r="C839" s="296" t="s">
        <v>343</v>
      </c>
      <c r="D839" s="293" t="s">
        <v>164</v>
      </c>
      <c r="E839" s="297"/>
      <c r="F839" s="297"/>
      <c r="G839" s="297"/>
      <c r="H839" s="297"/>
      <c r="I839" s="297"/>
      <c r="J839" s="297"/>
      <c r="K839" s="297"/>
      <c r="L839" s="297"/>
      <c r="M839" s="297"/>
      <c r="N839" s="297"/>
      <c r="O839" s="293"/>
      <c r="P839" s="297"/>
      <c r="Q839" s="297"/>
      <c r="R839" s="297"/>
      <c r="S839" s="297"/>
      <c r="T839" s="297"/>
      <c r="U839" s="297"/>
      <c r="V839" s="297"/>
      <c r="W839" s="297"/>
      <c r="X839" s="297"/>
      <c r="Y839" s="297"/>
      <c r="Z839" s="413">
        <f>Z838</f>
        <v>0</v>
      </c>
      <c r="AA839" s="413">
        <f t="shared" ref="AA839" si="2479">AA838</f>
        <v>0</v>
      </c>
      <c r="AB839" s="413">
        <f t="shared" ref="AB839" si="2480">AB838</f>
        <v>0</v>
      </c>
      <c r="AC839" s="413">
        <f t="shared" ref="AC839" si="2481">AC838</f>
        <v>0</v>
      </c>
      <c r="AD839" s="413">
        <f t="shared" ref="AD839" si="2482">AD838</f>
        <v>0</v>
      </c>
      <c r="AE839" s="413">
        <f t="shared" ref="AE839" si="2483">AE838</f>
        <v>0</v>
      </c>
      <c r="AF839" s="413">
        <f t="shared" ref="AF839" si="2484">AF838</f>
        <v>0</v>
      </c>
      <c r="AG839" s="413">
        <f t="shared" ref="AG839" si="2485">AG838</f>
        <v>0</v>
      </c>
      <c r="AH839" s="413">
        <f t="shared" ref="AH839" si="2486">AH838</f>
        <v>0</v>
      </c>
      <c r="AI839" s="413">
        <f t="shared" ref="AI839" si="2487">AI838</f>
        <v>0</v>
      </c>
      <c r="AJ839" s="413">
        <f t="shared" ref="AJ839" si="2488">AJ838</f>
        <v>0</v>
      </c>
      <c r="AK839" s="413">
        <f t="shared" ref="AK839" si="2489">AK838</f>
        <v>0</v>
      </c>
      <c r="AL839" s="413">
        <f t="shared" ref="AL839" si="2490">AL838</f>
        <v>0</v>
      </c>
      <c r="AM839" s="413">
        <f t="shared" ref="AM839" si="2491">AM838</f>
        <v>0</v>
      </c>
      <c r="AN839" s="308"/>
    </row>
    <row r="840" spans="1:40" ht="15" hidden="1" outlineLevel="1">
      <c r="A840" s="533"/>
      <c r="B840" s="524"/>
      <c r="C840" s="296"/>
      <c r="D840" s="293"/>
      <c r="E840" s="293"/>
      <c r="F840" s="293"/>
      <c r="G840" s="293"/>
      <c r="H840" s="293"/>
      <c r="I840" s="293"/>
      <c r="J840" s="293"/>
      <c r="K840" s="293"/>
      <c r="L840" s="293"/>
      <c r="M840" s="293"/>
      <c r="N840" s="293"/>
      <c r="O840" s="293"/>
      <c r="P840" s="293"/>
      <c r="Q840" s="293"/>
      <c r="R840" s="293"/>
      <c r="S840" s="293"/>
      <c r="T840" s="293"/>
      <c r="U840" s="293"/>
      <c r="V840" s="293"/>
      <c r="W840" s="293"/>
      <c r="X840" s="293"/>
      <c r="Y840" s="293"/>
      <c r="Z840" s="424"/>
      <c r="AA840" s="427"/>
      <c r="AB840" s="427"/>
      <c r="AC840" s="427"/>
      <c r="AD840" s="427"/>
      <c r="AE840" s="427"/>
      <c r="AF840" s="427"/>
      <c r="AG840" s="427"/>
      <c r="AH840" s="427"/>
      <c r="AI840" s="427"/>
      <c r="AJ840" s="427"/>
      <c r="AK840" s="427"/>
      <c r="AL840" s="427"/>
      <c r="AM840" s="427"/>
      <c r="AN840" s="308"/>
    </row>
    <row r="841" spans="1:40" ht="30" hidden="1" outlineLevel="1">
      <c r="A841" s="533">
        <v>22</v>
      </c>
      <c r="B841" s="524"/>
      <c r="C841" s="430" t="s">
        <v>115</v>
      </c>
      <c r="D841" s="293" t="s">
        <v>25</v>
      </c>
      <c r="E841" s="297"/>
      <c r="F841" s="297"/>
      <c r="G841" s="297"/>
      <c r="H841" s="297"/>
      <c r="I841" s="297"/>
      <c r="J841" s="297"/>
      <c r="K841" s="297"/>
      <c r="L841" s="297"/>
      <c r="M841" s="297"/>
      <c r="N841" s="297"/>
      <c r="O841" s="293"/>
      <c r="P841" s="297"/>
      <c r="Q841" s="297"/>
      <c r="R841" s="297"/>
      <c r="S841" s="297"/>
      <c r="T841" s="297"/>
      <c r="U841" s="297"/>
      <c r="V841" s="297"/>
      <c r="W841" s="297"/>
      <c r="X841" s="297"/>
      <c r="Y841" s="297"/>
      <c r="Z841" s="417"/>
      <c r="AA841" s="417"/>
      <c r="AB841" s="417"/>
      <c r="AC841" s="417"/>
      <c r="AD841" s="417"/>
      <c r="AE841" s="417"/>
      <c r="AF841" s="417"/>
      <c r="AG841" s="412"/>
      <c r="AH841" s="412"/>
      <c r="AI841" s="412"/>
      <c r="AJ841" s="412"/>
      <c r="AK841" s="412"/>
      <c r="AL841" s="412"/>
      <c r="AM841" s="412"/>
      <c r="AN841" s="298">
        <f>SUM(Z841:AM841)</f>
        <v>0</v>
      </c>
    </row>
    <row r="842" spans="1:40" ht="15" hidden="1" outlineLevel="1">
      <c r="A842" s="533"/>
      <c r="B842" s="524"/>
      <c r="C842" s="296" t="s">
        <v>343</v>
      </c>
      <c r="D842" s="293" t="s">
        <v>164</v>
      </c>
      <c r="E842" s="297"/>
      <c r="F842" s="297"/>
      <c r="G842" s="297"/>
      <c r="H842" s="297"/>
      <c r="I842" s="297"/>
      <c r="J842" s="297"/>
      <c r="K842" s="297"/>
      <c r="L842" s="297"/>
      <c r="M842" s="297"/>
      <c r="N842" s="297"/>
      <c r="O842" s="293"/>
      <c r="P842" s="297"/>
      <c r="Q842" s="297"/>
      <c r="R842" s="297"/>
      <c r="S842" s="297"/>
      <c r="T842" s="297"/>
      <c r="U842" s="297"/>
      <c r="V842" s="297"/>
      <c r="W842" s="297"/>
      <c r="X842" s="297"/>
      <c r="Y842" s="297"/>
      <c r="Z842" s="413">
        <f>Z841</f>
        <v>0</v>
      </c>
      <c r="AA842" s="413">
        <f t="shared" ref="AA842" si="2492">AA841</f>
        <v>0</v>
      </c>
      <c r="AB842" s="413">
        <f t="shared" ref="AB842" si="2493">AB841</f>
        <v>0</v>
      </c>
      <c r="AC842" s="413">
        <f t="shared" ref="AC842" si="2494">AC841</f>
        <v>0</v>
      </c>
      <c r="AD842" s="413">
        <f t="shared" ref="AD842" si="2495">AD841</f>
        <v>0</v>
      </c>
      <c r="AE842" s="413">
        <f t="shared" ref="AE842" si="2496">AE841</f>
        <v>0</v>
      </c>
      <c r="AF842" s="413">
        <f t="shared" ref="AF842" si="2497">AF841</f>
        <v>0</v>
      </c>
      <c r="AG842" s="413">
        <f t="shared" ref="AG842" si="2498">AG841</f>
        <v>0</v>
      </c>
      <c r="AH842" s="413">
        <f t="shared" ref="AH842" si="2499">AH841</f>
        <v>0</v>
      </c>
      <c r="AI842" s="413">
        <f t="shared" ref="AI842" si="2500">AI841</f>
        <v>0</v>
      </c>
      <c r="AJ842" s="413">
        <f t="shared" ref="AJ842" si="2501">AJ841</f>
        <v>0</v>
      </c>
      <c r="AK842" s="413">
        <f t="shared" ref="AK842" si="2502">AK841</f>
        <v>0</v>
      </c>
      <c r="AL842" s="413">
        <f t="shared" ref="AL842" si="2503">AL841</f>
        <v>0</v>
      </c>
      <c r="AM842" s="413">
        <f t="shared" ref="AM842" si="2504">AM841</f>
        <v>0</v>
      </c>
      <c r="AN842" s="308"/>
    </row>
    <row r="843" spans="1:40" ht="15" hidden="1" outlineLevel="1">
      <c r="A843" s="533"/>
      <c r="B843" s="524"/>
      <c r="C843" s="296"/>
      <c r="D843" s="293"/>
      <c r="E843" s="293"/>
      <c r="F843" s="293"/>
      <c r="G843" s="293"/>
      <c r="H843" s="293"/>
      <c r="I843" s="293"/>
      <c r="J843" s="293"/>
      <c r="K843" s="293"/>
      <c r="L843" s="293"/>
      <c r="M843" s="293"/>
      <c r="N843" s="293"/>
      <c r="O843" s="293"/>
      <c r="P843" s="293"/>
      <c r="Q843" s="293"/>
      <c r="R843" s="293"/>
      <c r="S843" s="293"/>
      <c r="T843" s="293"/>
      <c r="U843" s="293"/>
      <c r="V843" s="293"/>
      <c r="W843" s="293"/>
      <c r="X843" s="293"/>
      <c r="Y843" s="293"/>
      <c r="Z843" s="424"/>
      <c r="AA843" s="427"/>
      <c r="AB843" s="427"/>
      <c r="AC843" s="427"/>
      <c r="AD843" s="427"/>
      <c r="AE843" s="427"/>
      <c r="AF843" s="427"/>
      <c r="AG843" s="427"/>
      <c r="AH843" s="427"/>
      <c r="AI843" s="427"/>
      <c r="AJ843" s="427"/>
      <c r="AK843" s="427"/>
      <c r="AL843" s="427"/>
      <c r="AM843" s="427"/>
      <c r="AN843" s="308"/>
    </row>
    <row r="844" spans="1:40" ht="30" hidden="1" outlineLevel="1">
      <c r="A844" s="533">
        <v>23</v>
      </c>
      <c r="B844" s="524"/>
      <c r="C844" s="430" t="s">
        <v>116</v>
      </c>
      <c r="D844" s="293" t="s">
        <v>25</v>
      </c>
      <c r="E844" s="297"/>
      <c r="F844" s="297"/>
      <c r="G844" s="297"/>
      <c r="H844" s="297"/>
      <c r="I844" s="297"/>
      <c r="J844" s="297"/>
      <c r="K844" s="297"/>
      <c r="L844" s="297"/>
      <c r="M844" s="297"/>
      <c r="N844" s="297"/>
      <c r="O844" s="293"/>
      <c r="P844" s="297"/>
      <c r="Q844" s="297"/>
      <c r="R844" s="297"/>
      <c r="S844" s="297"/>
      <c r="T844" s="297"/>
      <c r="U844" s="297"/>
      <c r="V844" s="297"/>
      <c r="W844" s="297"/>
      <c r="X844" s="297"/>
      <c r="Y844" s="297"/>
      <c r="Z844" s="417"/>
      <c r="AA844" s="417"/>
      <c r="AB844" s="417"/>
      <c r="AC844" s="417"/>
      <c r="AD844" s="417"/>
      <c r="AE844" s="417"/>
      <c r="AF844" s="417"/>
      <c r="AG844" s="412"/>
      <c r="AH844" s="412"/>
      <c r="AI844" s="412"/>
      <c r="AJ844" s="412"/>
      <c r="AK844" s="412"/>
      <c r="AL844" s="412"/>
      <c r="AM844" s="412"/>
      <c r="AN844" s="298">
        <f>SUM(Z844:AM844)</f>
        <v>0</v>
      </c>
    </row>
    <row r="845" spans="1:40" ht="15" hidden="1" outlineLevel="1">
      <c r="A845" s="533"/>
      <c r="B845" s="524"/>
      <c r="C845" s="296" t="s">
        <v>343</v>
      </c>
      <c r="D845" s="293" t="s">
        <v>164</v>
      </c>
      <c r="E845" s="297"/>
      <c r="F845" s="297"/>
      <c r="G845" s="297"/>
      <c r="H845" s="297"/>
      <c r="I845" s="297"/>
      <c r="J845" s="297"/>
      <c r="K845" s="297"/>
      <c r="L845" s="297"/>
      <c r="M845" s="297"/>
      <c r="N845" s="297"/>
      <c r="O845" s="293"/>
      <c r="P845" s="297"/>
      <c r="Q845" s="297"/>
      <c r="R845" s="297"/>
      <c r="S845" s="297"/>
      <c r="T845" s="297"/>
      <c r="U845" s="297"/>
      <c r="V845" s="297"/>
      <c r="W845" s="297"/>
      <c r="X845" s="297"/>
      <c r="Y845" s="297"/>
      <c r="Z845" s="413">
        <f>Z844</f>
        <v>0</v>
      </c>
      <c r="AA845" s="413">
        <f t="shared" ref="AA845" si="2505">AA844</f>
        <v>0</v>
      </c>
      <c r="AB845" s="413">
        <f t="shared" ref="AB845" si="2506">AB844</f>
        <v>0</v>
      </c>
      <c r="AC845" s="413">
        <f t="shared" ref="AC845" si="2507">AC844</f>
        <v>0</v>
      </c>
      <c r="AD845" s="413">
        <f t="shared" ref="AD845" si="2508">AD844</f>
        <v>0</v>
      </c>
      <c r="AE845" s="413">
        <f t="shared" ref="AE845" si="2509">AE844</f>
        <v>0</v>
      </c>
      <c r="AF845" s="413">
        <f t="shared" ref="AF845" si="2510">AF844</f>
        <v>0</v>
      </c>
      <c r="AG845" s="413">
        <f t="shared" ref="AG845" si="2511">AG844</f>
        <v>0</v>
      </c>
      <c r="AH845" s="413">
        <f t="shared" ref="AH845" si="2512">AH844</f>
        <v>0</v>
      </c>
      <c r="AI845" s="413">
        <f t="shared" ref="AI845" si="2513">AI844</f>
        <v>0</v>
      </c>
      <c r="AJ845" s="413">
        <f t="shared" ref="AJ845" si="2514">AJ844</f>
        <v>0</v>
      </c>
      <c r="AK845" s="413">
        <f t="shared" ref="AK845" si="2515">AK844</f>
        <v>0</v>
      </c>
      <c r="AL845" s="413">
        <f t="shared" ref="AL845" si="2516">AL844</f>
        <v>0</v>
      </c>
      <c r="AM845" s="413">
        <f t="shared" ref="AM845" si="2517">AM844</f>
        <v>0</v>
      </c>
      <c r="AN845" s="308"/>
    </row>
    <row r="846" spans="1:40" ht="15" hidden="1" outlineLevel="1">
      <c r="A846" s="533"/>
      <c r="B846" s="524"/>
      <c r="C846" s="432"/>
      <c r="D846" s="293"/>
      <c r="E846" s="293"/>
      <c r="F846" s="293"/>
      <c r="G846" s="293"/>
      <c r="H846" s="293"/>
      <c r="I846" s="293"/>
      <c r="J846" s="293"/>
      <c r="K846" s="293"/>
      <c r="L846" s="293"/>
      <c r="M846" s="293"/>
      <c r="N846" s="293"/>
      <c r="O846" s="293"/>
      <c r="P846" s="293"/>
      <c r="Q846" s="293"/>
      <c r="R846" s="293"/>
      <c r="S846" s="293"/>
      <c r="T846" s="293"/>
      <c r="U846" s="293"/>
      <c r="V846" s="293"/>
      <c r="W846" s="293"/>
      <c r="X846" s="293"/>
      <c r="Y846" s="293"/>
      <c r="Z846" s="424"/>
      <c r="AA846" s="427"/>
      <c r="AB846" s="427"/>
      <c r="AC846" s="427"/>
      <c r="AD846" s="427"/>
      <c r="AE846" s="427"/>
      <c r="AF846" s="427"/>
      <c r="AG846" s="427"/>
      <c r="AH846" s="427"/>
      <c r="AI846" s="427"/>
      <c r="AJ846" s="427"/>
      <c r="AK846" s="427"/>
      <c r="AL846" s="427"/>
      <c r="AM846" s="427"/>
      <c r="AN846" s="308"/>
    </row>
    <row r="847" spans="1:40" ht="15" hidden="1" outlineLevel="1">
      <c r="A847" s="533">
        <v>24</v>
      </c>
      <c r="B847" s="524"/>
      <c r="C847" s="430" t="s">
        <v>117</v>
      </c>
      <c r="D847" s="293" t="s">
        <v>25</v>
      </c>
      <c r="E847" s="297"/>
      <c r="F847" s="297"/>
      <c r="G847" s="297"/>
      <c r="H847" s="297"/>
      <c r="I847" s="297"/>
      <c r="J847" s="297"/>
      <c r="K847" s="297"/>
      <c r="L847" s="297"/>
      <c r="M847" s="297"/>
      <c r="N847" s="297"/>
      <c r="O847" s="293"/>
      <c r="P847" s="297"/>
      <c r="Q847" s="297"/>
      <c r="R847" s="297"/>
      <c r="S847" s="297"/>
      <c r="T847" s="297"/>
      <c r="U847" s="297"/>
      <c r="V847" s="297"/>
      <c r="W847" s="297"/>
      <c r="X847" s="297"/>
      <c r="Y847" s="297"/>
      <c r="Z847" s="417"/>
      <c r="AA847" s="417"/>
      <c r="AB847" s="417"/>
      <c r="AC847" s="417"/>
      <c r="AD847" s="417"/>
      <c r="AE847" s="417"/>
      <c r="AF847" s="417"/>
      <c r="AG847" s="412"/>
      <c r="AH847" s="412"/>
      <c r="AI847" s="412"/>
      <c r="AJ847" s="412"/>
      <c r="AK847" s="412"/>
      <c r="AL847" s="412"/>
      <c r="AM847" s="412"/>
      <c r="AN847" s="298">
        <f>SUM(Z847:AM847)</f>
        <v>0</v>
      </c>
    </row>
    <row r="848" spans="1:40" ht="15" hidden="1" outlineLevel="1">
      <c r="A848" s="533"/>
      <c r="B848" s="524"/>
      <c r="C848" s="296" t="s">
        <v>343</v>
      </c>
      <c r="D848" s="293" t="s">
        <v>164</v>
      </c>
      <c r="E848" s="297"/>
      <c r="F848" s="297"/>
      <c r="G848" s="297"/>
      <c r="H848" s="297"/>
      <c r="I848" s="297"/>
      <c r="J848" s="297"/>
      <c r="K848" s="297"/>
      <c r="L848" s="297"/>
      <c r="M848" s="297"/>
      <c r="N848" s="297"/>
      <c r="O848" s="293"/>
      <c r="P848" s="297"/>
      <c r="Q848" s="297"/>
      <c r="R848" s="297"/>
      <c r="S848" s="297"/>
      <c r="T848" s="297"/>
      <c r="U848" s="297"/>
      <c r="V848" s="297"/>
      <c r="W848" s="297"/>
      <c r="X848" s="297"/>
      <c r="Y848" s="297"/>
      <c r="Z848" s="413">
        <f>Z847</f>
        <v>0</v>
      </c>
      <c r="AA848" s="413">
        <f t="shared" ref="AA848" si="2518">AA847</f>
        <v>0</v>
      </c>
      <c r="AB848" s="413">
        <f t="shared" ref="AB848" si="2519">AB847</f>
        <v>0</v>
      </c>
      <c r="AC848" s="413">
        <f t="shared" ref="AC848" si="2520">AC847</f>
        <v>0</v>
      </c>
      <c r="AD848" s="413">
        <f t="shared" ref="AD848" si="2521">AD847</f>
        <v>0</v>
      </c>
      <c r="AE848" s="413">
        <f t="shared" ref="AE848" si="2522">AE847</f>
        <v>0</v>
      </c>
      <c r="AF848" s="413">
        <f t="shared" ref="AF848" si="2523">AF847</f>
        <v>0</v>
      </c>
      <c r="AG848" s="413">
        <f t="shared" ref="AG848" si="2524">AG847</f>
        <v>0</v>
      </c>
      <c r="AH848" s="413">
        <f t="shared" ref="AH848" si="2525">AH847</f>
        <v>0</v>
      </c>
      <c r="AI848" s="413">
        <f t="shared" ref="AI848" si="2526">AI847</f>
        <v>0</v>
      </c>
      <c r="AJ848" s="413">
        <f t="shared" ref="AJ848" si="2527">AJ847</f>
        <v>0</v>
      </c>
      <c r="AK848" s="413">
        <f t="shared" ref="AK848" si="2528">AK847</f>
        <v>0</v>
      </c>
      <c r="AL848" s="413">
        <f t="shared" ref="AL848" si="2529">AL847</f>
        <v>0</v>
      </c>
      <c r="AM848" s="413">
        <f t="shared" ref="AM848" si="2530">AM847</f>
        <v>0</v>
      </c>
      <c r="AN848" s="308"/>
    </row>
    <row r="849" spans="1:40" ht="15" hidden="1" outlineLevel="1">
      <c r="A849" s="533"/>
      <c r="B849" s="524"/>
      <c r="C849" s="296"/>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293"/>
      <c r="Z849" s="414"/>
      <c r="AA849" s="427"/>
      <c r="AB849" s="427"/>
      <c r="AC849" s="427"/>
      <c r="AD849" s="427"/>
      <c r="AE849" s="427"/>
      <c r="AF849" s="427"/>
      <c r="AG849" s="427"/>
      <c r="AH849" s="427"/>
      <c r="AI849" s="427"/>
      <c r="AJ849" s="427"/>
      <c r="AK849" s="427"/>
      <c r="AL849" s="427"/>
      <c r="AM849" s="427"/>
      <c r="AN849" s="308"/>
    </row>
    <row r="850" spans="1:40" ht="15.6" hidden="1" outlineLevel="1">
      <c r="A850" s="533"/>
      <c r="B850" s="524"/>
      <c r="C850" s="290" t="s">
        <v>501</v>
      </c>
      <c r="D850" s="293"/>
      <c r="E850" s="293"/>
      <c r="F850" s="293"/>
      <c r="G850" s="293"/>
      <c r="H850" s="293"/>
      <c r="I850" s="293"/>
      <c r="J850" s="293"/>
      <c r="K850" s="293"/>
      <c r="L850" s="293"/>
      <c r="M850" s="293"/>
      <c r="N850" s="293"/>
      <c r="O850" s="293"/>
      <c r="P850" s="293"/>
      <c r="Q850" s="293"/>
      <c r="R850" s="293"/>
      <c r="S850" s="293"/>
      <c r="T850" s="293"/>
      <c r="U850" s="293"/>
      <c r="V850" s="293"/>
      <c r="W850" s="293"/>
      <c r="X850" s="293"/>
      <c r="Y850" s="293"/>
      <c r="Z850" s="414"/>
      <c r="AA850" s="427"/>
      <c r="AB850" s="427"/>
      <c r="AC850" s="427"/>
      <c r="AD850" s="427"/>
      <c r="AE850" s="427"/>
      <c r="AF850" s="427"/>
      <c r="AG850" s="427"/>
      <c r="AH850" s="427"/>
      <c r="AI850" s="427"/>
      <c r="AJ850" s="427"/>
      <c r="AK850" s="427"/>
      <c r="AL850" s="427"/>
      <c r="AM850" s="427"/>
      <c r="AN850" s="308"/>
    </row>
    <row r="851" spans="1:40" ht="15" hidden="1" outlineLevel="1">
      <c r="A851" s="533">
        <v>25</v>
      </c>
      <c r="B851" s="524"/>
      <c r="C851" s="430" t="s">
        <v>118</v>
      </c>
      <c r="D851" s="293" t="s">
        <v>25</v>
      </c>
      <c r="E851" s="297"/>
      <c r="F851" s="297"/>
      <c r="G851" s="297"/>
      <c r="H851" s="297"/>
      <c r="I851" s="297"/>
      <c r="J851" s="297"/>
      <c r="K851" s="297"/>
      <c r="L851" s="297"/>
      <c r="M851" s="297"/>
      <c r="N851" s="297"/>
      <c r="O851" s="297">
        <v>12</v>
      </c>
      <c r="P851" s="297"/>
      <c r="Q851" s="297"/>
      <c r="R851" s="297"/>
      <c r="S851" s="297"/>
      <c r="T851" s="297"/>
      <c r="U851" s="297"/>
      <c r="V851" s="297"/>
      <c r="W851" s="297"/>
      <c r="X851" s="297"/>
      <c r="Y851" s="297"/>
      <c r="Z851" s="428"/>
      <c r="AA851" s="417"/>
      <c r="AB851" s="417"/>
      <c r="AC851" s="417"/>
      <c r="AD851" s="417"/>
      <c r="AE851" s="417"/>
      <c r="AF851" s="417"/>
      <c r="AG851" s="417"/>
      <c r="AH851" s="417"/>
      <c r="AI851" s="417"/>
      <c r="AJ851" s="417"/>
      <c r="AK851" s="417"/>
      <c r="AL851" s="417"/>
      <c r="AM851" s="417"/>
      <c r="AN851" s="298">
        <f>SUM(Z851:AM851)</f>
        <v>0</v>
      </c>
    </row>
    <row r="852" spans="1:40" ht="15" hidden="1" outlineLevel="1">
      <c r="A852" s="533"/>
      <c r="B852" s="524"/>
      <c r="C852" s="296" t="s">
        <v>343</v>
      </c>
      <c r="D852" s="293" t="s">
        <v>164</v>
      </c>
      <c r="E852" s="297"/>
      <c r="F852" s="297"/>
      <c r="G852" s="297"/>
      <c r="H852" s="297"/>
      <c r="I852" s="297"/>
      <c r="J852" s="297"/>
      <c r="K852" s="297"/>
      <c r="L852" s="297"/>
      <c r="M852" s="297"/>
      <c r="N852" s="297"/>
      <c r="O852" s="297">
        <f>O851</f>
        <v>12</v>
      </c>
      <c r="P852" s="297"/>
      <c r="Q852" s="297"/>
      <c r="R852" s="297"/>
      <c r="S852" s="297"/>
      <c r="T852" s="297"/>
      <c r="U852" s="297"/>
      <c r="V852" s="297"/>
      <c r="W852" s="297"/>
      <c r="X852" s="297"/>
      <c r="Y852" s="297"/>
      <c r="Z852" s="413">
        <f>Z851</f>
        <v>0</v>
      </c>
      <c r="AA852" s="413">
        <f t="shared" ref="AA852" si="2531">AA851</f>
        <v>0</v>
      </c>
      <c r="AB852" s="413">
        <f t="shared" ref="AB852" si="2532">AB851</f>
        <v>0</v>
      </c>
      <c r="AC852" s="413">
        <f t="shared" ref="AC852" si="2533">AC851</f>
        <v>0</v>
      </c>
      <c r="AD852" s="413">
        <f t="shared" ref="AD852" si="2534">AD851</f>
        <v>0</v>
      </c>
      <c r="AE852" s="413">
        <f t="shared" ref="AE852" si="2535">AE851</f>
        <v>0</v>
      </c>
      <c r="AF852" s="413">
        <f t="shared" ref="AF852" si="2536">AF851</f>
        <v>0</v>
      </c>
      <c r="AG852" s="413">
        <f t="shared" ref="AG852" si="2537">AG851</f>
        <v>0</v>
      </c>
      <c r="AH852" s="413">
        <f t="shared" ref="AH852" si="2538">AH851</f>
        <v>0</v>
      </c>
      <c r="AI852" s="413">
        <f t="shared" ref="AI852" si="2539">AI851</f>
        <v>0</v>
      </c>
      <c r="AJ852" s="413">
        <f t="shared" ref="AJ852" si="2540">AJ851</f>
        <v>0</v>
      </c>
      <c r="AK852" s="413">
        <f t="shared" ref="AK852" si="2541">AK851</f>
        <v>0</v>
      </c>
      <c r="AL852" s="413">
        <f t="shared" ref="AL852" si="2542">AL851</f>
        <v>0</v>
      </c>
      <c r="AM852" s="413">
        <f t="shared" ref="AM852" si="2543">AM851</f>
        <v>0</v>
      </c>
      <c r="AN852" s="308"/>
    </row>
    <row r="853" spans="1:40" ht="15" hidden="1" outlineLevel="1">
      <c r="A853" s="533"/>
      <c r="B853" s="524"/>
      <c r="C853" s="296"/>
      <c r="D853" s="293"/>
      <c r="E853" s="293"/>
      <c r="F853" s="293"/>
      <c r="G853" s="293"/>
      <c r="H853" s="293"/>
      <c r="I853" s="293"/>
      <c r="J853" s="293"/>
      <c r="K853" s="293"/>
      <c r="L853" s="293"/>
      <c r="M853" s="293"/>
      <c r="N853" s="293"/>
      <c r="O853" s="293"/>
      <c r="P853" s="293"/>
      <c r="Q853" s="293"/>
      <c r="R853" s="293"/>
      <c r="S853" s="293"/>
      <c r="T853" s="293"/>
      <c r="U853" s="293"/>
      <c r="V853" s="293"/>
      <c r="W853" s="293"/>
      <c r="X853" s="293"/>
      <c r="Y853" s="293"/>
      <c r="Z853" s="414"/>
      <c r="AA853" s="427"/>
      <c r="AB853" s="427"/>
      <c r="AC853" s="427"/>
      <c r="AD853" s="427"/>
      <c r="AE853" s="427"/>
      <c r="AF853" s="427"/>
      <c r="AG853" s="427"/>
      <c r="AH853" s="427"/>
      <c r="AI853" s="427"/>
      <c r="AJ853" s="427"/>
      <c r="AK853" s="427"/>
      <c r="AL853" s="427"/>
      <c r="AM853" s="427"/>
      <c r="AN853" s="308"/>
    </row>
    <row r="854" spans="1:40" ht="15" hidden="1" outlineLevel="1">
      <c r="A854" s="533">
        <v>26</v>
      </c>
      <c r="B854" s="524"/>
      <c r="C854" s="430" t="s">
        <v>119</v>
      </c>
      <c r="D854" s="293" t="s">
        <v>25</v>
      </c>
      <c r="E854" s="297"/>
      <c r="F854" s="297"/>
      <c r="G854" s="297"/>
      <c r="H854" s="297"/>
      <c r="I854" s="297"/>
      <c r="J854" s="297"/>
      <c r="K854" s="297"/>
      <c r="L854" s="297"/>
      <c r="M854" s="297"/>
      <c r="N854" s="297"/>
      <c r="O854" s="297">
        <v>12</v>
      </c>
      <c r="P854" s="297"/>
      <c r="Q854" s="297"/>
      <c r="R854" s="297"/>
      <c r="S854" s="297"/>
      <c r="T854" s="297"/>
      <c r="U854" s="297"/>
      <c r="V854" s="297"/>
      <c r="W854" s="297"/>
      <c r="X854" s="297"/>
      <c r="Y854" s="297"/>
      <c r="Z854" s="428"/>
      <c r="AA854" s="417"/>
      <c r="AB854" s="417"/>
      <c r="AC854" s="417"/>
      <c r="AD854" s="417"/>
      <c r="AE854" s="417"/>
      <c r="AF854" s="417"/>
      <c r="AG854" s="417"/>
      <c r="AH854" s="417"/>
      <c r="AI854" s="417"/>
      <c r="AJ854" s="417"/>
      <c r="AK854" s="417"/>
      <c r="AL854" s="417"/>
      <c r="AM854" s="417"/>
      <c r="AN854" s="298">
        <f>SUM(Z854:AM854)</f>
        <v>0</v>
      </c>
    </row>
    <row r="855" spans="1:40" ht="15" hidden="1" outlineLevel="1">
      <c r="A855" s="533"/>
      <c r="B855" s="524"/>
      <c r="C855" s="296" t="s">
        <v>343</v>
      </c>
      <c r="D855" s="293" t="s">
        <v>164</v>
      </c>
      <c r="E855" s="297"/>
      <c r="F855" s="297"/>
      <c r="G855" s="297"/>
      <c r="H855" s="297"/>
      <c r="I855" s="297"/>
      <c r="J855" s="297"/>
      <c r="K855" s="297"/>
      <c r="L855" s="297"/>
      <c r="M855" s="297"/>
      <c r="N855" s="297"/>
      <c r="O855" s="297">
        <f>O854</f>
        <v>12</v>
      </c>
      <c r="P855" s="297"/>
      <c r="Q855" s="297"/>
      <c r="R855" s="297"/>
      <c r="S855" s="297"/>
      <c r="T855" s="297"/>
      <c r="U855" s="297"/>
      <c r="V855" s="297"/>
      <c r="W855" s="297"/>
      <c r="X855" s="297"/>
      <c r="Y855" s="297"/>
      <c r="Z855" s="413">
        <f>Z854</f>
        <v>0</v>
      </c>
      <c r="AA855" s="413">
        <f t="shared" ref="AA855" si="2544">AA854</f>
        <v>0</v>
      </c>
      <c r="AB855" s="413">
        <f t="shared" ref="AB855" si="2545">AB854</f>
        <v>0</v>
      </c>
      <c r="AC855" s="413">
        <f t="shared" ref="AC855" si="2546">AC854</f>
        <v>0</v>
      </c>
      <c r="AD855" s="413">
        <f t="shared" ref="AD855" si="2547">AD854</f>
        <v>0</v>
      </c>
      <c r="AE855" s="413">
        <f t="shared" ref="AE855" si="2548">AE854</f>
        <v>0</v>
      </c>
      <c r="AF855" s="413">
        <f t="shared" ref="AF855" si="2549">AF854</f>
        <v>0</v>
      </c>
      <c r="AG855" s="413">
        <f t="shared" ref="AG855" si="2550">AG854</f>
        <v>0</v>
      </c>
      <c r="AH855" s="413">
        <f t="shared" ref="AH855" si="2551">AH854</f>
        <v>0</v>
      </c>
      <c r="AI855" s="413">
        <f t="shared" ref="AI855" si="2552">AI854</f>
        <v>0</v>
      </c>
      <c r="AJ855" s="413">
        <f t="shared" ref="AJ855" si="2553">AJ854</f>
        <v>0</v>
      </c>
      <c r="AK855" s="413">
        <f t="shared" ref="AK855" si="2554">AK854</f>
        <v>0</v>
      </c>
      <c r="AL855" s="413">
        <f t="shared" ref="AL855" si="2555">AL854</f>
        <v>0</v>
      </c>
      <c r="AM855" s="413">
        <f t="shared" ref="AM855" si="2556">AM854</f>
        <v>0</v>
      </c>
      <c r="AN855" s="308"/>
    </row>
    <row r="856" spans="1:40" ht="15" hidden="1" outlineLevel="1">
      <c r="A856" s="533"/>
      <c r="B856" s="524"/>
      <c r="C856" s="296"/>
      <c r="D856" s="293"/>
      <c r="E856" s="293"/>
      <c r="F856" s="293"/>
      <c r="G856" s="293"/>
      <c r="H856" s="293"/>
      <c r="I856" s="293"/>
      <c r="J856" s="293"/>
      <c r="K856" s="293"/>
      <c r="L856" s="293"/>
      <c r="M856" s="293"/>
      <c r="N856" s="293"/>
      <c r="O856" s="293"/>
      <c r="P856" s="293"/>
      <c r="Q856" s="293"/>
      <c r="R856" s="293"/>
      <c r="S856" s="293"/>
      <c r="T856" s="293"/>
      <c r="U856" s="293"/>
      <c r="V856" s="293"/>
      <c r="W856" s="293"/>
      <c r="X856" s="293"/>
      <c r="Y856" s="293"/>
      <c r="Z856" s="414"/>
      <c r="AA856" s="427"/>
      <c r="AB856" s="427"/>
      <c r="AC856" s="427"/>
      <c r="AD856" s="427"/>
      <c r="AE856" s="427"/>
      <c r="AF856" s="427"/>
      <c r="AG856" s="427"/>
      <c r="AH856" s="427"/>
      <c r="AI856" s="427"/>
      <c r="AJ856" s="427"/>
      <c r="AK856" s="427"/>
      <c r="AL856" s="427"/>
      <c r="AM856" s="427"/>
      <c r="AN856" s="308"/>
    </row>
    <row r="857" spans="1:40" ht="30" hidden="1" outlineLevel="1">
      <c r="A857" s="533">
        <v>27</v>
      </c>
      <c r="B857" s="524"/>
      <c r="C857" s="430" t="s">
        <v>120</v>
      </c>
      <c r="D857" s="293" t="s">
        <v>25</v>
      </c>
      <c r="E857" s="297"/>
      <c r="F857" s="297"/>
      <c r="G857" s="297"/>
      <c r="H857" s="297"/>
      <c r="I857" s="297"/>
      <c r="J857" s="297"/>
      <c r="K857" s="297"/>
      <c r="L857" s="297"/>
      <c r="M857" s="297"/>
      <c r="N857" s="297"/>
      <c r="O857" s="297">
        <v>12</v>
      </c>
      <c r="P857" s="297"/>
      <c r="Q857" s="297"/>
      <c r="R857" s="297"/>
      <c r="S857" s="297"/>
      <c r="T857" s="297"/>
      <c r="U857" s="297"/>
      <c r="V857" s="297"/>
      <c r="W857" s="297"/>
      <c r="X857" s="297"/>
      <c r="Y857" s="297"/>
      <c r="Z857" s="428"/>
      <c r="AA857" s="417"/>
      <c r="AB857" s="417"/>
      <c r="AC857" s="417"/>
      <c r="AD857" s="417"/>
      <c r="AE857" s="417"/>
      <c r="AF857" s="417"/>
      <c r="AG857" s="417"/>
      <c r="AH857" s="417"/>
      <c r="AI857" s="417"/>
      <c r="AJ857" s="417"/>
      <c r="AK857" s="417"/>
      <c r="AL857" s="417"/>
      <c r="AM857" s="417"/>
      <c r="AN857" s="298">
        <f>SUM(Z857:AM857)</f>
        <v>0</v>
      </c>
    </row>
    <row r="858" spans="1:40" ht="15" hidden="1" outlineLevel="1">
      <c r="A858" s="533"/>
      <c r="B858" s="524"/>
      <c r="C858" s="296" t="s">
        <v>343</v>
      </c>
      <c r="D858" s="293" t="s">
        <v>164</v>
      </c>
      <c r="E858" s="297"/>
      <c r="F858" s="297"/>
      <c r="G858" s="297"/>
      <c r="H858" s="297"/>
      <c r="I858" s="297"/>
      <c r="J858" s="297"/>
      <c r="K858" s="297"/>
      <c r="L858" s="297"/>
      <c r="M858" s="297"/>
      <c r="N858" s="297"/>
      <c r="O858" s="297">
        <f>O857</f>
        <v>12</v>
      </c>
      <c r="P858" s="297"/>
      <c r="Q858" s="297"/>
      <c r="R858" s="297"/>
      <c r="S858" s="297"/>
      <c r="T858" s="297"/>
      <c r="U858" s="297"/>
      <c r="V858" s="297"/>
      <c r="W858" s="297"/>
      <c r="X858" s="297"/>
      <c r="Y858" s="297"/>
      <c r="Z858" s="413">
        <f>Z857</f>
        <v>0</v>
      </c>
      <c r="AA858" s="413">
        <f t="shared" ref="AA858" si="2557">AA857</f>
        <v>0</v>
      </c>
      <c r="AB858" s="413">
        <f t="shared" ref="AB858" si="2558">AB857</f>
        <v>0</v>
      </c>
      <c r="AC858" s="413">
        <f t="shared" ref="AC858" si="2559">AC857</f>
        <v>0</v>
      </c>
      <c r="AD858" s="413">
        <f t="shared" ref="AD858" si="2560">AD857</f>
        <v>0</v>
      </c>
      <c r="AE858" s="413">
        <f t="shared" ref="AE858" si="2561">AE857</f>
        <v>0</v>
      </c>
      <c r="AF858" s="413">
        <f t="shared" ref="AF858" si="2562">AF857</f>
        <v>0</v>
      </c>
      <c r="AG858" s="413">
        <f t="shared" ref="AG858" si="2563">AG857</f>
        <v>0</v>
      </c>
      <c r="AH858" s="413">
        <f t="shared" ref="AH858" si="2564">AH857</f>
        <v>0</v>
      </c>
      <c r="AI858" s="413">
        <f t="shared" ref="AI858" si="2565">AI857</f>
        <v>0</v>
      </c>
      <c r="AJ858" s="413">
        <f t="shared" ref="AJ858" si="2566">AJ857</f>
        <v>0</v>
      </c>
      <c r="AK858" s="413">
        <f t="shared" ref="AK858" si="2567">AK857</f>
        <v>0</v>
      </c>
      <c r="AL858" s="413">
        <f t="shared" ref="AL858" si="2568">AL857</f>
        <v>0</v>
      </c>
      <c r="AM858" s="413">
        <f t="shared" ref="AM858" si="2569">AM857</f>
        <v>0</v>
      </c>
      <c r="AN858" s="308"/>
    </row>
    <row r="859" spans="1:40" ht="15" hidden="1" outlineLevel="1">
      <c r="A859" s="533"/>
      <c r="B859" s="524"/>
      <c r="C859" s="296"/>
      <c r="D859" s="293"/>
      <c r="E859" s="293"/>
      <c r="F859" s="293"/>
      <c r="G859" s="293"/>
      <c r="H859" s="293"/>
      <c r="I859" s="293"/>
      <c r="J859" s="293"/>
      <c r="K859" s="293"/>
      <c r="L859" s="293"/>
      <c r="M859" s="293"/>
      <c r="N859" s="293"/>
      <c r="O859" s="293"/>
      <c r="P859" s="293"/>
      <c r="Q859" s="293"/>
      <c r="R859" s="293"/>
      <c r="S859" s="293"/>
      <c r="T859" s="293"/>
      <c r="U859" s="293"/>
      <c r="V859" s="293"/>
      <c r="W859" s="293"/>
      <c r="X859" s="293"/>
      <c r="Y859" s="293"/>
      <c r="Z859" s="414"/>
      <c r="AA859" s="427"/>
      <c r="AB859" s="427"/>
      <c r="AC859" s="427"/>
      <c r="AD859" s="427"/>
      <c r="AE859" s="427"/>
      <c r="AF859" s="427"/>
      <c r="AG859" s="427"/>
      <c r="AH859" s="427"/>
      <c r="AI859" s="427"/>
      <c r="AJ859" s="427"/>
      <c r="AK859" s="427"/>
      <c r="AL859" s="427"/>
      <c r="AM859" s="427"/>
      <c r="AN859" s="308"/>
    </row>
    <row r="860" spans="1:40" ht="30" hidden="1" outlineLevel="1">
      <c r="A860" s="533">
        <v>28</v>
      </c>
      <c r="B860" s="524"/>
      <c r="C860" s="430" t="s">
        <v>121</v>
      </c>
      <c r="D860" s="293" t="s">
        <v>25</v>
      </c>
      <c r="E860" s="297"/>
      <c r="F860" s="297"/>
      <c r="G860" s="297"/>
      <c r="H860" s="297"/>
      <c r="I860" s="297"/>
      <c r="J860" s="297"/>
      <c r="K860" s="297"/>
      <c r="L860" s="297"/>
      <c r="M860" s="297"/>
      <c r="N860" s="297"/>
      <c r="O860" s="297">
        <v>12</v>
      </c>
      <c r="P860" s="297"/>
      <c r="Q860" s="297"/>
      <c r="R860" s="297"/>
      <c r="S860" s="297"/>
      <c r="T860" s="297"/>
      <c r="U860" s="297"/>
      <c r="V860" s="297"/>
      <c r="W860" s="297"/>
      <c r="X860" s="297"/>
      <c r="Y860" s="297"/>
      <c r="Z860" s="428"/>
      <c r="AA860" s="417"/>
      <c r="AB860" s="417"/>
      <c r="AC860" s="417"/>
      <c r="AD860" s="417"/>
      <c r="AE860" s="417"/>
      <c r="AF860" s="417"/>
      <c r="AG860" s="417"/>
      <c r="AH860" s="417"/>
      <c r="AI860" s="417"/>
      <c r="AJ860" s="417"/>
      <c r="AK860" s="417"/>
      <c r="AL860" s="417"/>
      <c r="AM860" s="417"/>
      <c r="AN860" s="298">
        <f>SUM(Z860:AM860)</f>
        <v>0</v>
      </c>
    </row>
    <row r="861" spans="1:40" ht="15" hidden="1" outlineLevel="1">
      <c r="A861" s="533"/>
      <c r="B861" s="524"/>
      <c r="C861" s="296" t="s">
        <v>343</v>
      </c>
      <c r="D861" s="293" t="s">
        <v>164</v>
      </c>
      <c r="E861" s="297"/>
      <c r="F861" s="297"/>
      <c r="G861" s="297"/>
      <c r="H861" s="297"/>
      <c r="I861" s="297"/>
      <c r="J861" s="297"/>
      <c r="K861" s="297"/>
      <c r="L861" s="297"/>
      <c r="M861" s="297"/>
      <c r="N861" s="297"/>
      <c r="O861" s="297">
        <f>O860</f>
        <v>12</v>
      </c>
      <c r="P861" s="297"/>
      <c r="Q861" s="297"/>
      <c r="R861" s="297"/>
      <c r="S861" s="297"/>
      <c r="T861" s="297"/>
      <c r="U861" s="297"/>
      <c r="V861" s="297"/>
      <c r="W861" s="297"/>
      <c r="X861" s="297"/>
      <c r="Y861" s="297"/>
      <c r="Z861" s="413">
        <f>Z860</f>
        <v>0</v>
      </c>
      <c r="AA861" s="413">
        <f t="shared" ref="AA861" si="2570">AA860</f>
        <v>0</v>
      </c>
      <c r="AB861" s="413">
        <f t="shared" ref="AB861" si="2571">AB860</f>
        <v>0</v>
      </c>
      <c r="AC861" s="413">
        <f t="shared" ref="AC861" si="2572">AC860</f>
        <v>0</v>
      </c>
      <c r="AD861" s="413">
        <f t="shared" ref="AD861" si="2573">AD860</f>
        <v>0</v>
      </c>
      <c r="AE861" s="413">
        <f t="shared" ref="AE861" si="2574">AE860</f>
        <v>0</v>
      </c>
      <c r="AF861" s="413">
        <f t="shared" ref="AF861" si="2575">AF860</f>
        <v>0</v>
      </c>
      <c r="AG861" s="413">
        <f t="shared" ref="AG861" si="2576">AG860</f>
        <v>0</v>
      </c>
      <c r="AH861" s="413">
        <f t="shared" ref="AH861" si="2577">AH860</f>
        <v>0</v>
      </c>
      <c r="AI861" s="413">
        <f t="shared" ref="AI861" si="2578">AI860</f>
        <v>0</v>
      </c>
      <c r="AJ861" s="413">
        <f t="shared" ref="AJ861" si="2579">AJ860</f>
        <v>0</v>
      </c>
      <c r="AK861" s="413">
        <f t="shared" ref="AK861" si="2580">AK860</f>
        <v>0</v>
      </c>
      <c r="AL861" s="413">
        <f t="shared" ref="AL861" si="2581">AL860</f>
        <v>0</v>
      </c>
      <c r="AM861" s="413">
        <f t="shared" ref="AM861" si="2582">AM860</f>
        <v>0</v>
      </c>
      <c r="AN861" s="308"/>
    </row>
    <row r="862" spans="1:40" ht="15" hidden="1" outlineLevel="1">
      <c r="A862" s="533"/>
      <c r="B862" s="524"/>
      <c r="C862" s="296"/>
      <c r="D862" s="293"/>
      <c r="E862" s="293"/>
      <c r="F862" s="293"/>
      <c r="G862" s="293"/>
      <c r="H862" s="293"/>
      <c r="I862" s="293"/>
      <c r="J862" s="293"/>
      <c r="K862" s="293"/>
      <c r="L862" s="293"/>
      <c r="M862" s="293"/>
      <c r="N862" s="293"/>
      <c r="O862" s="293"/>
      <c r="P862" s="293"/>
      <c r="Q862" s="293"/>
      <c r="R862" s="293"/>
      <c r="S862" s="293"/>
      <c r="T862" s="293"/>
      <c r="U862" s="293"/>
      <c r="V862" s="293"/>
      <c r="W862" s="293"/>
      <c r="X862" s="293"/>
      <c r="Y862" s="293"/>
      <c r="Z862" s="414"/>
      <c r="AA862" s="427"/>
      <c r="AB862" s="427"/>
      <c r="AC862" s="427"/>
      <c r="AD862" s="427"/>
      <c r="AE862" s="427"/>
      <c r="AF862" s="427"/>
      <c r="AG862" s="427"/>
      <c r="AH862" s="427"/>
      <c r="AI862" s="427"/>
      <c r="AJ862" s="427"/>
      <c r="AK862" s="427"/>
      <c r="AL862" s="427"/>
      <c r="AM862" s="427"/>
      <c r="AN862" s="308"/>
    </row>
    <row r="863" spans="1:40" ht="30" hidden="1" outlineLevel="1">
      <c r="A863" s="533">
        <v>29</v>
      </c>
      <c r="B863" s="524"/>
      <c r="C863" s="430" t="s">
        <v>122</v>
      </c>
      <c r="D863" s="293" t="s">
        <v>25</v>
      </c>
      <c r="E863" s="297"/>
      <c r="F863" s="297"/>
      <c r="G863" s="297"/>
      <c r="H863" s="297"/>
      <c r="I863" s="297"/>
      <c r="J863" s="297"/>
      <c r="K863" s="297"/>
      <c r="L863" s="297"/>
      <c r="M863" s="297"/>
      <c r="N863" s="297"/>
      <c r="O863" s="297">
        <v>3</v>
      </c>
      <c r="P863" s="297"/>
      <c r="Q863" s="297"/>
      <c r="R863" s="297"/>
      <c r="S863" s="297"/>
      <c r="T863" s="297"/>
      <c r="U863" s="297"/>
      <c r="V863" s="297"/>
      <c r="W863" s="297"/>
      <c r="X863" s="297"/>
      <c r="Y863" s="297"/>
      <c r="Z863" s="428"/>
      <c r="AA863" s="417"/>
      <c r="AB863" s="417"/>
      <c r="AC863" s="417"/>
      <c r="AD863" s="417"/>
      <c r="AE863" s="417"/>
      <c r="AF863" s="417"/>
      <c r="AG863" s="417"/>
      <c r="AH863" s="417"/>
      <c r="AI863" s="417"/>
      <c r="AJ863" s="417"/>
      <c r="AK863" s="417"/>
      <c r="AL863" s="417"/>
      <c r="AM863" s="417"/>
      <c r="AN863" s="298">
        <f>SUM(Z863:AM863)</f>
        <v>0</v>
      </c>
    </row>
    <row r="864" spans="1:40" ht="15" hidden="1" outlineLevel="1">
      <c r="A864" s="533"/>
      <c r="B864" s="524"/>
      <c r="C864" s="296" t="s">
        <v>343</v>
      </c>
      <c r="D864" s="293" t="s">
        <v>164</v>
      </c>
      <c r="E864" s="297"/>
      <c r="F864" s="297"/>
      <c r="G864" s="297"/>
      <c r="H864" s="297"/>
      <c r="I864" s="297"/>
      <c r="J864" s="297"/>
      <c r="K864" s="297"/>
      <c r="L864" s="297"/>
      <c r="M864" s="297"/>
      <c r="N864" s="297"/>
      <c r="O864" s="297">
        <f>O863</f>
        <v>3</v>
      </c>
      <c r="P864" s="297"/>
      <c r="Q864" s="297"/>
      <c r="R864" s="297"/>
      <c r="S864" s="297"/>
      <c r="T864" s="297"/>
      <c r="U864" s="297"/>
      <c r="V864" s="297"/>
      <c r="W864" s="297"/>
      <c r="X864" s="297"/>
      <c r="Y864" s="297"/>
      <c r="Z864" s="413">
        <f>Z863</f>
        <v>0</v>
      </c>
      <c r="AA864" s="413">
        <f t="shared" ref="AA864" si="2583">AA863</f>
        <v>0</v>
      </c>
      <c r="AB864" s="413">
        <f t="shared" ref="AB864" si="2584">AB863</f>
        <v>0</v>
      </c>
      <c r="AC864" s="413">
        <f t="shared" ref="AC864" si="2585">AC863</f>
        <v>0</v>
      </c>
      <c r="AD864" s="413">
        <f t="shared" ref="AD864" si="2586">AD863</f>
        <v>0</v>
      </c>
      <c r="AE864" s="413">
        <f t="shared" ref="AE864" si="2587">AE863</f>
        <v>0</v>
      </c>
      <c r="AF864" s="413">
        <f t="shared" ref="AF864" si="2588">AF863</f>
        <v>0</v>
      </c>
      <c r="AG864" s="413">
        <f t="shared" ref="AG864" si="2589">AG863</f>
        <v>0</v>
      </c>
      <c r="AH864" s="413">
        <f t="shared" ref="AH864" si="2590">AH863</f>
        <v>0</v>
      </c>
      <c r="AI864" s="413">
        <f t="shared" ref="AI864" si="2591">AI863</f>
        <v>0</v>
      </c>
      <c r="AJ864" s="413">
        <f t="shared" ref="AJ864" si="2592">AJ863</f>
        <v>0</v>
      </c>
      <c r="AK864" s="413">
        <f t="shared" ref="AK864" si="2593">AK863</f>
        <v>0</v>
      </c>
      <c r="AL864" s="413">
        <f t="shared" ref="AL864" si="2594">AL863</f>
        <v>0</v>
      </c>
      <c r="AM864" s="413">
        <f t="shared" ref="AM864" si="2595">AM863</f>
        <v>0</v>
      </c>
      <c r="AN864" s="308"/>
    </row>
    <row r="865" spans="1:40" ht="15" hidden="1" outlineLevel="1">
      <c r="A865" s="533"/>
      <c r="B865" s="524"/>
      <c r="C865" s="296"/>
      <c r="D865" s="293"/>
      <c r="E865" s="293"/>
      <c r="F865" s="293"/>
      <c r="G865" s="293"/>
      <c r="H865" s="293"/>
      <c r="I865" s="293"/>
      <c r="J865" s="293"/>
      <c r="K865" s="293"/>
      <c r="L865" s="293"/>
      <c r="M865" s="293"/>
      <c r="N865" s="293"/>
      <c r="O865" s="293"/>
      <c r="P865" s="293"/>
      <c r="Q865" s="293"/>
      <c r="R865" s="293"/>
      <c r="S865" s="293"/>
      <c r="T865" s="293"/>
      <c r="U865" s="293"/>
      <c r="V865" s="293"/>
      <c r="W865" s="293"/>
      <c r="X865" s="293"/>
      <c r="Y865" s="293"/>
      <c r="Z865" s="414"/>
      <c r="AA865" s="427"/>
      <c r="AB865" s="427"/>
      <c r="AC865" s="427"/>
      <c r="AD865" s="427"/>
      <c r="AE865" s="427"/>
      <c r="AF865" s="427"/>
      <c r="AG865" s="427"/>
      <c r="AH865" s="427"/>
      <c r="AI865" s="427"/>
      <c r="AJ865" s="427"/>
      <c r="AK865" s="427"/>
      <c r="AL865" s="427"/>
      <c r="AM865" s="427"/>
      <c r="AN865" s="308"/>
    </row>
    <row r="866" spans="1:40" ht="30" hidden="1" outlineLevel="1">
      <c r="A866" s="533">
        <v>30</v>
      </c>
      <c r="B866" s="524"/>
      <c r="C866" s="430" t="s">
        <v>123</v>
      </c>
      <c r="D866" s="293" t="s">
        <v>25</v>
      </c>
      <c r="E866" s="297"/>
      <c r="F866" s="297"/>
      <c r="G866" s="297"/>
      <c r="H866" s="297"/>
      <c r="I866" s="297"/>
      <c r="J866" s="297"/>
      <c r="K866" s="297"/>
      <c r="L866" s="297"/>
      <c r="M866" s="297"/>
      <c r="N866" s="297"/>
      <c r="O866" s="297">
        <v>12</v>
      </c>
      <c r="P866" s="297"/>
      <c r="Q866" s="297"/>
      <c r="R866" s="297"/>
      <c r="S866" s="297"/>
      <c r="T866" s="297"/>
      <c r="U866" s="297"/>
      <c r="V866" s="297"/>
      <c r="W866" s="297"/>
      <c r="X866" s="297"/>
      <c r="Y866" s="297"/>
      <c r="Z866" s="428"/>
      <c r="AA866" s="417"/>
      <c r="AB866" s="417"/>
      <c r="AC866" s="417"/>
      <c r="AD866" s="417"/>
      <c r="AE866" s="417"/>
      <c r="AF866" s="417"/>
      <c r="AG866" s="417"/>
      <c r="AH866" s="417"/>
      <c r="AI866" s="417"/>
      <c r="AJ866" s="417"/>
      <c r="AK866" s="417"/>
      <c r="AL866" s="417"/>
      <c r="AM866" s="417"/>
      <c r="AN866" s="298">
        <f>SUM(Z866:AM866)</f>
        <v>0</v>
      </c>
    </row>
    <row r="867" spans="1:40" ht="15" hidden="1" outlineLevel="1">
      <c r="A867" s="533"/>
      <c r="B867" s="524"/>
      <c r="C867" s="296" t="s">
        <v>343</v>
      </c>
      <c r="D867" s="293" t="s">
        <v>164</v>
      </c>
      <c r="E867" s="297"/>
      <c r="F867" s="297"/>
      <c r="G867" s="297"/>
      <c r="H867" s="297"/>
      <c r="I867" s="297"/>
      <c r="J867" s="297"/>
      <c r="K867" s="297"/>
      <c r="L867" s="297"/>
      <c r="M867" s="297"/>
      <c r="N867" s="297"/>
      <c r="O867" s="297">
        <f>O866</f>
        <v>12</v>
      </c>
      <c r="P867" s="297"/>
      <c r="Q867" s="297"/>
      <c r="R867" s="297"/>
      <c r="S867" s="297"/>
      <c r="T867" s="297"/>
      <c r="U867" s="297"/>
      <c r="V867" s="297"/>
      <c r="W867" s="297"/>
      <c r="X867" s="297"/>
      <c r="Y867" s="297"/>
      <c r="Z867" s="413">
        <f>Z866</f>
        <v>0</v>
      </c>
      <c r="AA867" s="413">
        <f t="shared" ref="AA867" si="2596">AA866</f>
        <v>0</v>
      </c>
      <c r="AB867" s="413">
        <f t="shared" ref="AB867" si="2597">AB866</f>
        <v>0</v>
      </c>
      <c r="AC867" s="413">
        <f t="shared" ref="AC867" si="2598">AC866</f>
        <v>0</v>
      </c>
      <c r="AD867" s="413">
        <f t="shared" ref="AD867" si="2599">AD866</f>
        <v>0</v>
      </c>
      <c r="AE867" s="413">
        <f t="shared" ref="AE867" si="2600">AE866</f>
        <v>0</v>
      </c>
      <c r="AF867" s="413">
        <f t="shared" ref="AF867" si="2601">AF866</f>
        <v>0</v>
      </c>
      <c r="AG867" s="413">
        <f t="shared" ref="AG867" si="2602">AG866</f>
        <v>0</v>
      </c>
      <c r="AH867" s="413">
        <f t="shared" ref="AH867" si="2603">AH866</f>
        <v>0</v>
      </c>
      <c r="AI867" s="413">
        <f t="shared" ref="AI867" si="2604">AI866</f>
        <v>0</v>
      </c>
      <c r="AJ867" s="413">
        <f t="shared" ref="AJ867" si="2605">AJ866</f>
        <v>0</v>
      </c>
      <c r="AK867" s="413">
        <f t="shared" ref="AK867" si="2606">AK866</f>
        <v>0</v>
      </c>
      <c r="AL867" s="413">
        <f t="shared" ref="AL867" si="2607">AL866</f>
        <v>0</v>
      </c>
      <c r="AM867" s="413">
        <f t="shared" ref="AM867" si="2608">AM866</f>
        <v>0</v>
      </c>
      <c r="AN867" s="308"/>
    </row>
    <row r="868" spans="1:40" ht="15" hidden="1" outlineLevel="1">
      <c r="A868" s="533"/>
      <c r="B868" s="524"/>
      <c r="C868" s="296"/>
      <c r="D868" s="293"/>
      <c r="E868" s="293"/>
      <c r="F868" s="293"/>
      <c r="G868" s="293"/>
      <c r="H868" s="293"/>
      <c r="I868" s="293"/>
      <c r="J868" s="293"/>
      <c r="K868" s="293"/>
      <c r="L868" s="293"/>
      <c r="M868" s="293"/>
      <c r="N868" s="293"/>
      <c r="O868" s="293"/>
      <c r="P868" s="293"/>
      <c r="Q868" s="293"/>
      <c r="R868" s="293"/>
      <c r="S868" s="293"/>
      <c r="T868" s="293"/>
      <c r="U868" s="293"/>
      <c r="V868" s="293"/>
      <c r="W868" s="293"/>
      <c r="X868" s="293"/>
      <c r="Y868" s="293"/>
      <c r="Z868" s="414"/>
      <c r="AA868" s="427"/>
      <c r="AB868" s="427"/>
      <c r="AC868" s="427"/>
      <c r="AD868" s="427"/>
      <c r="AE868" s="427"/>
      <c r="AF868" s="427"/>
      <c r="AG868" s="427"/>
      <c r="AH868" s="427"/>
      <c r="AI868" s="427"/>
      <c r="AJ868" s="427"/>
      <c r="AK868" s="427"/>
      <c r="AL868" s="427"/>
      <c r="AM868" s="427"/>
      <c r="AN868" s="308"/>
    </row>
    <row r="869" spans="1:40" ht="30" hidden="1" outlineLevel="1">
      <c r="A869" s="533">
        <v>31</v>
      </c>
      <c r="B869" s="524"/>
      <c r="C869" s="430" t="s">
        <v>124</v>
      </c>
      <c r="D869" s="293" t="s">
        <v>25</v>
      </c>
      <c r="E869" s="297"/>
      <c r="F869" s="297"/>
      <c r="G869" s="297"/>
      <c r="H869" s="297"/>
      <c r="I869" s="297"/>
      <c r="J869" s="297"/>
      <c r="K869" s="297"/>
      <c r="L869" s="297"/>
      <c r="M869" s="297"/>
      <c r="N869" s="297"/>
      <c r="O869" s="297">
        <v>12</v>
      </c>
      <c r="P869" s="297"/>
      <c r="Q869" s="297"/>
      <c r="R869" s="297"/>
      <c r="S869" s="297"/>
      <c r="T869" s="297"/>
      <c r="U869" s="297"/>
      <c r="V869" s="297"/>
      <c r="W869" s="297"/>
      <c r="X869" s="297"/>
      <c r="Y869" s="297"/>
      <c r="Z869" s="428"/>
      <c r="AA869" s="417"/>
      <c r="AB869" s="417"/>
      <c r="AC869" s="417"/>
      <c r="AD869" s="417"/>
      <c r="AE869" s="417"/>
      <c r="AF869" s="417"/>
      <c r="AG869" s="417"/>
      <c r="AH869" s="417"/>
      <c r="AI869" s="417"/>
      <c r="AJ869" s="417"/>
      <c r="AK869" s="417"/>
      <c r="AL869" s="417"/>
      <c r="AM869" s="417"/>
      <c r="AN869" s="298">
        <f>SUM(Z869:AM869)</f>
        <v>0</v>
      </c>
    </row>
    <row r="870" spans="1:40" ht="15" hidden="1" outlineLevel="1">
      <c r="A870" s="533"/>
      <c r="B870" s="524"/>
      <c r="C870" s="296" t="s">
        <v>343</v>
      </c>
      <c r="D870" s="293" t="s">
        <v>164</v>
      </c>
      <c r="E870" s="297"/>
      <c r="F870" s="297"/>
      <c r="G870" s="297"/>
      <c r="H870" s="297"/>
      <c r="I870" s="297"/>
      <c r="J870" s="297"/>
      <c r="K870" s="297"/>
      <c r="L870" s="297"/>
      <c r="M870" s="297"/>
      <c r="N870" s="297"/>
      <c r="O870" s="297">
        <f>O869</f>
        <v>12</v>
      </c>
      <c r="P870" s="297"/>
      <c r="Q870" s="297"/>
      <c r="R870" s="297"/>
      <c r="S870" s="297"/>
      <c r="T870" s="297"/>
      <c r="U870" s="297"/>
      <c r="V870" s="297"/>
      <c r="W870" s="297"/>
      <c r="X870" s="297"/>
      <c r="Y870" s="297"/>
      <c r="Z870" s="413">
        <f>Z869</f>
        <v>0</v>
      </c>
      <c r="AA870" s="413">
        <f t="shared" ref="AA870" si="2609">AA869</f>
        <v>0</v>
      </c>
      <c r="AB870" s="413">
        <f t="shared" ref="AB870" si="2610">AB869</f>
        <v>0</v>
      </c>
      <c r="AC870" s="413">
        <f t="shared" ref="AC870" si="2611">AC869</f>
        <v>0</v>
      </c>
      <c r="AD870" s="413">
        <f t="shared" ref="AD870" si="2612">AD869</f>
        <v>0</v>
      </c>
      <c r="AE870" s="413">
        <f t="shared" ref="AE870" si="2613">AE869</f>
        <v>0</v>
      </c>
      <c r="AF870" s="413">
        <f t="shared" ref="AF870" si="2614">AF869</f>
        <v>0</v>
      </c>
      <c r="AG870" s="413">
        <f t="shared" ref="AG870" si="2615">AG869</f>
        <v>0</v>
      </c>
      <c r="AH870" s="413">
        <f t="shared" ref="AH870" si="2616">AH869</f>
        <v>0</v>
      </c>
      <c r="AI870" s="413">
        <f t="shared" ref="AI870" si="2617">AI869</f>
        <v>0</v>
      </c>
      <c r="AJ870" s="413">
        <f t="shared" ref="AJ870" si="2618">AJ869</f>
        <v>0</v>
      </c>
      <c r="AK870" s="413">
        <f t="shared" ref="AK870" si="2619">AK869</f>
        <v>0</v>
      </c>
      <c r="AL870" s="413">
        <f t="shared" ref="AL870" si="2620">AL869</f>
        <v>0</v>
      </c>
      <c r="AM870" s="413">
        <f t="shared" ref="AM870" si="2621">AM869</f>
        <v>0</v>
      </c>
      <c r="AN870" s="308"/>
    </row>
    <row r="871" spans="1:40" ht="15" hidden="1" outlineLevel="1">
      <c r="A871" s="533"/>
      <c r="B871" s="524"/>
      <c r="C871" s="430"/>
      <c r="D871" s="293"/>
      <c r="E871" s="293"/>
      <c r="F871" s="293"/>
      <c r="G871" s="293"/>
      <c r="H871" s="293"/>
      <c r="I871" s="293"/>
      <c r="J871" s="293"/>
      <c r="K871" s="293"/>
      <c r="L871" s="293"/>
      <c r="M871" s="293"/>
      <c r="N871" s="293"/>
      <c r="O871" s="293"/>
      <c r="P871" s="293"/>
      <c r="Q871" s="293"/>
      <c r="R871" s="293"/>
      <c r="S871" s="293"/>
      <c r="T871" s="293"/>
      <c r="U871" s="293"/>
      <c r="V871" s="293"/>
      <c r="W871" s="293"/>
      <c r="X871" s="293"/>
      <c r="Y871" s="293"/>
      <c r="Z871" s="414"/>
      <c r="AA871" s="427"/>
      <c r="AB871" s="427"/>
      <c r="AC871" s="427"/>
      <c r="AD871" s="427"/>
      <c r="AE871" s="427"/>
      <c r="AF871" s="427"/>
      <c r="AG871" s="427"/>
      <c r="AH871" s="427"/>
      <c r="AI871" s="427"/>
      <c r="AJ871" s="427"/>
      <c r="AK871" s="427"/>
      <c r="AL871" s="427"/>
      <c r="AM871" s="427"/>
      <c r="AN871" s="308"/>
    </row>
    <row r="872" spans="1:40" ht="15" hidden="1" outlineLevel="1">
      <c r="A872" s="533">
        <v>32</v>
      </c>
      <c r="B872" s="524"/>
      <c r="C872" s="430" t="s">
        <v>125</v>
      </c>
      <c r="D872" s="293" t="s">
        <v>25</v>
      </c>
      <c r="E872" s="297"/>
      <c r="F872" s="297"/>
      <c r="G872" s="297"/>
      <c r="H872" s="297"/>
      <c r="I872" s="297"/>
      <c r="J872" s="297"/>
      <c r="K872" s="297"/>
      <c r="L872" s="297"/>
      <c r="M872" s="297"/>
      <c r="N872" s="297"/>
      <c r="O872" s="297">
        <v>12</v>
      </c>
      <c r="P872" s="297"/>
      <c r="Q872" s="297"/>
      <c r="R872" s="297"/>
      <c r="S872" s="297"/>
      <c r="T872" s="297"/>
      <c r="U872" s="297"/>
      <c r="V872" s="297"/>
      <c r="W872" s="297"/>
      <c r="X872" s="297"/>
      <c r="Y872" s="297"/>
      <c r="Z872" s="428"/>
      <c r="AA872" s="417"/>
      <c r="AB872" s="417"/>
      <c r="AC872" s="417"/>
      <c r="AD872" s="417"/>
      <c r="AE872" s="417"/>
      <c r="AF872" s="417"/>
      <c r="AG872" s="417"/>
      <c r="AH872" s="417"/>
      <c r="AI872" s="417"/>
      <c r="AJ872" s="417"/>
      <c r="AK872" s="417"/>
      <c r="AL872" s="417"/>
      <c r="AM872" s="417"/>
      <c r="AN872" s="298">
        <f>SUM(Z872:AM872)</f>
        <v>0</v>
      </c>
    </row>
    <row r="873" spans="1:40" ht="15" hidden="1" outlineLevel="1">
      <c r="A873" s="533"/>
      <c r="B873" s="524"/>
      <c r="C873" s="296" t="s">
        <v>343</v>
      </c>
      <c r="D873" s="293" t="s">
        <v>164</v>
      </c>
      <c r="E873" s="297"/>
      <c r="F873" s="297"/>
      <c r="G873" s="297"/>
      <c r="H873" s="297"/>
      <c r="I873" s="297"/>
      <c r="J873" s="297"/>
      <c r="K873" s="297"/>
      <c r="L873" s="297"/>
      <c r="M873" s="297"/>
      <c r="N873" s="297"/>
      <c r="O873" s="297">
        <f>O872</f>
        <v>12</v>
      </c>
      <c r="P873" s="297"/>
      <c r="Q873" s="297"/>
      <c r="R873" s="297"/>
      <c r="S873" s="297"/>
      <c r="T873" s="297"/>
      <c r="U873" s="297"/>
      <c r="V873" s="297"/>
      <c r="W873" s="297"/>
      <c r="X873" s="297"/>
      <c r="Y873" s="297"/>
      <c r="Z873" s="413">
        <f>Z872</f>
        <v>0</v>
      </c>
      <c r="AA873" s="413">
        <f t="shared" ref="AA873" si="2622">AA872</f>
        <v>0</v>
      </c>
      <c r="AB873" s="413">
        <f t="shared" ref="AB873" si="2623">AB872</f>
        <v>0</v>
      </c>
      <c r="AC873" s="413">
        <f t="shared" ref="AC873" si="2624">AC872</f>
        <v>0</v>
      </c>
      <c r="AD873" s="413">
        <f t="shared" ref="AD873" si="2625">AD872</f>
        <v>0</v>
      </c>
      <c r="AE873" s="413">
        <f t="shared" ref="AE873" si="2626">AE872</f>
        <v>0</v>
      </c>
      <c r="AF873" s="413">
        <f t="shared" ref="AF873" si="2627">AF872</f>
        <v>0</v>
      </c>
      <c r="AG873" s="413">
        <f t="shared" ref="AG873" si="2628">AG872</f>
        <v>0</v>
      </c>
      <c r="AH873" s="413">
        <f t="shared" ref="AH873" si="2629">AH872</f>
        <v>0</v>
      </c>
      <c r="AI873" s="413">
        <f t="shared" ref="AI873" si="2630">AI872</f>
        <v>0</v>
      </c>
      <c r="AJ873" s="413">
        <f t="shared" ref="AJ873" si="2631">AJ872</f>
        <v>0</v>
      </c>
      <c r="AK873" s="413">
        <f t="shared" ref="AK873" si="2632">AK872</f>
        <v>0</v>
      </c>
      <c r="AL873" s="413">
        <f t="shared" ref="AL873" si="2633">AL872</f>
        <v>0</v>
      </c>
      <c r="AM873" s="413">
        <f>AM872</f>
        <v>0</v>
      </c>
      <c r="AN873" s="308"/>
    </row>
    <row r="874" spans="1:40" ht="15" hidden="1" outlineLevel="1">
      <c r="A874" s="533"/>
      <c r="B874" s="524"/>
      <c r="C874" s="430"/>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293"/>
      <c r="Z874" s="414"/>
      <c r="AA874" s="427"/>
      <c r="AB874" s="427"/>
      <c r="AC874" s="427"/>
      <c r="AD874" s="427"/>
      <c r="AE874" s="427"/>
      <c r="AF874" s="427"/>
      <c r="AG874" s="427"/>
      <c r="AH874" s="427"/>
      <c r="AI874" s="427"/>
      <c r="AJ874" s="427"/>
      <c r="AK874" s="427"/>
      <c r="AL874" s="427"/>
      <c r="AM874" s="427"/>
      <c r="AN874" s="308"/>
    </row>
    <row r="875" spans="1:40" ht="15.6" hidden="1" outlineLevel="1">
      <c r="A875" s="533"/>
      <c r="B875" s="524"/>
      <c r="C875" s="290" t="s">
        <v>502</v>
      </c>
      <c r="D875" s="293"/>
      <c r="E875" s="293"/>
      <c r="F875" s="293"/>
      <c r="G875" s="293"/>
      <c r="H875" s="293"/>
      <c r="I875" s="293"/>
      <c r="J875" s="293"/>
      <c r="K875" s="293"/>
      <c r="L875" s="293"/>
      <c r="M875" s="293"/>
      <c r="N875" s="293"/>
      <c r="O875" s="293"/>
      <c r="P875" s="293"/>
      <c r="Q875" s="293"/>
      <c r="R875" s="293"/>
      <c r="S875" s="293"/>
      <c r="T875" s="293"/>
      <c r="U875" s="293"/>
      <c r="V875" s="293"/>
      <c r="W875" s="293"/>
      <c r="X875" s="293"/>
      <c r="Y875" s="293"/>
      <c r="Z875" s="414"/>
      <c r="AA875" s="427"/>
      <c r="AB875" s="427"/>
      <c r="AC875" s="427"/>
      <c r="AD875" s="427"/>
      <c r="AE875" s="427"/>
      <c r="AF875" s="427"/>
      <c r="AG875" s="427"/>
      <c r="AH875" s="427"/>
      <c r="AI875" s="427"/>
      <c r="AJ875" s="427"/>
      <c r="AK875" s="427"/>
      <c r="AL875" s="427"/>
      <c r="AM875" s="427"/>
      <c r="AN875" s="308"/>
    </row>
    <row r="876" spans="1:40" ht="15" hidden="1" outlineLevel="1">
      <c r="A876" s="533">
        <v>33</v>
      </c>
      <c r="B876" s="524"/>
      <c r="C876" s="430" t="s">
        <v>126</v>
      </c>
      <c r="D876" s="293" t="s">
        <v>25</v>
      </c>
      <c r="E876" s="297"/>
      <c r="F876" s="297"/>
      <c r="G876" s="297"/>
      <c r="H876" s="297"/>
      <c r="I876" s="297"/>
      <c r="J876" s="297"/>
      <c r="K876" s="297"/>
      <c r="L876" s="297"/>
      <c r="M876" s="297"/>
      <c r="N876" s="297"/>
      <c r="O876" s="297">
        <v>0</v>
      </c>
      <c r="P876" s="297"/>
      <c r="Q876" s="297"/>
      <c r="R876" s="297"/>
      <c r="S876" s="297"/>
      <c r="T876" s="297"/>
      <c r="U876" s="297"/>
      <c r="V876" s="297"/>
      <c r="W876" s="297"/>
      <c r="X876" s="297"/>
      <c r="Y876" s="297"/>
      <c r="Z876" s="428"/>
      <c r="AA876" s="417"/>
      <c r="AB876" s="417"/>
      <c r="AC876" s="417"/>
      <c r="AD876" s="417"/>
      <c r="AE876" s="417"/>
      <c r="AF876" s="417"/>
      <c r="AG876" s="417"/>
      <c r="AH876" s="417"/>
      <c r="AI876" s="417"/>
      <c r="AJ876" s="417"/>
      <c r="AK876" s="417"/>
      <c r="AL876" s="417"/>
      <c r="AM876" s="417"/>
      <c r="AN876" s="298">
        <f>SUM(Z876:AM876)</f>
        <v>0</v>
      </c>
    </row>
    <row r="877" spans="1:40" ht="15" hidden="1" outlineLevel="1">
      <c r="A877" s="533"/>
      <c r="B877" s="524"/>
      <c r="C877" s="296" t="s">
        <v>343</v>
      </c>
      <c r="D877" s="293" t="s">
        <v>164</v>
      </c>
      <c r="E877" s="297"/>
      <c r="F877" s="297"/>
      <c r="G877" s="297"/>
      <c r="H877" s="297"/>
      <c r="I877" s="297"/>
      <c r="J877" s="297"/>
      <c r="K877" s="297"/>
      <c r="L877" s="297"/>
      <c r="M877" s="297"/>
      <c r="N877" s="297"/>
      <c r="O877" s="297">
        <f>O876</f>
        <v>0</v>
      </c>
      <c r="P877" s="297"/>
      <c r="Q877" s="297"/>
      <c r="R877" s="297"/>
      <c r="S877" s="297"/>
      <c r="T877" s="297"/>
      <c r="U877" s="297"/>
      <c r="V877" s="297"/>
      <c r="W877" s="297"/>
      <c r="X877" s="297"/>
      <c r="Y877" s="297"/>
      <c r="Z877" s="413">
        <f>Z876</f>
        <v>0</v>
      </c>
      <c r="AA877" s="413">
        <f t="shared" ref="AA877" si="2634">AA876</f>
        <v>0</v>
      </c>
      <c r="AB877" s="413">
        <f t="shared" ref="AB877" si="2635">AB876</f>
        <v>0</v>
      </c>
      <c r="AC877" s="413">
        <f t="shared" ref="AC877" si="2636">AC876</f>
        <v>0</v>
      </c>
      <c r="AD877" s="413">
        <f t="shared" ref="AD877" si="2637">AD876</f>
        <v>0</v>
      </c>
      <c r="AE877" s="413">
        <f t="shared" ref="AE877" si="2638">AE876</f>
        <v>0</v>
      </c>
      <c r="AF877" s="413">
        <f t="shared" ref="AF877" si="2639">AF876</f>
        <v>0</v>
      </c>
      <c r="AG877" s="413">
        <f t="shared" ref="AG877" si="2640">AG876</f>
        <v>0</v>
      </c>
      <c r="AH877" s="413">
        <f t="shared" ref="AH877" si="2641">AH876</f>
        <v>0</v>
      </c>
      <c r="AI877" s="413">
        <f t="shared" ref="AI877" si="2642">AI876</f>
        <v>0</v>
      </c>
      <c r="AJ877" s="413">
        <f t="shared" ref="AJ877" si="2643">AJ876</f>
        <v>0</v>
      </c>
      <c r="AK877" s="413">
        <f t="shared" ref="AK877" si="2644">AK876</f>
        <v>0</v>
      </c>
      <c r="AL877" s="413">
        <f t="shared" ref="AL877" si="2645">AL876</f>
        <v>0</v>
      </c>
      <c r="AM877" s="413">
        <f t="shared" ref="AM877" si="2646">AM876</f>
        <v>0</v>
      </c>
      <c r="AN877" s="308"/>
    </row>
    <row r="878" spans="1:40" ht="15" hidden="1" outlineLevel="1">
      <c r="A878" s="533"/>
      <c r="B878" s="524"/>
      <c r="C878" s="430"/>
      <c r="D878" s="293"/>
      <c r="E878" s="293"/>
      <c r="F878" s="293"/>
      <c r="G878" s="293"/>
      <c r="H878" s="293"/>
      <c r="I878" s="293"/>
      <c r="J878" s="293"/>
      <c r="K878" s="293"/>
      <c r="L878" s="293"/>
      <c r="M878" s="293"/>
      <c r="N878" s="293"/>
      <c r="O878" s="293"/>
      <c r="P878" s="293"/>
      <c r="Q878" s="293"/>
      <c r="R878" s="293"/>
      <c r="S878" s="293"/>
      <c r="T878" s="293"/>
      <c r="U878" s="293"/>
      <c r="V878" s="293"/>
      <c r="W878" s="293"/>
      <c r="X878" s="293"/>
      <c r="Y878" s="293"/>
      <c r="Z878" s="414"/>
      <c r="AA878" s="427"/>
      <c r="AB878" s="427"/>
      <c r="AC878" s="427"/>
      <c r="AD878" s="427"/>
      <c r="AE878" s="427"/>
      <c r="AF878" s="427"/>
      <c r="AG878" s="427"/>
      <c r="AH878" s="427"/>
      <c r="AI878" s="427"/>
      <c r="AJ878" s="427"/>
      <c r="AK878" s="427"/>
      <c r="AL878" s="427"/>
      <c r="AM878" s="427"/>
      <c r="AN878" s="308"/>
    </row>
    <row r="879" spans="1:40" ht="15" hidden="1" outlineLevel="1">
      <c r="A879" s="533">
        <v>34</v>
      </c>
      <c r="B879" s="524"/>
      <c r="C879" s="430" t="s">
        <v>127</v>
      </c>
      <c r="D879" s="293" t="s">
        <v>25</v>
      </c>
      <c r="E879" s="297"/>
      <c r="F879" s="297"/>
      <c r="G879" s="297"/>
      <c r="H879" s="297"/>
      <c r="I879" s="297"/>
      <c r="J879" s="297"/>
      <c r="K879" s="297"/>
      <c r="L879" s="297"/>
      <c r="M879" s="297"/>
      <c r="N879" s="297"/>
      <c r="O879" s="297">
        <v>0</v>
      </c>
      <c r="P879" s="297"/>
      <c r="Q879" s="297"/>
      <c r="R879" s="297"/>
      <c r="S879" s="297"/>
      <c r="T879" s="297"/>
      <c r="U879" s="297"/>
      <c r="V879" s="297"/>
      <c r="W879" s="297"/>
      <c r="X879" s="297"/>
      <c r="Y879" s="297"/>
      <c r="Z879" s="428"/>
      <c r="AA879" s="417"/>
      <c r="AB879" s="417"/>
      <c r="AC879" s="417"/>
      <c r="AD879" s="417"/>
      <c r="AE879" s="417"/>
      <c r="AF879" s="417"/>
      <c r="AG879" s="417"/>
      <c r="AH879" s="417"/>
      <c r="AI879" s="417"/>
      <c r="AJ879" s="417"/>
      <c r="AK879" s="417"/>
      <c r="AL879" s="417"/>
      <c r="AM879" s="417"/>
      <c r="AN879" s="298">
        <f>SUM(Z879:AM879)</f>
        <v>0</v>
      </c>
    </row>
    <row r="880" spans="1:40" ht="15" hidden="1" outlineLevel="1">
      <c r="A880" s="533"/>
      <c r="B880" s="524"/>
      <c r="C880" s="296" t="s">
        <v>343</v>
      </c>
      <c r="D880" s="293" t="s">
        <v>164</v>
      </c>
      <c r="E880" s="297"/>
      <c r="F880" s="297"/>
      <c r="G880" s="297"/>
      <c r="H880" s="297"/>
      <c r="I880" s="297"/>
      <c r="J880" s="297"/>
      <c r="K880" s="297"/>
      <c r="L880" s="297"/>
      <c r="M880" s="297"/>
      <c r="N880" s="297"/>
      <c r="O880" s="297">
        <f>O879</f>
        <v>0</v>
      </c>
      <c r="P880" s="297"/>
      <c r="Q880" s="297"/>
      <c r="R880" s="297"/>
      <c r="S880" s="297"/>
      <c r="T880" s="297"/>
      <c r="U880" s="297"/>
      <c r="V880" s="297"/>
      <c r="W880" s="297"/>
      <c r="X880" s="297"/>
      <c r="Y880" s="297"/>
      <c r="Z880" s="413">
        <f>Z879</f>
        <v>0</v>
      </c>
      <c r="AA880" s="413">
        <f t="shared" ref="AA880" si="2647">AA879</f>
        <v>0</v>
      </c>
      <c r="AB880" s="413">
        <f t="shared" ref="AB880" si="2648">AB879</f>
        <v>0</v>
      </c>
      <c r="AC880" s="413">
        <f t="shared" ref="AC880" si="2649">AC879</f>
        <v>0</v>
      </c>
      <c r="AD880" s="413">
        <f t="shared" ref="AD880" si="2650">AD879</f>
        <v>0</v>
      </c>
      <c r="AE880" s="413">
        <f t="shared" ref="AE880" si="2651">AE879</f>
        <v>0</v>
      </c>
      <c r="AF880" s="413">
        <f t="shared" ref="AF880" si="2652">AF879</f>
        <v>0</v>
      </c>
      <c r="AG880" s="413">
        <f t="shared" ref="AG880" si="2653">AG879</f>
        <v>0</v>
      </c>
      <c r="AH880" s="413">
        <f t="shared" ref="AH880" si="2654">AH879</f>
        <v>0</v>
      </c>
      <c r="AI880" s="413">
        <f t="shared" ref="AI880" si="2655">AI879</f>
        <v>0</v>
      </c>
      <c r="AJ880" s="413">
        <f t="shared" ref="AJ880" si="2656">AJ879</f>
        <v>0</v>
      </c>
      <c r="AK880" s="413">
        <f t="shared" ref="AK880" si="2657">AK879</f>
        <v>0</v>
      </c>
      <c r="AL880" s="413">
        <f t="shared" ref="AL880" si="2658">AL879</f>
        <v>0</v>
      </c>
      <c r="AM880" s="413">
        <f t="shared" ref="AM880" si="2659">AM879</f>
        <v>0</v>
      </c>
      <c r="AN880" s="308"/>
    </row>
    <row r="881" spans="1:40" ht="15" hidden="1" outlineLevel="1">
      <c r="A881" s="533"/>
      <c r="B881" s="524"/>
      <c r="C881" s="430"/>
      <c r="D881" s="293"/>
      <c r="E881" s="293"/>
      <c r="F881" s="293"/>
      <c r="G881" s="293"/>
      <c r="H881" s="293"/>
      <c r="I881" s="293"/>
      <c r="J881" s="293"/>
      <c r="K881" s="293"/>
      <c r="L881" s="293"/>
      <c r="M881" s="293"/>
      <c r="N881" s="293"/>
      <c r="O881" s="293"/>
      <c r="P881" s="293"/>
      <c r="Q881" s="293"/>
      <c r="R881" s="293"/>
      <c r="S881" s="293"/>
      <c r="T881" s="293"/>
      <c r="U881" s="293"/>
      <c r="V881" s="293"/>
      <c r="W881" s="293"/>
      <c r="X881" s="293"/>
      <c r="Y881" s="293"/>
      <c r="Z881" s="414"/>
      <c r="AA881" s="427"/>
      <c r="AB881" s="427"/>
      <c r="AC881" s="427"/>
      <c r="AD881" s="427"/>
      <c r="AE881" s="427"/>
      <c r="AF881" s="427"/>
      <c r="AG881" s="427"/>
      <c r="AH881" s="427"/>
      <c r="AI881" s="427"/>
      <c r="AJ881" s="427"/>
      <c r="AK881" s="427"/>
      <c r="AL881" s="427"/>
      <c r="AM881" s="427"/>
      <c r="AN881" s="308"/>
    </row>
    <row r="882" spans="1:40" ht="15" hidden="1" outlineLevel="1">
      <c r="A882" s="533">
        <v>35</v>
      </c>
      <c r="B882" s="524"/>
      <c r="C882" s="430" t="s">
        <v>128</v>
      </c>
      <c r="D882" s="293" t="s">
        <v>25</v>
      </c>
      <c r="E882" s="297"/>
      <c r="F882" s="297"/>
      <c r="G882" s="297"/>
      <c r="H882" s="297"/>
      <c r="I882" s="297"/>
      <c r="J882" s="297"/>
      <c r="K882" s="297"/>
      <c r="L882" s="297"/>
      <c r="M882" s="297"/>
      <c r="N882" s="297"/>
      <c r="O882" s="297">
        <v>0</v>
      </c>
      <c r="P882" s="297"/>
      <c r="Q882" s="297"/>
      <c r="R882" s="297"/>
      <c r="S882" s="297"/>
      <c r="T882" s="297"/>
      <c r="U882" s="297"/>
      <c r="V882" s="297"/>
      <c r="W882" s="297"/>
      <c r="X882" s="297"/>
      <c r="Y882" s="297"/>
      <c r="Z882" s="428"/>
      <c r="AA882" s="417"/>
      <c r="AB882" s="417"/>
      <c r="AC882" s="417"/>
      <c r="AD882" s="417"/>
      <c r="AE882" s="417"/>
      <c r="AF882" s="417"/>
      <c r="AG882" s="417"/>
      <c r="AH882" s="417"/>
      <c r="AI882" s="417"/>
      <c r="AJ882" s="417"/>
      <c r="AK882" s="417"/>
      <c r="AL882" s="417"/>
      <c r="AM882" s="417"/>
      <c r="AN882" s="298">
        <f>SUM(Z882:AM882)</f>
        <v>0</v>
      </c>
    </row>
    <row r="883" spans="1:40" ht="15" hidden="1" outlineLevel="1">
      <c r="A883" s="533"/>
      <c r="B883" s="524"/>
      <c r="C883" s="296" t="s">
        <v>343</v>
      </c>
      <c r="D883" s="293" t="s">
        <v>164</v>
      </c>
      <c r="E883" s="297"/>
      <c r="F883" s="297"/>
      <c r="G883" s="297"/>
      <c r="H883" s="297"/>
      <c r="I883" s="297"/>
      <c r="J883" s="297"/>
      <c r="K883" s="297"/>
      <c r="L883" s="297"/>
      <c r="M883" s="297"/>
      <c r="N883" s="297"/>
      <c r="O883" s="297">
        <f>O882</f>
        <v>0</v>
      </c>
      <c r="P883" s="297"/>
      <c r="Q883" s="297"/>
      <c r="R883" s="297"/>
      <c r="S883" s="297"/>
      <c r="T883" s="297"/>
      <c r="U883" s="297"/>
      <c r="V883" s="297"/>
      <c r="W883" s="297"/>
      <c r="X883" s="297"/>
      <c r="Y883" s="297"/>
      <c r="Z883" s="413">
        <f>Z882</f>
        <v>0</v>
      </c>
      <c r="AA883" s="413">
        <f t="shared" ref="AA883" si="2660">AA882</f>
        <v>0</v>
      </c>
      <c r="AB883" s="413">
        <f t="shared" ref="AB883" si="2661">AB882</f>
        <v>0</v>
      </c>
      <c r="AC883" s="413">
        <f t="shared" ref="AC883" si="2662">AC882</f>
        <v>0</v>
      </c>
      <c r="AD883" s="413">
        <f t="shared" ref="AD883" si="2663">AD882</f>
        <v>0</v>
      </c>
      <c r="AE883" s="413">
        <f t="shared" ref="AE883" si="2664">AE882</f>
        <v>0</v>
      </c>
      <c r="AF883" s="413">
        <f t="shared" ref="AF883" si="2665">AF882</f>
        <v>0</v>
      </c>
      <c r="AG883" s="413">
        <f t="shared" ref="AG883" si="2666">AG882</f>
        <v>0</v>
      </c>
      <c r="AH883" s="413">
        <f t="shared" ref="AH883" si="2667">AH882</f>
        <v>0</v>
      </c>
      <c r="AI883" s="413">
        <f t="shared" ref="AI883" si="2668">AI882</f>
        <v>0</v>
      </c>
      <c r="AJ883" s="413">
        <f t="shared" ref="AJ883" si="2669">AJ882</f>
        <v>0</v>
      </c>
      <c r="AK883" s="413">
        <f t="shared" ref="AK883" si="2670">AK882</f>
        <v>0</v>
      </c>
      <c r="AL883" s="413">
        <f t="shared" ref="AL883" si="2671">AL882</f>
        <v>0</v>
      </c>
      <c r="AM883" s="413">
        <f t="shared" ref="AM883" si="2672">AM882</f>
        <v>0</v>
      </c>
      <c r="AN883" s="308"/>
    </row>
    <row r="884" spans="1:40" ht="15" hidden="1" outlineLevel="1">
      <c r="A884" s="533"/>
      <c r="B884" s="524"/>
      <c r="C884" s="43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293"/>
      <c r="Z884" s="414"/>
      <c r="AA884" s="427"/>
      <c r="AB884" s="427"/>
      <c r="AC884" s="427"/>
      <c r="AD884" s="427"/>
      <c r="AE884" s="427"/>
      <c r="AF884" s="427"/>
      <c r="AG884" s="427"/>
      <c r="AH884" s="427"/>
      <c r="AI884" s="427"/>
      <c r="AJ884" s="427"/>
      <c r="AK884" s="427"/>
      <c r="AL884" s="427"/>
      <c r="AM884" s="427"/>
      <c r="AN884" s="308"/>
    </row>
    <row r="885" spans="1:40" ht="15.6" hidden="1" outlineLevel="1">
      <c r="A885" s="533"/>
      <c r="B885" s="524"/>
      <c r="C885" s="290" t="s">
        <v>503</v>
      </c>
      <c r="D885" s="293"/>
      <c r="E885" s="293"/>
      <c r="F885" s="293"/>
      <c r="G885" s="293"/>
      <c r="H885" s="293"/>
      <c r="I885" s="293"/>
      <c r="J885" s="293"/>
      <c r="K885" s="293"/>
      <c r="L885" s="293"/>
      <c r="M885" s="293"/>
      <c r="N885" s="293"/>
      <c r="O885" s="293"/>
      <c r="P885" s="293"/>
      <c r="Q885" s="293"/>
      <c r="R885" s="293"/>
      <c r="S885" s="293"/>
      <c r="T885" s="293"/>
      <c r="U885" s="293"/>
      <c r="V885" s="293"/>
      <c r="W885" s="293"/>
      <c r="X885" s="293"/>
      <c r="Y885" s="293"/>
      <c r="Z885" s="414"/>
      <c r="AA885" s="427"/>
      <c r="AB885" s="427"/>
      <c r="AC885" s="427"/>
      <c r="AD885" s="427"/>
      <c r="AE885" s="427"/>
      <c r="AF885" s="427"/>
      <c r="AG885" s="427"/>
      <c r="AH885" s="427"/>
      <c r="AI885" s="427"/>
      <c r="AJ885" s="427"/>
      <c r="AK885" s="427"/>
      <c r="AL885" s="427"/>
      <c r="AM885" s="427"/>
      <c r="AN885" s="308"/>
    </row>
    <row r="886" spans="1:40" ht="45" hidden="1" outlineLevel="1">
      <c r="A886" s="533">
        <v>36</v>
      </c>
      <c r="B886" s="524"/>
      <c r="C886" s="430" t="s">
        <v>129</v>
      </c>
      <c r="D886" s="293" t="s">
        <v>25</v>
      </c>
      <c r="E886" s="297"/>
      <c r="F886" s="297"/>
      <c r="G886" s="297"/>
      <c r="H886" s="297"/>
      <c r="I886" s="297"/>
      <c r="J886" s="297"/>
      <c r="K886" s="297"/>
      <c r="L886" s="297"/>
      <c r="M886" s="297"/>
      <c r="N886" s="297"/>
      <c r="O886" s="297">
        <v>0</v>
      </c>
      <c r="P886" s="297"/>
      <c r="Q886" s="297"/>
      <c r="R886" s="297"/>
      <c r="S886" s="297"/>
      <c r="T886" s="297"/>
      <c r="U886" s="297"/>
      <c r="V886" s="297"/>
      <c r="W886" s="297"/>
      <c r="X886" s="297"/>
      <c r="Y886" s="297"/>
      <c r="Z886" s="428"/>
      <c r="AA886" s="417"/>
      <c r="AB886" s="417"/>
      <c r="AC886" s="417"/>
      <c r="AD886" s="417"/>
      <c r="AE886" s="417"/>
      <c r="AF886" s="417"/>
      <c r="AG886" s="417"/>
      <c r="AH886" s="417"/>
      <c r="AI886" s="417"/>
      <c r="AJ886" s="417"/>
      <c r="AK886" s="417"/>
      <c r="AL886" s="417"/>
      <c r="AM886" s="417"/>
      <c r="AN886" s="298">
        <f>SUM(Z886:AM886)</f>
        <v>0</v>
      </c>
    </row>
    <row r="887" spans="1:40" ht="15" hidden="1" outlineLevel="1">
      <c r="A887" s="533"/>
      <c r="B887" s="524"/>
      <c r="C887" s="296" t="s">
        <v>343</v>
      </c>
      <c r="D887" s="293" t="s">
        <v>164</v>
      </c>
      <c r="E887" s="297"/>
      <c r="F887" s="297"/>
      <c r="G887" s="297"/>
      <c r="H887" s="297"/>
      <c r="I887" s="297"/>
      <c r="J887" s="297"/>
      <c r="K887" s="297"/>
      <c r="L887" s="297"/>
      <c r="M887" s="297"/>
      <c r="N887" s="297"/>
      <c r="O887" s="297">
        <f>O886</f>
        <v>0</v>
      </c>
      <c r="P887" s="297"/>
      <c r="Q887" s="297"/>
      <c r="R887" s="297"/>
      <c r="S887" s="297"/>
      <c r="T887" s="297"/>
      <c r="U887" s="297"/>
      <c r="V887" s="297"/>
      <c r="W887" s="297"/>
      <c r="X887" s="297"/>
      <c r="Y887" s="297"/>
      <c r="Z887" s="413">
        <f>Z886</f>
        <v>0</v>
      </c>
      <c r="AA887" s="413">
        <f t="shared" ref="AA887" si="2673">AA886</f>
        <v>0</v>
      </c>
      <c r="AB887" s="413">
        <f t="shared" ref="AB887" si="2674">AB886</f>
        <v>0</v>
      </c>
      <c r="AC887" s="413">
        <f t="shared" ref="AC887" si="2675">AC886</f>
        <v>0</v>
      </c>
      <c r="AD887" s="413">
        <f t="shared" ref="AD887" si="2676">AD886</f>
        <v>0</v>
      </c>
      <c r="AE887" s="413">
        <f t="shared" ref="AE887" si="2677">AE886</f>
        <v>0</v>
      </c>
      <c r="AF887" s="413">
        <f t="shared" ref="AF887" si="2678">AF886</f>
        <v>0</v>
      </c>
      <c r="AG887" s="413">
        <f t="shared" ref="AG887" si="2679">AG886</f>
        <v>0</v>
      </c>
      <c r="AH887" s="413">
        <f t="shared" ref="AH887" si="2680">AH886</f>
        <v>0</v>
      </c>
      <c r="AI887" s="413">
        <f t="shared" ref="AI887" si="2681">AI886</f>
        <v>0</v>
      </c>
      <c r="AJ887" s="413">
        <f t="shared" ref="AJ887" si="2682">AJ886</f>
        <v>0</v>
      </c>
      <c r="AK887" s="413">
        <f t="shared" ref="AK887" si="2683">AK886</f>
        <v>0</v>
      </c>
      <c r="AL887" s="413">
        <f t="shared" ref="AL887" si="2684">AL886</f>
        <v>0</v>
      </c>
      <c r="AM887" s="413">
        <f t="shared" ref="AM887" si="2685">AM886</f>
        <v>0</v>
      </c>
      <c r="AN887" s="308"/>
    </row>
    <row r="888" spans="1:40" ht="15" hidden="1" outlineLevel="1">
      <c r="A888" s="533"/>
      <c r="B888" s="524"/>
      <c r="C888" s="430"/>
      <c r="D888" s="293"/>
      <c r="E888" s="293"/>
      <c r="F888" s="293"/>
      <c r="G888" s="293"/>
      <c r="H888" s="293"/>
      <c r="I888" s="293"/>
      <c r="J888" s="293"/>
      <c r="K888" s="293"/>
      <c r="L888" s="293"/>
      <c r="M888" s="293"/>
      <c r="N888" s="293"/>
      <c r="O888" s="293"/>
      <c r="P888" s="293"/>
      <c r="Q888" s="293"/>
      <c r="R888" s="293"/>
      <c r="S888" s="293"/>
      <c r="T888" s="293"/>
      <c r="U888" s="293"/>
      <c r="V888" s="293"/>
      <c r="W888" s="293"/>
      <c r="X888" s="293"/>
      <c r="Y888" s="293"/>
      <c r="Z888" s="414"/>
      <c r="AA888" s="427"/>
      <c r="AB888" s="427"/>
      <c r="AC888" s="427"/>
      <c r="AD888" s="427"/>
      <c r="AE888" s="427"/>
      <c r="AF888" s="427"/>
      <c r="AG888" s="427"/>
      <c r="AH888" s="427"/>
      <c r="AI888" s="427"/>
      <c r="AJ888" s="427"/>
      <c r="AK888" s="427"/>
      <c r="AL888" s="427"/>
      <c r="AM888" s="427"/>
      <c r="AN888" s="308"/>
    </row>
    <row r="889" spans="1:40" ht="30" hidden="1" outlineLevel="1">
      <c r="A889" s="533">
        <v>37</v>
      </c>
      <c r="B889" s="524"/>
      <c r="C889" s="430" t="s">
        <v>130</v>
      </c>
      <c r="D889" s="293" t="s">
        <v>25</v>
      </c>
      <c r="E889" s="297"/>
      <c r="F889" s="297"/>
      <c r="G889" s="297"/>
      <c r="H889" s="297"/>
      <c r="I889" s="297"/>
      <c r="J889" s="297"/>
      <c r="K889" s="297"/>
      <c r="L889" s="297"/>
      <c r="M889" s="297"/>
      <c r="N889" s="297"/>
      <c r="O889" s="297">
        <v>0</v>
      </c>
      <c r="P889" s="297"/>
      <c r="Q889" s="297"/>
      <c r="R889" s="297"/>
      <c r="S889" s="297"/>
      <c r="T889" s="297"/>
      <c r="U889" s="297"/>
      <c r="V889" s="297"/>
      <c r="W889" s="297"/>
      <c r="X889" s="297"/>
      <c r="Y889" s="297"/>
      <c r="Z889" s="428"/>
      <c r="AA889" s="417"/>
      <c r="AB889" s="417"/>
      <c r="AC889" s="417"/>
      <c r="AD889" s="417"/>
      <c r="AE889" s="417"/>
      <c r="AF889" s="417"/>
      <c r="AG889" s="417"/>
      <c r="AH889" s="417"/>
      <c r="AI889" s="417"/>
      <c r="AJ889" s="417"/>
      <c r="AK889" s="417"/>
      <c r="AL889" s="417"/>
      <c r="AM889" s="417"/>
      <c r="AN889" s="298">
        <f>SUM(Z889:AM889)</f>
        <v>0</v>
      </c>
    </row>
    <row r="890" spans="1:40" ht="15" hidden="1" outlineLevel="1">
      <c r="A890" s="533"/>
      <c r="B890" s="524"/>
      <c r="C890" s="296" t="s">
        <v>343</v>
      </c>
      <c r="D890" s="293" t="s">
        <v>164</v>
      </c>
      <c r="E890" s="297"/>
      <c r="F890" s="297"/>
      <c r="G890" s="297"/>
      <c r="H890" s="297"/>
      <c r="I890" s="297"/>
      <c r="J890" s="297"/>
      <c r="K890" s="297"/>
      <c r="L890" s="297"/>
      <c r="M890" s="297"/>
      <c r="N890" s="297"/>
      <c r="O890" s="297">
        <f>O889</f>
        <v>0</v>
      </c>
      <c r="P890" s="297"/>
      <c r="Q890" s="297"/>
      <c r="R890" s="297"/>
      <c r="S890" s="297"/>
      <c r="T890" s="297"/>
      <c r="U890" s="297"/>
      <c r="V890" s="297"/>
      <c r="W890" s="297"/>
      <c r="X890" s="297"/>
      <c r="Y890" s="297"/>
      <c r="Z890" s="413">
        <f>Z889</f>
        <v>0</v>
      </c>
      <c r="AA890" s="413">
        <f t="shared" ref="AA890" si="2686">AA889</f>
        <v>0</v>
      </c>
      <c r="AB890" s="413">
        <f t="shared" ref="AB890" si="2687">AB889</f>
        <v>0</v>
      </c>
      <c r="AC890" s="413">
        <f t="shared" ref="AC890" si="2688">AC889</f>
        <v>0</v>
      </c>
      <c r="AD890" s="413">
        <f t="shared" ref="AD890" si="2689">AD889</f>
        <v>0</v>
      </c>
      <c r="AE890" s="413">
        <f t="shared" ref="AE890" si="2690">AE889</f>
        <v>0</v>
      </c>
      <c r="AF890" s="413">
        <f t="shared" ref="AF890" si="2691">AF889</f>
        <v>0</v>
      </c>
      <c r="AG890" s="413">
        <f t="shared" ref="AG890" si="2692">AG889</f>
        <v>0</v>
      </c>
      <c r="AH890" s="413">
        <f t="shared" ref="AH890" si="2693">AH889</f>
        <v>0</v>
      </c>
      <c r="AI890" s="413">
        <f t="shared" ref="AI890" si="2694">AI889</f>
        <v>0</v>
      </c>
      <c r="AJ890" s="413">
        <f t="shared" ref="AJ890" si="2695">AJ889</f>
        <v>0</v>
      </c>
      <c r="AK890" s="413">
        <f t="shared" ref="AK890" si="2696">AK889</f>
        <v>0</v>
      </c>
      <c r="AL890" s="413">
        <f t="shared" ref="AL890" si="2697">AL889</f>
        <v>0</v>
      </c>
      <c r="AM890" s="413">
        <f t="shared" ref="AM890" si="2698">AM889</f>
        <v>0</v>
      </c>
      <c r="AN890" s="308"/>
    </row>
    <row r="891" spans="1:40" ht="15" hidden="1" outlineLevel="1">
      <c r="A891" s="533"/>
      <c r="B891" s="524"/>
      <c r="C891" s="430"/>
      <c r="D891" s="293"/>
      <c r="E891" s="293"/>
      <c r="F891" s="293"/>
      <c r="G891" s="293"/>
      <c r="H891" s="293"/>
      <c r="I891" s="293"/>
      <c r="J891" s="293"/>
      <c r="K891" s="293"/>
      <c r="L891" s="293"/>
      <c r="M891" s="293"/>
      <c r="N891" s="293"/>
      <c r="O891" s="293"/>
      <c r="P891" s="293"/>
      <c r="Q891" s="293"/>
      <c r="R891" s="293"/>
      <c r="S891" s="293"/>
      <c r="T891" s="293"/>
      <c r="U891" s="293"/>
      <c r="V891" s="293"/>
      <c r="W891" s="293"/>
      <c r="X891" s="293"/>
      <c r="Y891" s="293"/>
      <c r="Z891" s="414"/>
      <c r="AA891" s="427"/>
      <c r="AB891" s="427"/>
      <c r="AC891" s="427"/>
      <c r="AD891" s="427"/>
      <c r="AE891" s="427"/>
      <c r="AF891" s="427"/>
      <c r="AG891" s="427"/>
      <c r="AH891" s="427"/>
      <c r="AI891" s="427"/>
      <c r="AJ891" s="427"/>
      <c r="AK891" s="427"/>
      <c r="AL891" s="427"/>
      <c r="AM891" s="427"/>
      <c r="AN891" s="308"/>
    </row>
    <row r="892" spans="1:40" ht="15" hidden="1" outlineLevel="1">
      <c r="A892" s="533">
        <v>38</v>
      </c>
      <c r="B892" s="524"/>
      <c r="C892" s="430" t="s">
        <v>131</v>
      </c>
      <c r="D892" s="293" t="s">
        <v>25</v>
      </c>
      <c r="E892" s="297"/>
      <c r="F892" s="297"/>
      <c r="G892" s="297"/>
      <c r="H892" s="297"/>
      <c r="I892" s="297"/>
      <c r="J892" s="297"/>
      <c r="K892" s="297"/>
      <c r="L892" s="297"/>
      <c r="M892" s="297"/>
      <c r="N892" s="297"/>
      <c r="O892" s="297">
        <v>0</v>
      </c>
      <c r="P892" s="297"/>
      <c r="Q892" s="297"/>
      <c r="R892" s="297"/>
      <c r="S892" s="297"/>
      <c r="T892" s="297"/>
      <c r="U892" s="297"/>
      <c r="V892" s="297"/>
      <c r="W892" s="297"/>
      <c r="X892" s="297"/>
      <c r="Y892" s="297"/>
      <c r="Z892" s="428"/>
      <c r="AA892" s="417"/>
      <c r="AB892" s="417"/>
      <c r="AC892" s="417"/>
      <c r="AD892" s="417"/>
      <c r="AE892" s="417"/>
      <c r="AF892" s="417"/>
      <c r="AG892" s="417"/>
      <c r="AH892" s="417"/>
      <c r="AI892" s="417"/>
      <c r="AJ892" s="417"/>
      <c r="AK892" s="417"/>
      <c r="AL892" s="417"/>
      <c r="AM892" s="417"/>
      <c r="AN892" s="298">
        <f>SUM(Z892:AM892)</f>
        <v>0</v>
      </c>
    </row>
    <row r="893" spans="1:40" ht="15" hidden="1" outlineLevel="1">
      <c r="A893" s="533"/>
      <c r="B893" s="524"/>
      <c r="C893" s="296" t="s">
        <v>343</v>
      </c>
      <c r="D893" s="293" t="s">
        <v>164</v>
      </c>
      <c r="E893" s="297"/>
      <c r="F893" s="297"/>
      <c r="G893" s="297"/>
      <c r="H893" s="297"/>
      <c r="I893" s="297"/>
      <c r="J893" s="297"/>
      <c r="K893" s="297"/>
      <c r="L893" s="297"/>
      <c r="M893" s="297"/>
      <c r="N893" s="297"/>
      <c r="O893" s="297">
        <f>O892</f>
        <v>0</v>
      </c>
      <c r="P893" s="297"/>
      <c r="Q893" s="297"/>
      <c r="R893" s="297"/>
      <c r="S893" s="297"/>
      <c r="T893" s="297"/>
      <c r="U893" s="297"/>
      <c r="V893" s="297"/>
      <c r="W893" s="297"/>
      <c r="X893" s="297"/>
      <c r="Y893" s="297"/>
      <c r="Z893" s="413">
        <f>Z892</f>
        <v>0</v>
      </c>
      <c r="AA893" s="413">
        <f t="shared" ref="AA893" si="2699">AA892</f>
        <v>0</v>
      </c>
      <c r="AB893" s="413">
        <f t="shared" ref="AB893" si="2700">AB892</f>
        <v>0</v>
      </c>
      <c r="AC893" s="413">
        <f t="shared" ref="AC893" si="2701">AC892</f>
        <v>0</v>
      </c>
      <c r="AD893" s="413">
        <f t="shared" ref="AD893" si="2702">AD892</f>
        <v>0</v>
      </c>
      <c r="AE893" s="413">
        <f t="shared" ref="AE893" si="2703">AE892</f>
        <v>0</v>
      </c>
      <c r="AF893" s="413">
        <f t="shared" ref="AF893" si="2704">AF892</f>
        <v>0</v>
      </c>
      <c r="AG893" s="413">
        <f t="shared" ref="AG893" si="2705">AG892</f>
        <v>0</v>
      </c>
      <c r="AH893" s="413">
        <f t="shared" ref="AH893" si="2706">AH892</f>
        <v>0</v>
      </c>
      <c r="AI893" s="413">
        <f t="shared" ref="AI893" si="2707">AI892</f>
        <v>0</v>
      </c>
      <c r="AJ893" s="413">
        <f t="shared" ref="AJ893" si="2708">AJ892</f>
        <v>0</v>
      </c>
      <c r="AK893" s="413">
        <f t="shared" ref="AK893" si="2709">AK892</f>
        <v>0</v>
      </c>
      <c r="AL893" s="413">
        <f t="shared" ref="AL893" si="2710">AL892</f>
        <v>0</v>
      </c>
      <c r="AM893" s="413">
        <f t="shared" ref="AM893" si="2711">AM892</f>
        <v>0</v>
      </c>
      <c r="AN893" s="308"/>
    </row>
    <row r="894" spans="1:40" ht="15" hidden="1" outlineLevel="1">
      <c r="A894" s="533"/>
      <c r="B894" s="524"/>
      <c r="C894" s="430"/>
      <c r="D894" s="293"/>
      <c r="E894" s="293"/>
      <c r="F894" s="293"/>
      <c r="G894" s="293"/>
      <c r="H894" s="293"/>
      <c r="I894" s="293"/>
      <c r="J894" s="293"/>
      <c r="K894" s="293"/>
      <c r="L894" s="293"/>
      <c r="M894" s="293"/>
      <c r="N894" s="293"/>
      <c r="O894" s="293"/>
      <c r="P894" s="293"/>
      <c r="Q894" s="293"/>
      <c r="R894" s="293"/>
      <c r="S894" s="293"/>
      <c r="T894" s="293"/>
      <c r="U894" s="293"/>
      <c r="V894" s="293"/>
      <c r="W894" s="293"/>
      <c r="X894" s="293"/>
      <c r="Y894" s="293"/>
      <c r="Z894" s="414"/>
      <c r="AA894" s="427"/>
      <c r="AB894" s="427"/>
      <c r="AC894" s="427"/>
      <c r="AD894" s="427"/>
      <c r="AE894" s="427"/>
      <c r="AF894" s="427"/>
      <c r="AG894" s="427"/>
      <c r="AH894" s="427"/>
      <c r="AI894" s="427"/>
      <c r="AJ894" s="427"/>
      <c r="AK894" s="427"/>
      <c r="AL894" s="427"/>
      <c r="AM894" s="427"/>
      <c r="AN894" s="308"/>
    </row>
    <row r="895" spans="1:40" ht="30" hidden="1" outlineLevel="1">
      <c r="A895" s="533">
        <v>39</v>
      </c>
      <c r="B895" s="524"/>
      <c r="C895" s="430" t="s">
        <v>132</v>
      </c>
      <c r="D895" s="293" t="s">
        <v>25</v>
      </c>
      <c r="E895" s="297"/>
      <c r="F895" s="297"/>
      <c r="G895" s="297"/>
      <c r="H895" s="297"/>
      <c r="I895" s="297"/>
      <c r="J895" s="297"/>
      <c r="K895" s="297"/>
      <c r="L895" s="297"/>
      <c r="M895" s="297"/>
      <c r="N895" s="297"/>
      <c r="O895" s="297">
        <v>0</v>
      </c>
      <c r="P895" s="297"/>
      <c r="Q895" s="297"/>
      <c r="R895" s="297"/>
      <c r="S895" s="297"/>
      <c r="T895" s="297"/>
      <c r="U895" s="297"/>
      <c r="V895" s="297"/>
      <c r="W895" s="297"/>
      <c r="X895" s="297"/>
      <c r="Y895" s="297"/>
      <c r="Z895" s="428"/>
      <c r="AA895" s="417"/>
      <c r="AB895" s="417"/>
      <c r="AC895" s="417"/>
      <c r="AD895" s="417"/>
      <c r="AE895" s="417"/>
      <c r="AF895" s="417"/>
      <c r="AG895" s="417"/>
      <c r="AH895" s="417"/>
      <c r="AI895" s="417"/>
      <c r="AJ895" s="417"/>
      <c r="AK895" s="417"/>
      <c r="AL895" s="417"/>
      <c r="AM895" s="417"/>
      <c r="AN895" s="298">
        <f>SUM(Z895:AM895)</f>
        <v>0</v>
      </c>
    </row>
    <row r="896" spans="1:40" ht="15" hidden="1" outlineLevel="1">
      <c r="A896" s="533"/>
      <c r="B896" s="524"/>
      <c r="C896" s="296" t="s">
        <v>343</v>
      </c>
      <c r="D896" s="293" t="s">
        <v>164</v>
      </c>
      <c r="E896" s="297"/>
      <c r="F896" s="297"/>
      <c r="G896" s="297"/>
      <c r="H896" s="297"/>
      <c r="I896" s="297"/>
      <c r="J896" s="297"/>
      <c r="K896" s="297"/>
      <c r="L896" s="297"/>
      <c r="M896" s="297"/>
      <c r="N896" s="297"/>
      <c r="O896" s="297">
        <f>O895</f>
        <v>0</v>
      </c>
      <c r="P896" s="297"/>
      <c r="Q896" s="297"/>
      <c r="R896" s="297"/>
      <c r="S896" s="297"/>
      <c r="T896" s="297"/>
      <c r="U896" s="297"/>
      <c r="V896" s="297"/>
      <c r="W896" s="297"/>
      <c r="X896" s="297"/>
      <c r="Y896" s="297"/>
      <c r="Z896" s="413">
        <f>Z895</f>
        <v>0</v>
      </c>
      <c r="AA896" s="413">
        <f t="shared" ref="AA896" si="2712">AA895</f>
        <v>0</v>
      </c>
      <c r="AB896" s="413">
        <f t="shared" ref="AB896" si="2713">AB895</f>
        <v>0</v>
      </c>
      <c r="AC896" s="413">
        <f t="shared" ref="AC896" si="2714">AC895</f>
        <v>0</v>
      </c>
      <c r="AD896" s="413">
        <f t="shared" ref="AD896" si="2715">AD895</f>
        <v>0</v>
      </c>
      <c r="AE896" s="413">
        <f t="shared" ref="AE896" si="2716">AE895</f>
        <v>0</v>
      </c>
      <c r="AF896" s="413">
        <f t="shared" ref="AF896" si="2717">AF895</f>
        <v>0</v>
      </c>
      <c r="AG896" s="413">
        <f t="shared" ref="AG896" si="2718">AG895</f>
        <v>0</v>
      </c>
      <c r="AH896" s="413">
        <f t="shared" ref="AH896" si="2719">AH895</f>
        <v>0</v>
      </c>
      <c r="AI896" s="413">
        <f t="shared" ref="AI896" si="2720">AI895</f>
        <v>0</v>
      </c>
      <c r="AJ896" s="413">
        <f t="shared" ref="AJ896" si="2721">AJ895</f>
        <v>0</v>
      </c>
      <c r="AK896" s="413">
        <f t="shared" ref="AK896" si="2722">AK895</f>
        <v>0</v>
      </c>
      <c r="AL896" s="413">
        <f t="shared" ref="AL896" si="2723">AL895</f>
        <v>0</v>
      </c>
      <c r="AM896" s="413">
        <f t="shared" ref="AM896" si="2724">AM895</f>
        <v>0</v>
      </c>
      <c r="AN896" s="308"/>
    </row>
    <row r="897" spans="1:40" ht="15" hidden="1" outlineLevel="1">
      <c r="A897" s="533"/>
      <c r="B897" s="524"/>
      <c r="C897" s="430"/>
      <c r="D897" s="293"/>
      <c r="E897" s="293"/>
      <c r="F897" s="293"/>
      <c r="G897" s="293"/>
      <c r="H897" s="293"/>
      <c r="I897" s="293"/>
      <c r="J897" s="293"/>
      <c r="K897" s="293"/>
      <c r="L897" s="293"/>
      <c r="M897" s="293"/>
      <c r="N897" s="293"/>
      <c r="O897" s="293"/>
      <c r="P897" s="293"/>
      <c r="Q897" s="293"/>
      <c r="R897" s="293"/>
      <c r="S897" s="293"/>
      <c r="T897" s="293"/>
      <c r="U897" s="293"/>
      <c r="V897" s="293"/>
      <c r="W897" s="293"/>
      <c r="X897" s="293"/>
      <c r="Y897" s="293"/>
      <c r="Z897" s="414"/>
      <c r="AA897" s="427"/>
      <c r="AB897" s="427"/>
      <c r="AC897" s="427"/>
      <c r="AD897" s="427"/>
      <c r="AE897" s="427"/>
      <c r="AF897" s="427"/>
      <c r="AG897" s="427"/>
      <c r="AH897" s="427"/>
      <c r="AI897" s="427"/>
      <c r="AJ897" s="427"/>
      <c r="AK897" s="427"/>
      <c r="AL897" s="427"/>
      <c r="AM897" s="427"/>
      <c r="AN897" s="308"/>
    </row>
    <row r="898" spans="1:40" ht="30" hidden="1" outlineLevel="1">
      <c r="A898" s="533">
        <v>40</v>
      </c>
      <c r="B898" s="524"/>
      <c r="C898" s="430" t="s">
        <v>133</v>
      </c>
      <c r="D898" s="293" t="s">
        <v>25</v>
      </c>
      <c r="E898" s="297"/>
      <c r="F898" s="297"/>
      <c r="G898" s="297"/>
      <c r="H898" s="297"/>
      <c r="I898" s="297"/>
      <c r="J898" s="297"/>
      <c r="K898" s="297"/>
      <c r="L898" s="297"/>
      <c r="M898" s="297"/>
      <c r="N898" s="297"/>
      <c r="O898" s="297">
        <v>0</v>
      </c>
      <c r="P898" s="297"/>
      <c r="Q898" s="297"/>
      <c r="R898" s="297"/>
      <c r="S898" s="297"/>
      <c r="T898" s="297"/>
      <c r="U898" s="297"/>
      <c r="V898" s="297"/>
      <c r="W898" s="297"/>
      <c r="X898" s="297"/>
      <c r="Y898" s="297"/>
      <c r="Z898" s="428"/>
      <c r="AA898" s="417"/>
      <c r="AB898" s="417"/>
      <c r="AC898" s="417"/>
      <c r="AD898" s="417"/>
      <c r="AE898" s="417"/>
      <c r="AF898" s="417"/>
      <c r="AG898" s="417"/>
      <c r="AH898" s="417"/>
      <c r="AI898" s="417"/>
      <c r="AJ898" s="417"/>
      <c r="AK898" s="417"/>
      <c r="AL898" s="417"/>
      <c r="AM898" s="417"/>
      <c r="AN898" s="298">
        <f>SUM(Z898:AM898)</f>
        <v>0</v>
      </c>
    </row>
    <row r="899" spans="1:40" ht="15" hidden="1" outlineLevel="1">
      <c r="A899" s="533"/>
      <c r="B899" s="524"/>
      <c r="C899" s="296" t="s">
        <v>343</v>
      </c>
      <c r="D899" s="293" t="s">
        <v>164</v>
      </c>
      <c r="E899" s="297"/>
      <c r="F899" s="297"/>
      <c r="G899" s="297"/>
      <c r="H899" s="297"/>
      <c r="I899" s="297"/>
      <c r="J899" s="297"/>
      <c r="K899" s="297"/>
      <c r="L899" s="297"/>
      <c r="M899" s="297"/>
      <c r="N899" s="297"/>
      <c r="O899" s="297">
        <f>O898</f>
        <v>0</v>
      </c>
      <c r="P899" s="297"/>
      <c r="Q899" s="297"/>
      <c r="R899" s="297"/>
      <c r="S899" s="297"/>
      <c r="T899" s="297"/>
      <c r="U899" s="297"/>
      <c r="V899" s="297"/>
      <c r="W899" s="297"/>
      <c r="X899" s="297"/>
      <c r="Y899" s="297"/>
      <c r="Z899" s="413">
        <f>Z898</f>
        <v>0</v>
      </c>
      <c r="AA899" s="413">
        <f t="shared" ref="AA899" si="2725">AA898</f>
        <v>0</v>
      </c>
      <c r="AB899" s="413">
        <f t="shared" ref="AB899" si="2726">AB898</f>
        <v>0</v>
      </c>
      <c r="AC899" s="413">
        <f t="shared" ref="AC899" si="2727">AC898</f>
        <v>0</v>
      </c>
      <c r="AD899" s="413">
        <f t="shared" ref="AD899" si="2728">AD898</f>
        <v>0</v>
      </c>
      <c r="AE899" s="413">
        <f t="shared" ref="AE899" si="2729">AE898</f>
        <v>0</v>
      </c>
      <c r="AF899" s="413">
        <f t="shared" ref="AF899" si="2730">AF898</f>
        <v>0</v>
      </c>
      <c r="AG899" s="413">
        <f t="shared" ref="AG899" si="2731">AG898</f>
        <v>0</v>
      </c>
      <c r="AH899" s="413">
        <f t="shared" ref="AH899" si="2732">AH898</f>
        <v>0</v>
      </c>
      <c r="AI899" s="413">
        <f t="shared" ref="AI899" si="2733">AI898</f>
        <v>0</v>
      </c>
      <c r="AJ899" s="413">
        <f t="shared" ref="AJ899" si="2734">AJ898</f>
        <v>0</v>
      </c>
      <c r="AK899" s="413">
        <f t="shared" ref="AK899" si="2735">AK898</f>
        <v>0</v>
      </c>
      <c r="AL899" s="413">
        <f t="shared" ref="AL899" si="2736">AL898</f>
        <v>0</v>
      </c>
      <c r="AM899" s="413">
        <f t="shared" ref="AM899" si="2737">AM898</f>
        <v>0</v>
      </c>
      <c r="AN899" s="308"/>
    </row>
    <row r="900" spans="1:40" ht="15" hidden="1" outlineLevel="1">
      <c r="A900" s="533"/>
      <c r="B900" s="524"/>
      <c r="C900" s="430"/>
      <c r="D900" s="293"/>
      <c r="E900" s="293"/>
      <c r="F900" s="293"/>
      <c r="G900" s="293"/>
      <c r="H900" s="293"/>
      <c r="I900" s="293"/>
      <c r="J900" s="293"/>
      <c r="K900" s="293"/>
      <c r="L900" s="293"/>
      <c r="M900" s="293"/>
      <c r="N900" s="293"/>
      <c r="O900" s="293"/>
      <c r="P900" s="293"/>
      <c r="Q900" s="293"/>
      <c r="R900" s="293"/>
      <c r="S900" s="293"/>
      <c r="T900" s="293"/>
      <c r="U900" s="293"/>
      <c r="V900" s="293"/>
      <c r="W900" s="293"/>
      <c r="X900" s="293"/>
      <c r="Y900" s="293"/>
      <c r="Z900" s="414"/>
      <c r="AA900" s="427"/>
      <c r="AB900" s="427"/>
      <c r="AC900" s="427"/>
      <c r="AD900" s="427"/>
      <c r="AE900" s="427"/>
      <c r="AF900" s="427"/>
      <c r="AG900" s="427"/>
      <c r="AH900" s="427"/>
      <c r="AI900" s="427"/>
      <c r="AJ900" s="427"/>
      <c r="AK900" s="427"/>
      <c r="AL900" s="427"/>
      <c r="AM900" s="427"/>
      <c r="AN900" s="308"/>
    </row>
    <row r="901" spans="1:40" ht="45" hidden="1" outlineLevel="1">
      <c r="A901" s="533">
        <v>41</v>
      </c>
      <c r="B901" s="524"/>
      <c r="C901" s="430" t="s">
        <v>134</v>
      </c>
      <c r="D901" s="293" t="s">
        <v>25</v>
      </c>
      <c r="E901" s="297"/>
      <c r="F901" s="297"/>
      <c r="G901" s="297"/>
      <c r="H901" s="297"/>
      <c r="I901" s="297"/>
      <c r="J901" s="297"/>
      <c r="K901" s="297"/>
      <c r="L901" s="297"/>
      <c r="M901" s="297"/>
      <c r="N901" s="297"/>
      <c r="O901" s="297">
        <v>0</v>
      </c>
      <c r="P901" s="297"/>
      <c r="Q901" s="297"/>
      <c r="R901" s="297"/>
      <c r="S901" s="297"/>
      <c r="T901" s="297"/>
      <c r="U901" s="297"/>
      <c r="V901" s="297"/>
      <c r="W901" s="297"/>
      <c r="X901" s="297"/>
      <c r="Y901" s="297"/>
      <c r="Z901" s="428"/>
      <c r="AA901" s="417"/>
      <c r="AB901" s="417"/>
      <c r="AC901" s="417"/>
      <c r="AD901" s="417"/>
      <c r="AE901" s="417"/>
      <c r="AF901" s="417"/>
      <c r="AG901" s="417"/>
      <c r="AH901" s="417"/>
      <c r="AI901" s="417"/>
      <c r="AJ901" s="417"/>
      <c r="AK901" s="417"/>
      <c r="AL901" s="417"/>
      <c r="AM901" s="417"/>
      <c r="AN901" s="298">
        <f>SUM(Z901:AM901)</f>
        <v>0</v>
      </c>
    </row>
    <row r="902" spans="1:40" ht="15" hidden="1" outlineLevel="1">
      <c r="A902" s="533"/>
      <c r="B902" s="524"/>
      <c r="C902" s="296" t="s">
        <v>343</v>
      </c>
      <c r="D902" s="293" t="s">
        <v>164</v>
      </c>
      <c r="E902" s="297"/>
      <c r="F902" s="297"/>
      <c r="G902" s="297"/>
      <c r="H902" s="297"/>
      <c r="I902" s="297"/>
      <c r="J902" s="297"/>
      <c r="K902" s="297"/>
      <c r="L902" s="297"/>
      <c r="M902" s="297"/>
      <c r="N902" s="297"/>
      <c r="O902" s="297">
        <f>O901</f>
        <v>0</v>
      </c>
      <c r="P902" s="297"/>
      <c r="Q902" s="297"/>
      <c r="R902" s="297"/>
      <c r="S902" s="297"/>
      <c r="T902" s="297"/>
      <c r="U902" s="297"/>
      <c r="V902" s="297"/>
      <c r="W902" s="297"/>
      <c r="X902" s="297"/>
      <c r="Y902" s="297"/>
      <c r="Z902" s="413">
        <f>Z901</f>
        <v>0</v>
      </c>
      <c r="AA902" s="413">
        <f t="shared" ref="AA902" si="2738">AA901</f>
        <v>0</v>
      </c>
      <c r="AB902" s="413">
        <f t="shared" ref="AB902" si="2739">AB901</f>
        <v>0</v>
      </c>
      <c r="AC902" s="413">
        <f t="shared" ref="AC902" si="2740">AC901</f>
        <v>0</v>
      </c>
      <c r="AD902" s="413">
        <f t="shared" ref="AD902" si="2741">AD901</f>
        <v>0</v>
      </c>
      <c r="AE902" s="413">
        <f t="shared" ref="AE902" si="2742">AE901</f>
        <v>0</v>
      </c>
      <c r="AF902" s="413">
        <f t="shared" ref="AF902" si="2743">AF901</f>
        <v>0</v>
      </c>
      <c r="AG902" s="413">
        <f t="shared" ref="AG902" si="2744">AG901</f>
        <v>0</v>
      </c>
      <c r="AH902" s="413">
        <f t="shared" ref="AH902" si="2745">AH901</f>
        <v>0</v>
      </c>
      <c r="AI902" s="413">
        <f t="shared" ref="AI902" si="2746">AI901</f>
        <v>0</v>
      </c>
      <c r="AJ902" s="413">
        <f t="shared" ref="AJ902" si="2747">AJ901</f>
        <v>0</v>
      </c>
      <c r="AK902" s="413">
        <f t="shared" ref="AK902" si="2748">AK901</f>
        <v>0</v>
      </c>
      <c r="AL902" s="413">
        <f t="shared" ref="AL902" si="2749">AL901</f>
        <v>0</v>
      </c>
      <c r="AM902" s="413">
        <f t="shared" ref="AM902" si="2750">AM901</f>
        <v>0</v>
      </c>
      <c r="AN902" s="308"/>
    </row>
    <row r="903" spans="1:40" ht="15" hidden="1" outlineLevel="1">
      <c r="A903" s="533"/>
      <c r="B903" s="524"/>
      <c r="C903" s="430"/>
      <c r="D903" s="293"/>
      <c r="E903" s="293"/>
      <c r="F903" s="293"/>
      <c r="G903" s="293"/>
      <c r="H903" s="293"/>
      <c r="I903" s="293"/>
      <c r="J903" s="293"/>
      <c r="K903" s="293"/>
      <c r="L903" s="293"/>
      <c r="M903" s="293"/>
      <c r="N903" s="293"/>
      <c r="O903" s="293"/>
      <c r="P903" s="293"/>
      <c r="Q903" s="293"/>
      <c r="R903" s="293"/>
      <c r="S903" s="293"/>
      <c r="T903" s="293"/>
      <c r="U903" s="293"/>
      <c r="V903" s="293"/>
      <c r="W903" s="293"/>
      <c r="X903" s="293"/>
      <c r="Y903" s="293"/>
      <c r="Z903" s="414"/>
      <c r="AA903" s="427"/>
      <c r="AB903" s="427"/>
      <c r="AC903" s="427"/>
      <c r="AD903" s="427"/>
      <c r="AE903" s="427"/>
      <c r="AF903" s="427"/>
      <c r="AG903" s="427"/>
      <c r="AH903" s="427"/>
      <c r="AI903" s="427"/>
      <c r="AJ903" s="427"/>
      <c r="AK903" s="427"/>
      <c r="AL903" s="427"/>
      <c r="AM903" s="427"/>
      <c r="AN903" s="308"/>
    </row>
    <row r="904" spans="1:40" ht="30" hidden="1" outlineLevel="1">
      <c r="A904" s="533">
        <v>42</v>
      </c>
      <c r="B904" s="524"/>
      <c r="C904" s="430" t="s">
        <v>135</v>
      </c>
      <c r="D904" s="293" t="s">
        <v>25</v>
      </c>
      <c r="E904" s="297"/>
      <c r="F904" s="297"/>
      <c r="G904" s="297"/>
      <c r="H904" s="297"/>
      <c r="I904" s="297"/>
      <c r="J904" s="297"/>
      <c r="K904" s="297"/>
      <c r="L904" s="297"/>
      <c r="M904" s="297"/>
      <c r="N904" s="297"/>
      <c r="O904" s="293"/>
      <c r="P904" s="297"/>
      <c r="Q904" s="297"/>
      <c r="R904" s="297"/>
      <c r="S904" s="297"/>
      <c r="T904" s="297"/>
      <c r="U904" s="297"/>
      <c r="V904" s="297"/>
      <c r="W904" s="297"/>
      <c r="X904" s="297"/>
      <c r="Y904" s="297"/>
      <c r="Z904" s="428"/>
      <c r="AA904" s="417"/>
      <c r="AB904" s="417"/>
      <c r="AC904" s="417"/>
      <c r="AD904" s="417"/>
      <c r="AE904" s="417"/>
      <c r="AF904" s="417"/>
      <c r="AG904" s="417"/>
      <c r="AH904" s="417"/>
      <c r="AI904" s="417"/>
      <c r="AJ904" s="417"/>
      <c r="AK904" s="417"/>
      <c r="AL904" s="417"/>
      <c r="AM904" s="417"/>
      <c r="AN904" s="298">
        <f>SUM(Z904:AM904)</f>
        <v>0</v>
      </c>
    </row>
    <row r="905" spans="1:40" ht="15" hidden="1" outlineLevel="1">
      <c r="A905" s="533"/>
      <c r="B905" s="524"/>
      <c r="C905" s="296" t="s">
        <v>343</v>
      </c>
      <c r="D905" s="293" t="s">
        <v>164</v>
      </c>
      <c r="E905" s="297"/>
      <c r="F905" s="297"/>
      <c r="G905" s="297"/>
      <c r="H905" s="297"/>
      <c r="I905" s="297"/>
      <c r="J905" s="297"/>
      <c r="K905" s="297"/>
      <c r="L905" s="297"/>
      <c r="M905" s="297"/>
      <c r="N905" s="297"/>
      <c r="O905" s="470"/>
      <c r="P905" s="297"/>
      <c r="Q905" s="297"/>
      <c r="R905" s="297"/>
      <c r="S905" s="297"/>
      <c r="T905" s="297"/>
      <c r="U905" s="297"/>
      <c r="V905" s="297"/>
      <c r="W905" s="297"/>
      <c r="X905" s="297"/>
      <c r="Y905" s="297"/>
      <c r="Z905" s="413">
        <f>Z904</f>
        <v>0</v>
      </c>
      <c r="AA905" s="413">
        <f t="shared" ref="AA905" si="2751">AA904</f>
        <v>0</v>
      </c>
      <c r="AB905" s="413">
        <f t="shared" ref="AB905" si="2752">AB904</f>
        <v>0</v>
      </c>
      <c r="AC905" s="413">
        <f t="shared" ref="AC905" si="2753">AC904</f>
        <v>0</v>
      </c>
      <c r="AD905" s="413">
        <f t="shared" ref="AD905" si="2754">AD904</f>
        <v>0</v>
      </c>
      <c r="AE905" s="413">
        <f t="shared" ref="AE905" si="2755">AE904</f>
        <v>0</v>
      </c>
      <c r="AF905" s="413">
        <f t="shared" ref="AF905" si="2756">AF904</f>
        <v>0</v>
      </c>
      <c r="AG905" s="413">
        <f t="shared" ref="AG905" si="2757">AG904</f>
        <v>0</v>
      </c>
      <c r="AH905" s="413">
        <f t="shared" ref="AH905" si="2758">AH904</f>
        <v>0</v>
      </c>
      <c r="AI905" s="413">
        <f t="shared" ref="AI905" si="2759">AI904</f>
        <v>0</v>
      </c>
      <c r="AJ905" s="413">
        <f t="shared" ref="AJ905" si="2760">AJ904</f>
        <v>0</v>
      </c>
      <c r="AK905" s="413">
        <f t="shared" ref="AK905" si="2761">AK904</f>
        <v>0</v>
      </c>
      <c r="AL905" s="413">
        <f t="shared" ref="AL905" si="2762">AL904</f>
        <v>0</v>
      </c>
      <c r="AM905" s="413">
        <f t="shared" ref="AM905" si="2763">AM904</f>
        <v>0</v>
      </c>
      <c r="AN905" s="308"/>
    </row>
    <row r="906" spans="1:40" ht="15" hidden="1" outlineLevel="1">
      <c r="A906" s="533"/>
      <c r="B906" s="524"/>
      <c r="C906" s="430"/>
      <c r="D906" s="293"/>
      <c r="E906" s="293"/>
      <c r="F906" s="293"/>
      <c r="G906" s="293"/>
      <c r="H906" s="293"/>
      <c r="I906" s="293"/>
      <c r="J906" s="293"/>
      <c r="K906" s="293"/>
      <c r="L906" s="293"/>
      <c r="M906" s="293"/>
      <c r="N906" s="293"/>
      <c r="O906" s="293"/>
      <c r="P906" s="293"/>
      <c r="Q906" s="293"/>
      <c r="R906" s="293"/>
      <c r="S906" s="293"/>
      <c r="T906" s="293"/>
      <c r="U906" s="293"/>
      <c r="V906" s="293"/>
      <c r="W906" s="293"/>
      <c r="X906" s="293"/>
      <c r="Y906" s="293"/>
      <c r="Z906" s="414"/>
      <c r="AA906" s="427"/>
      <c r="AB906" s="427"/>
      <c r="AC906" s="427"/>
      <c r="AD906" s="427"/>
      <c r="AE906" s="427"/>
      <c r="AF906" s="427"/>
      <c r="AG906" s="427"/>
      <c r="AH906" s="427"/>
      <c r="AI906" s="427"/>
      <c r="AJ906" s="427"/>
      <c r="AK906" s="427"/>
      <c r="AL906" s="427"/>
      <c r="AM906" s="427"/>
      <c r="AN906" s="308"/>
    </row>
    <row r="907" spans="1:40" ht="15" hidden="1" outlineLevel="1">
      <c r="A907" s="533">
        <v>43</v>
      </c>
      <c r="B907" s="524"/>
      <c r="C907" s="430" t="s">
        <v>136</v>
      </c>
      <c r="D907" s="293" t="s">
        <v>25</v>
      </c>
      <c r="E907" s="297"/>
      <c r="F907" s="297"/>
      <c r="G907" s="297"/>
      <c r="H907" s="297"/>
      <c r="I907" s="297"/>
      <c r="J907" s="297"/>
      <c r="K907" s="297"/>
      <c r="L907" s="297"/>
      <c r="M907" s="297"/>
      <c r="N907" s="297"/>
      <c r="O907" s="297">
        <v>0</v>
      </c>
      <c r="P907" s="297"/>
      <c r="Q907" s="297"/>
      <c r="R907" s="297"/>
      <c r="S907" s="297"/>
      <c r="T907" s="297"/>
      <c r="U907" s="297"/>
      <c r="V907" s="297"/>
      <c r="W907" s="297"/>
      <c r="X907" s="297"/>
      <c r="Y907" s="297"/>
      <c r="Z907" s="428"/>
      <c r="AA907" s="417"/>
      <c r="AB907" s="417"/>
      <c r="AC907" s="417"/>
      <c r="AD907" s="417"/>
      <c r="AE907" s="417"/>
      <c r="AF907" s="417"/>
      <c r="AG907" s="417"/>
      <c r="AH907" s="417"/>
      <c r="AI907" s="417"/>
      <c r="AJ907" s="417"/>
      <c r="AK907" s="417"/>
      <c r="AL907" s="417"/>
      <c r="AM907" s="417"/>
      <c r="AN907" s="298">
        <f>SUM(Z907:AM907)</f>
        <v>0</v>
      </c>
    </row>
    <row r="908" spans="1:40" ht="15" hidden="1" outlineLevel="1">
      <c r="A908" s="533"/>
      <c r="B908" s="524"/>
      <c r="C908" s="296" t="s">
        <v>343</v>
      </c>
      <c r="D908" s="293" t="s">
        <v>164</v>
      </c>
      <c r="E908" s="297"/>
      <c r="F908" s="297"/>
      <c r="G908" s="297"/>
      <c r="H908" s="297"/>
      <c r="I908" s="297"/>
      <c r="J908" s="297"/>
      <c r="K908" s="297"/>
      <c r="L908" s="297"/>
      <c r="M908" s="297"/>
      <c r="N908" s="297"/>
      <c r="O908" s="297">
        <f>O907</f>
        <v>0</v>
      </c>
      <c r="P908" s="297"/>
      <c r="Q908" s="297"/>
      <c r="R908" s="297"/>
      <c r="S908" s="297"/>
      <c r="T908" s="297"/>
      <c r="U908" s="297"/>
      <c r="V908" s="297"/>
      <c r="W908" s="297"/>
      <c r="X908" s="297"/>
      <c r="Y908" s="297"/>
      <c r="Z908" s="413">
        <f>Z907</f>
        <v>0</v>
      </c>
      <c r="AA908" s="413">
        <f t="shared" ref="AA908" si="2764">AA907</f>
        <v>0</v>
      </c>
      <c r="AB908" s="413">
        <f t="shared" ref="AB908" si="2765">AB907</f>
        <v>0</v>
      </c>
      <c r="AC908" s="413">
        <f t="shared" ref="AC908" si="2766">AC907</f>
        <v>0</v>
      </c>
      <c r="AD908" s="413">
        <f t="shared" ref="AD908" si="2767">AD907</f>
        <v>0</v>
      </c>
      <c r="AE908" s="413">
        <f t="shared" ref="AE908" si="2768">AE907</f>
        <v>0</v>
      </c>
      <c r="AF908" s="413">
        <f t="shared" ref="AF908" si="2769">AF907</f>
        <v>0</v>
      </c>
      <c r="AG908" s="413">
        <f t="shared" ref="AG908" si="2770">AG907</f>
        <v>0</v>
      </c>
      <c r="AH908" s="413">
        <f t="shared" ref="AH908" si="2771">AH907</f>
        <v>0</v>
      </c>
      <c r="AI908" s="413">
        <f t="shared" ref="AI908" si="2772">AI907</f>
        <v>0</v>
      </c>
      <c r="AJ908" s="413">
        <f t="shared" ref="AJ908" si="2773">AJ907</f>
        <v>0</v>
      </c>
      <c r="AK908" s="413">
        <f t="shared" ref="AK908" si="2774">AK907</f>
        <v>0</v>
      </c>
      <c r="AL908" s="413">
        <f t="shared" ref="AL908" si="2775">AL907</f>
        <v>0</v>
      </c>
      <c r="AM908" s="413">
        <f t="shared" ref="AM908" si="2776">AM907</f>
        <v>0</v>
      </c>
      <c r="AN908" s="308"/>
    </row>
    <row r="909" spans="1:40" ht="15" hidden="1" outlineLevel="1">
      <c r="A909" s="533"/>
      <c r="B909" s="524"/>
      <c r="C909" s="430"/>
      <c r="D909" s="293"/>
      <c r="E909" s="293"/>
      <c r="F909" s="293"/>
      <c r="G909" s="293"/>
      <c r="H909" s="293"/>
      <c r="I909" s="293"/>
      <c r="J909" s="293"/>
      <c r="K909" s="293"/>
      <c r="L909" s="293"/>
      <c r="M909" s="293"/>
      <c r="N909" s="293"/>
      <c r="O909" s="293"/>
      <c r="P909" s="293"/>
      <c r="Q909" s="293"/>
      <c r="R909" s="293"/>
      <c r="S909" s="293"/>
      <c r="T909" s="293"/>
      <c r="U909" s="293"/>
      <c r="V909" s="293"/>
      <c r="W909" s="293"/>
      <c r="X909" s="293"/>
      <c r="Y909" s="293"/>
      <c r="Z909" s="414"/>
      <c r="AA909" s="427"/>
      <c r="AB909" s="427"/>
      <c r="AC909" s="427"/>
      <c r="AD909" s="427"/>
      <c r="AE909" s="427"/>
      <c r="AF909" s="427"/>
      <c r="AG909" s="427"/>
      <c r="AH909" s="427"/>
      <c r="AI909" s="427"/>
      <c r="AJ909" s="427"/>
      <c r="AK909" s="427"/>
      <c r="AL909" s="427"/>
      <c r="AM909" s="427"/>
      <c r="AN909" s="308"/>
    </row>
    <row r="910" spans="1:40" ht="45" hidden="1" outlineLevel="1">
      <c r="A910" s="533">
        <v>44</v>
      </c>
      <c r="B910" s="524"/>
      <c r="C910" s="430" t="s">
        <v>137</v>
      </c>
      <c r="D910" s="293" t="s">
        <v>25</v>
      </c>
      <c r="E910" s="297"/>
      <c r="F910" s="297"/>
      <c r="G910" s="297"/>
      <c r="H910" s="297"/>
      <c r="I910" s="297"/>
      <c r="J910" s="297"/>
      <c r="K910" s="297"/>
      <c r="L910" s="297"/>
      <c r="M910" s="297"/>
      <c r="N910" s="297"/>
      <c r="O910" s="297">
        <v>0</v>
      </c>
      <c r="P910" s="297"/>
      <c r="Q910" s="297"/>
      <c r="R910" s="297"/>
      <c r="S910" s="297"/>
      <c r="T910" s="297"/>
      <c r="U910" s="297"/>
      <c r="V910" s="297"/>
      <c r="W910" s="297"/>
      <c r="X910" s="297"/>
      <c r="Y910" s="297"/>
      <c r="Z910" s="428"/>
      <c r="AA910" s="417"/>
      <c r="AB910" s="417"/>
      <c r="AC910" s="417"/>
      <c r="AD910" s="417"/>
      <c r="AE910" s="417"/>
      <c r="AF910" s="417"/>
      <c r="AG910" s="417"/>
      <c r="AH910" s="417"/>
      <c r="AI910" s="417"/>
      <c r="AJ910" s="417"/>
      <c r="AK910" s="417"/>
      <c r="AL910" s="417"/>
      <c r="AM910" s="417"/>
      <c r="AN910" s="298">
        <f>SUM(Z910:AM910)</f>
        <v>0</v>
      </c>
    </row>
    <row r="911" spans="1:40" ht="15" hidden="1" outlineLevel="1">
      <c r="A911" s="533"/>
      <c r="B911" s="524"/>
      <c r="C911" s="296" t="s">
        <v>343</v>
      </c>
      <c r="D911" s="293" t="s">
        <v>164</v>
      </c>
      <c r="E911" s="297"/>
      <c r="F911" s="297"/>
      <c r="G911" s="297"/>
      <c r="H911" s="297"/>
      <c r="I911" s="297"/>
      <c r="J911" s="297"/>
      <c r="K911" s="297"/>
      <c r="L911" s="297"/>
      <c r="M911" s="297"/>
      <c r="N911" s="297"/>
      <c r="O911" s="297">
        <f>O910</f>
        <v>0</v>
      </c>
      <c r="P911" s="297"/>
      <c r="Q911" s="297"/>
      <c r="R911" s="297"/>
      <c r="S911" s="297"/>
      <c r="T911" s="297"/>
      <c r="U911" s="297"/>
      <c r="V911" s="297"/>
      <c r="W911" s="297"/>
      <c r="X911" s="297"/>
      <c r="Y911" s="297"/>
      <c r="Z911" s="413">
        <f>Z910</f>
        <v>0</v>
      </c>
      <c r="AA911" s="413">
        <f t="shared" ref="AA911" si="2777">AA910</f>
        <v>0</v>
      </c>
      <c r="AB911" s="413">
        <f t="shared" ref="AB911" si="2778">AB910</f>
        <v>0</v>
      </c>
      <c r="AC911" s="413">
        <f t="shared" ref="AC911" si="2779">AC910</f>
        <v>0</v>
      </c>
      <c r="AD911" s="413">
        <f t="shared" ref="AD911" si="2780">AD910</f>
        <v>0</v>
      </c>
      <c r="AE911" s="413">
        <f t="shared" ref="AE911" si="2781">AE910</f>
        <v>0</v>
      </c>
      <c r="AF911" s="413">
        <f t="shared" ref="AF911" si="2782">AF910</f>
        <v>0</v>
      </c>
      <c r="AG911" s="413">
        <f t="shared" ref="AG911" si="2783">AG910</f>
        <v>0</v>
      </c>
      <c r="AH911" s="413">
        <f t="shared" ref="AH911" si="2784">AH910</f>
        <v>0</v>
      </c>
      <c r="AI911" s="413">
        <f t="shared" ref="AI911" si="2785">AI910</f>
        <v>0</v>
      </c>
      <c r="AJ911" s="413">
        <f t="shared" ref="AJ911" si="2786">AJ910</f>
        <v>0</v>
      </c>
      <c r="AK911" s="413">
        <f t="shared" ref="AK911" si="2787">AK910</f>
        <v>0</v>
      </c>
      <c r="AL911" s="413">
        <f t="shared" ref="AL911" si="2788">AL910</f>
        <v>0</v>
      </c>
      <c r="AM911" s="413">
        <f t="shared" ref="AM911" si="2789">AM910</f>
        <v>0</v>
      </c>
      <c r="AN911" s="308"/>
    </row>
    <row r="912" spans="1:40" ht="15" hidden="1" outlineLevel="1">
      <c r="A912" s="533"/>
      <c r="B912" s="524"/>
      <c r="C912" s="430"/>
      <c r="D912" s="293"/>
      <c r="E912" s="293"/>
      <c r="F912" s="293"/>
      <c r="G912" s="293"/>
      <c r="H912" s="293"/>
      <c r="I912" s="293"/>
      <c r="J912" s="293"/>
      <c r="K912" s="293"/>
      <c r="L912" s="293"/>
      <c r="M912" s="293"/>
      <c r="N912" s="293"/>
      <c r="O912" s="293"/>
      <c r="P912" s="293"/>
      <c r="Q912" s="293"/>
      <c r="R912" s="293"/>
      <c r="S912" s="293"/>
      <c r="T912" s="293"/>
      <c r="U912" s="293"/>
      <c r="V912" s="293"/>
      <c r="W912" s="293"/>
      <c r="X912" s="293"/>
      <c r="Y912" s="293"/>
      <c r="Z912" s="414"/>
      <c r="AA912" s="427"/>
      <c r="AB912" s="427"/>
      <c r="AC912" s="427"/>
      <c r="AD912" s="427"/>
      <c r="AE912" s="427"/>
      <c r="AF912" s="427"/>
      <c r="AG912" s="427"/>
      <c r="AH912" s="427"/>
      <c r="AI912" s="427"/>
      <c r="AJ912" s="427"/>
      <c r="AK912" s="427"/>
      <c r="AL912" s="427"/>
      <c r="AM912" s="427"/>
      <c r="AN912" s="308"/>
    </row>
    <row r="913" spans="1:40" ht="30" hidden="1" outlineLevel="1">
      <c r="A913" s="533">
        <v>45</v>
      </c>
      <c r="B913" s="524"/>
      <c r="C913" s="430" t="s">
        <v>138</v>
      </c>
      <c r="D913" s="293" t="s">
        <v>25</v>
      </c>
      <c r="E913" s="297"/>
      <c r="F913" s="297"/>
      <c r="G913" s="297"/>
      <c r="H913" s="297"/>
      <c r="I913" s="297"/>
      <c r="J913" s="297"/>
      <c r="K913" s="297"/>
      <c r="L913" s="297"/>
      <c r="M913" s="297"/>
      <c r="N913" s="297"/>
      <c r="O913" s="297">
        <v>0</v>
      </c>
      <c r="P913" s="297"/>
      <c r="Q913" s="297"/>
      <c r="R913" s="297"/>
      <c r="S913" s="297"/>
      <c r="T913" s="297"/>
      <c r="U913" s="297"/>
      <c r="V913" s="297"/>
      <c r="W913" s="297"/>
      <c r="X913" s="297"/>
      <c r="Y913" s="297"/>
      <c r="Z913" s="428"/>
      <c r="AA913" s="417"/>
      <c r="AB913" s="417"/>
      <c r="AC913" s="417"/>
      <c r="AD913" s="417"/>
      <c r="AE913" s="417"/>
      <c r="AF913" s="417"/>
      <c r="AG913" s="417"/>
      <c r="AH913" s="417"/>
      <c r="AI913" s="417"/>
      <c r="AJ913" s="417"/>
      <c r="AK913" s="417"/>
      <c r="AL913" s="417"/>
      <c r="AM913" s="417"/>
      <c r="AN913" s="298">
        <f>SUM(Z913:AM913)</f>
        <v>0</v>
      </c>
    </row>
    <row r="914" spans="1:40" ht="15" hidden="1" outlineLevel="1">
      <c r="A914" s="533"/>
      <c r="B914" s="524"/>
      <c r="C914" s="296" t="s">
        <v>343</v>
      </c>
      <c r="D914" s="293" t="s">
        <v>164</v>
      </c>
      <c r="E914" s="297"/>
      <c r="F914" s="297"/>
      <c r="G914" s="297"/>
      <c r="H914" s="297"/>
      <c r="I914" s="297"/>
      <c r="J914" s="297"/>
      <c r="K914" s="297"/>
      <c r="L914" s="297"/>
      <c r="M914" s="297"/>
      <c r="N914" s="297"/>
      <c r="O914" s="297">
        <f>O913</f>
        <v>0</v>
      </c>
      <c r="P914" s="297"/>
      <c r="Q914" s="297"/>
      <c r="R914" s="297"/>
      <c r="S914" s="297"/>
      <c r="T914" s="297"/>
      <c r="U914" s="297"/>
      <c r="V914" s="297"/>
      <c r="W914" s="297"/>
      <c r="X914" s="297"/>
      <c r="Y914" s="297"/>
      <c r="Z914" s="413">
        <f>Z913</f>
        <v>0</v>
      </c>
      <c r="AA914" s="413">
        <f t="shared" ref="AA914" si="2790">AA913</f>
        <v>0</v>
      </c>
      <c r="AB914" s="413">
        <f t="shared" ref="AB914" si="2791">AB913</f>
        <v>0</v>
      </c>
      <c r="AC914" s="413">
        <f t="shared" ref="AC914" si="2792">AC913</f>
        <v>0</v>
      </c>
      <c r="AD914" s="413">
        <f t="shared" ref="AD914" si="2793">AD913</f>
        <v>0</v>
      </c>
      <c r="AE914" s="413">
        <f t="shared" ref="AE914" si="2794">AE913</f>
        <v>0</v>
      </c>
      <c r="AF914" s="413">
        <f t="shared" ref="AF914" si="2795">AF913</f>
        <v>0</v>
      </c>
      <c r="AG914" s="413">
        <f t="shared" ref="AG914" si="2796">AG913</f>
        <v>0</v>
      </c>
      <c r="AH914" s="413">
        <f t="shared" ref="AH914" si="2797">AH913</f>
        <v>0</v>
      </c>
      <c r="AI914" s="413">
        <f t="shared" ref="AI914" si="2798">AI913</f>
        <v>0</v>
      </c>
      <c r="AJ914" s="413">
        <f t="shared" ref="AJ914" si="2799">AJ913</f>
        <v>0</v>
      </c>
      <c r="AK914" s="413">
        <f t="shared" ref="AK914" si="2800">AK913</f>
        <v>0</v>
      </c>
      <c r="AL914" s="413">
        <f t="shared" ref="AL914" si="2801">AL913</f>
        <v>0</v>
      </c>
      <c r="AM914" s="413">
        <f t="shared" ref="AM914" si="2802">AM913</f>
        <v>0</v>
      </c>
      <c r="AN914" s="308"/>
    </row>
    <row r="915" spans="1:40" ht="15" hidden="1" outlineLevel="1">
      <c r="A915" s="533"/>
      <c r="B915" s="524"/>
      <c r="C915" s="430"/>
      <c r="D915" s="293"/>
      <c r="E915" s="293"/>
      <c r="F915" s="293"/>
      <c r="G915" s="293"/>
      <c r="H915" s="293"/>
      <c r="I915" s="293"/>
      <c r="J915" s="293"/>
      <c r="K915" s="293"/>
      <c r="L915" s="293"/>
      <c r="M915" s="293"/>
      <c r="N915" s="293"/>
      <c r="O915" s="293"/>
      <c r="P915" s="293"/>
      <c r="Q915" s="293"/>
      <c r="R915" s="293"/>
      <c r="S915" s="293"/>
      <c r="T915" s="293"/>
      <c r="U915" s="293"/>
      <c r="V915" s="293"/>
      <c r="W915" s="293"/>
      <c r="X915" s="293"/>
      <c r="Y915" s="293"/>
      <c r="Z915" s="414"/>
      <c r="AA915" s="427"/>
      <c r="AB915" s="427"/>
      <c r="AC915" s="427"/>
      <c r="AD915" s="427"/>
      <c r="AE915" s="427"/>
      <c r="AF915" s="427"/>
      <c r="AG915" s="427"/>
      <c r="AH915" s="427"/>
      <c r="AI915" s="427"/>
      <c r="AJ915" s="427"/>
      <c r="AK915" s="427"/>
      <c r="AL915" s="427"/>
      <c r="AM915" s="427"/>
      <c r="AN915" s="308"/>
    </row>
    <row r="916" spans="1:40" ht="30" hidden="1" outlineLevel="1">
      <c r="A916" s="533">
        <v>46</v>
      </c>
      <c r="B916" s="524"/>
      <c r="C916" s="430" t="s">
        <v>139</v>
      </c>
      <c r="D916" s="293" t="s">
        <v>25</v>
      </c>
      <c r="E916" s="297"/>
      <c r="F916" s="297"/>
      <c r="G916" s="297"/>
      <c r="H916" s="297"/>
      <c r="I916" s="297"/>
      <c r="J916" s="297"/>
      <c r="K916" s="297"/>
      <c r="L916" s="297"/>
      <c r="M916" s="297"/>
      <c r="N916" s="297"/>
      <c r="O916" s="297">
        <v>0</v>
      </c>
      <c r="P916" s="297"/>
      <c r="Q916" s="297"/>
      <c r="R916" s="297"/>
      <c r="S916" s="297"/>
      <c r="T916" s="297"/>
      <c r="U916" s="297"/>
      <c r="V916" s="297"/>
      <c r="W916" s="297"/>
      <c r="X916" s="297"/>
      <c r="Y916" s="297"/>
      <c r="Z916" s="428"/>
      <c r="AA916" s="417"/>
      <c r="AB916" s="417"/>
      <c r="AC916" s="417"/>
      <c r="AD916" s="417"/>
      <c r="AE916" s="417"/>
      <c r="AF916" s="417"/>
      <c r="AG916" s="417"/>
      <c r="AH916" s="417"/>
      <c r="AI916" s="417"/>
      <c r="AJ916" s="417"/>
      <c r="AK916" s="417"/>
      <c r="AL916" s="417"/>
      <c r="AM916" s="417"/>
      <c r="AN916" s="298">
        <f>SUM(Z916:AM916)</f>
        <v>0</v>
      </c>
    </row>
    <row r="917" spans="1:40" ht="15" hidden="1" outlineLevel="1">
      <c r="A917" s="533"/>
      <c r="B917" s="524"/>
      <c r="C917" s="296" t="s">
        <v>343</v>
      </c>
      <c r="D917" s="293" t="s">
        <v>164</v>
      </c>
      <c r="E917" s="297"/>
      <c r="F917" s="297"/>
      <c r="G917" s="297"/>
      <c r="H917" s="297"/>
      <c r="I917" s="297"/>
      <c r="J917" s="297"/>
      <c r="K917" s="297"/>
      <c r="L917" s="297"/>
      <c r="M917" s="297"/>
      <c r="N917" s="297"/>
      <c r="O917" s="297">
        <f>O916</f>
        <v>0</v>
      </c>
      <c r="P917" s="297"/>
      <c r="Q917" s="297"/>
      <c r="R917" s="297"/>
      <c r="S917" s="297"/>
      <c r="T917" s="297"/>
      <c r="U917" s="297"/>
      <c r="V917" s="297"/>
      <c r="W917" s="297"/>
      <c r="X917" s="297"/>
      <c r="Y917" s="297"/>
      <c r="Z917" s="413">
        <f>Z916</f>
        <v>0</v>
      </c>
      <c r="AA917" s="413">
        <f t="shared" ref="AA917" si="2803">AA916</f>
        <v>0</v>
      </c>
      <c r="AB917" s="413">
        <f t="shared" ref="AB917" si="2804">AB916</f>
        <v>0</v>
      </c>
      <c r="AC917" s="413">
        <f t="shared" ref="AC917" si="2805">AC916</f>
        <v>0</v>
      </c>
      <c r="AD917" s="413">
        <f t="shared" ref="AD917" si="2806">AD916</f>
        <v>0</v>
      </c>
      <c r="AE917" s="413">
        <f t="shared" ref="AE917" si="2807">AE916</f>
        <v>0</v>
      </c>
      <c r="AF917" s="413">
        <f t="shared" ref="AF917" si="2808">AF916</f>
        <v>0</v>
      </c>
      <c r="AG917" s="413">
        <f t="shared" ref="AG917" si="2809">AG916</f>
        <v>0</v>
      </c>
      <c r="AH917" s="413">
        <f t="shared" ref="AH917" si="2810">AH916</f>
        <v>0</v>
      </c>
      <c r="AI917" s="413">
        <f t="shared" ref="AI917" si="2811">AI916</f>
        <v>0</v>
      </c>
      <c r="AJ917" s="413">
        <f t="shared" ref="AJ917" si="2812">AJ916</f>
        <v>0</v>
      </c>
      <c r="AK917" s="413">
        <f t="shared" ref="AK917" si="2813">AK916</f>
        <v>0</v>
      </c>
      <c r="AL917" s="413">
        <f t="shared" ref="AL917" si="2814">AL916</f>
        <v>0</v>
      </c>
      <c r="AM917" s="413">
        <f t="shared" ref="AM917" si="2815">AM916</f>
        <v>0</v>
      </c>
      <c r="AN917" s="308"/>
    </row>
    <row r="918" spans="1:40" ht="15" hidden="1" outlineLevel="1">
      <c r="A918" s="533"/>
      <c r="B918" s="524"/>
      <c r="C918" s="430"/>
      <c r="D918" s="293"/>
      <c r="E918" s="293"/>
      <c r="F918" s="293"/>
      <c r="G918" s="293"/>
      <c r="H918" s="293"/>
      <c r="I918" s="293"/>
      <c r="J918" s="293"/>
      <c r="K918" s="293"/>
      <c r="L918" s="293"/>
      <c r="M918" s="293"/>
      <c r="N918" s="293"/>
      <c r="O918" s="293"/>
      <c r="P918" s="293"/>
      <c r="Q918" s="293"/>
      <c r="R918" s="293"/>
      <c r="S918" s="293"/>
      <c r="T918" s="293"/>
      <c r="U918" s="293"/>
      <c r="V918" s="293"/>
      <c r="W918" s="293"/>
      <c r="X918" s="293"/>
      <c r="Y918" s="293"/>
      <c r="Z918" s="414"/>
      <c r="AA918" s="427"/>
      <c r="AB918" s="427"/>
      <c r="AC918" s="427"/>
      <c r="AD918" s="427"/>
      <c r="AE918" s="427"/>
      <c r="AF918" s="427"/>
      <c r="AG918" s="427"/>
      <c r="AH918" s="427"/>
      <c r="AI918" s="427"/>
      <c r="AJ918" s="427"/>
      <c r="AK918" s="427"/>
      <c r="AL918" s="427"/>
      <c r="AM918" s="427"/>
      <c r="AN918" s="308"/>
    </row>
    <row r="919" spans="1:40" ht="30" hidden="1" outlineLevel="1">
      <c r="A919" s="533">
        <v>47</v>
      </c>
      <c r="B919" s="524"/>
      <c r="C919" s="430" t="s">
        <v>140</v>
      </c>
      <c r="D919" s="293" t="s">
        <v>25</v>
      </c>
      <c r="E919" s="297"/>
      <c r="F919" s="297"/>
      <c r="G919" s="297"/>
      <c r="H919" s="297"/>
      <c r="I919" s="297"/>
      <c r="J919" s="297"/>
      <c r="K919" s="297"/>
      <c r="L919" s="297"/>
      <c r="M919" s="297"/>
      <c r="N919" s="297"/>
      <c r="O919" s="297">
        <v>0</v>
      </c>
      <c r="P919" s="297"/>
      <c r="Q919" s="297"/>
      <c r="R919" s="297"/>
      <c r="S919" s="297"/>
      <c r="T919" s="297"/>
      <c r="U919" s="297"/>
      <c r="V919" s="297"/>
      <c r="W919" s="297"/>
      <c r="X919" s="297"/>
      <c r="Y919" s="297"/>
      <c r="Z919" s="428"/>
      <c r="AA919" s="417"/>
      <c r="AB919" s="417"/>
      <c r="AC919" s="417"/>
      <c r="AD919" s="417"/>
      <c r="AE919" s="417"/>
      <c r="AF919" s="417"/>
      <c r="AG919" s="417"/>
      <c r="AH919" s="417"/>
      <c r="AI919" s="417"/>
      <c r="AJ919" s="417"/>
      <c r="AK919" s="417"/>
      <c r="AL919" s="417"/>
      <c r="AM919" s="417"/>
      <c r="AN919" s="298">
        <f>SUM(Z919:AM919)</f>
        <v>0</v>
      </c>
    </row>
    <row r="920" spans="1:40" ht="15" hidden="1" outlineLevel="1">
      <c r="A920" s="533"/>
      <c r="B920" s="524"/>
      <c r="C920" s="296" t="s">
        <v>343</v>
      </c>
      <c r="D920" s="293" t="s">
        <v>164</v>
      </c>
      <c r="E920" s="297"/>
      <c r="F920" s="297"/>
      <c r="G920" s="297"/>
      <c r="H920" s="297"/>
      <c r="I920" s="297"/>
      <c r="J920" s="297"/>
      <c r="K920" s="297"/>
      <c r="L920" s="297"/>
      <c r="M920" s="297"/>
      <c r="N920" s="297"/>
      <c r="O920" s="297">
        <f>O919</f>
        <v>0</v>
      </c>
      <c r="P920" s="297"/>
      <c r="Q920" s="297"/>
      <c r="R920" s="297"/>
      <c r="S920" s="297"/>
      <c r="T920" s="297"/>
      <c r="U920" s="297"/>
      <c r="V920" s="297"/>
      <c r="W920" s="297"/>
      <c r="X920" s="297"/>
      <c r="Y920" s="297"/>
      <c r="Z920" s="413">
        <f>Z919</f>
        <v>0</v>
      </c>
      <c r="AA920" s="413">
        <f t="shared" ref="AA920" si="2816">AA919</f>
        <v>0</v>
      </c>
      <c r="AB920" s="413">
        <f t="shared" ref="AB920" si="2817">AB919</f>
        <v>0</v>
      </c>
      <c r="AC920" s="413">
        <f t="shared" ref="AC920" si="2818">AC919</f>
        <v>0</v>
      </c>
      <c r="AD920" s="413">
        <f t="shared" ref="AD920" si="2819">AD919</f>
        <v>0</v>
      </c>
      <c r="AE920" s="413">
        <f t="shared" ref="AE920" si="2820">AE919</f>
        <v>0</v>
      </c>
      <c r="AF920" s="413">
        <f t="shared" ref="AF920" si="2821">AF919</f>
        <v>0</v>
      </c>
      <c r="AG920" s="413">
        <f t="shared" ref="AG920" si="2822">AG919</f>
        <v>0</v>
      </c>
      <c r="AH920" s="413">
        <f t="shared" ref="AH920" si="2823">AH919</f>
        <v>0</v>
      </c>
      <c r="AI920" s="413">
        <f t="shared" ref="AI920" si="2824">AI919</f>
        <v>0</v>
      </c>
      <c r="AJ920" s="413">
        <f t="shared" ref="AJ920" si="2825">AJ919</f>
        <v>0</v>
      </c>
      <c r="AK920" s="413">
        <f t="shared" ref="AK920" si="2826">AK919</f>
        <v>0</v>
      </c>
      <c r="AL920" s="413">
        <f t="shared" ref="AL920" si="2827">AL919</f>
        <v>0</v>
      </c>
      <c r="AM920" s="413">
        <f t="shared" ref="AM920" si="2828">AM919</f>
        <v>0</v>
      </c>
      <c r="AN920" s="308"/>
    </row>
    <row r="921" spans="1:40" ht="15" hidden="1" outlineLevel="1">
      <c r="A921" s="533"/>
      <c r="B921" s="524"/>
      <c r="C921" s="430"/>
      <c r="D921" s="293"/>
      <c r="E921" s="293"/>
      <c r="F921" s="293"/>
      <c r="G921" s="293"/>
      <c r="H921" s="293"/>
      <c r="I921" s="293"/>
      <c r="J921" s="293"/>
      <c r="K921" s="293"/>
      <c r="L921" s="293"/>
      <c r="M921" s="293"/>
      <c r="N921" s="293"/>
      <c r="O921" s="293"/>
      <c r="P921" s="293"/>
      <c r="Q921" s="293"/>
      <c r="R921" s="293"/>
      <c r="S921" s="293"/>
      <c r="T921" s="293"/>
      <c r="U921" s="293"/>
      <c r="V921" s="293"/>
      <c r="W921" s="293"/>
      <c r="X921" s="293"/>
      <c r="Y921" s="293"/>
      <c r="Z921" s="414"/>
      <c r="AA921" s="427"/>
      <c r="AB921" s="427"/>
      <c r="AC921" s="427"/>
      <c r="AD921" s="427"/>
      <c r="AE921" s="427"/>
      <c r="AF921" s="427"/>
      <c r="AG921" s="427"/>
      <c r="AH921" s="427"/>
      <c r="AI921" s="427"/>
      <c r="AJ921" s="427"/>
      <c r="AK921" s="427"/>
      <c r="AL921" s="427"/>
      <c r="AM921" s="427"/>
      <c r="AN921" s="308"/>
    </row>
    <row r="922" spans="1:40" ht="30" hidden="1" outlineLevel="1">
      <c r="A922" s="533">
        <v>48</v>
      </c>
      <c r="B922" s="524"/>
      <c r="C922" s="430" t="s">
        <v>141</v>
      </c>
      <c r="D922" s="293" t="s">
        <v>25</v>
      </c>
      <c r="E922" s="297"/>
      <c r="F922" s="297"/>
      <c r="G922" s="297"/>
      <c r="H922" s="297"/>
      <c r="I922" s="297"/>
      <c r="J922" s="297"/>
      <c r="K922" s="297"/>
      <c r="L922" s="297"/>
      <c r="M922" s="297"/>
      <c r="N922" s="297"/>
      <c r="O922" s="297">
        <v>0</v>
      </c>
      <c r="P922" s="297"/>
      <c r="Q922" s="297"/>
      <c r="R922" s="297"/>
      <c r="S922" s="297"/>
      <c r="T922" s="297"/>
      <c r="U922" s="297"/>
      <c r="V922" s="297"/>
      <c r="W922" s="297"/>
      <c r="X922" s="297"/>
      <c r="Y922" s="297"/>
      <c r="Z922" s="428"/>
      <c r="AA922" s="417"/>
      <c r="AB922" s="417"/>
      <c r="AC922" s="417"/>
      <c r="AD922" s="417"/>
      <c r="AE922" s="417"/>
      <c r="AF922" s="417"/>
      <c r="AG922" s="417"/>
      <c r="AH922" s="417"/>
      <c r="AI922" s="417"/>
      <c r="AJ922" s="417"/>
      <c r="AK922" s="417"/>
      <c r="AL922" s="417"/>
      <c r="AM922" s="417"/>
      <c r="AN922" s="298">
        <f>SUM(Z922:AM922)</f>
        <v>0</v>
      </c>
    </row>
    <row r="923" spans="1:40" ht="15" hidden="1" outlineLevel="1">
      <c r="A923" s="533"/>
      <c r="B923" s="524"/>
      <c r="C923" s="296" t="s">
        <v>343</v>
      </c>
      <c r="D923" s="293" t="s">
        <v>164</v>
      </c>
      <c r="E923" s="297"/>
      <c r="F923" s="297"/>
      <c r="G923" s="297"/>
      <c r="H923" s="297"/>
      <c r="I923" s="297"/>
      <c r="J923" s="297"/>
      <c r="K923" s="297"/>
      <c r="L923" s="297"/>
      <c r="M923" s="297"/>
      <c r="N923" s="297"/>
      <c r="O923" s="297">
        <f>O922</f>
        <v>0</v>
      </c>
      <c r="P923" s="297"/>
      <c r="Q923" s="297"/>
      <c r="R923" s="297"/>
      <c r="S923" s="297"/>
      <c r="T923" s="297"/>
      <c r="U923" s="297"/>
      <c r="V923" s="297"/>
      <c r="W923" s="297"/>
      <c r="X923" s="297"/>
      <c r="Y923" s="297"/>
      <c r="Z923" s="413">
        <f>Z922</f>
        <v>0</v>
      </c>
      <c r="AA923" s="413">
        <f t="shared" ref="AA923" si="2829">AA922</f>
        <v>0</v>
      </c>
      <c r="AB923" s="413">
        <f t="shared" ref="AB923" si="2830">AB922</f>
        <v>0</v>
      </c>
      <c r="AC923" s="413">
        <f t="shared" ref="AC923" si="2831">AC922</f>
        <v>0</v>
      </c>
      <c r="AD923" s="413">
        <f t="shared" ref="AD923" si="2832">AD922</f>
        <v>0</v>
      </c>
      <c r="AE923" s="413">
        <f t="shared" ref="AE923" si="2833">AE922</f>
        <v>0</v>
      </c>
      <c r="AF923" s="413">
        <f t="shared" ref="AF923" si="2834">AF922</f>
        <v>0</v>
      </c>
      <c r="AG923" s="413">
        <f t="shared" ref="AG923" si="2835">AG922</f>
        <v>0</v>
      </c>
      <c r="AH923" s="413">
        <f t="shared" ref="AH923" si="2836">AH922</f>
        <v>0</v>
      </c>
      <c r="AI923" s="413">
        <f t="shared" ref="AI923" si="2837">AI922</f>
        <v>0</v>
      </c>
      <c r="AJ923" s="413">
        <f t="shared" ref="AJ923" si="2838">AJ922</f>
        <v>0</v>
      </c>
      <c r="AK923" s="413">
        <f t="shared" ref="AK923" si="2839">AK922</f>
        <v>0</v>
      </c>
      <c r="AL923" s="413">
        <f t="shared" ref="AL923" si="2840">AL922</f>
        <v>0</v>
      </c>
      <c r="AM923" s="413">
        <f t="shared" ref="AM923" si="2841">AM922</f>
        <v>0</v>
      </c>
      <c r="AN923" s="308"/>
    </row>
    <row r="924" spans="1:40" ht="15" hidden="1" outlineLevel="1">
      <c r="A924" s="533"/>
      <c r="B924" s="524"/>
      <c r="C924" s="430"/>
      <c r="D924" s="293"/>
      <c r="E924" s="293"/>
      <c r="F924" s="293"/>
      <c r="G924" s="293"/>
      <c r="H924" s="293"/>
      <c r="I924" s="293"/>
      <c r="J924" s="293"/>
      <c r="K924" s="293"/>
      <c r="L924" s="293"/>
      <c r="M924" s="293"/>
      <c r="N924" s="293"/>
      <c r="O924" s="293"/>
      <c r="P924" s="293"/>
      <c r="Q924" s="293"/>
      <c r="R924" s="293"/>
      <c r="S924" s="293"/>
      <c r="T924" s="293"/>
      <c r="U924" s="293"/>
      <c r="V924" s="293"/>
      <c r="W924" s="293"/>
      <c r="X924" s="293"/>
      <c r="Y924" s="293"/>
      <c r="Z924" s="414"/>
      <c r="AA924" s="427"/>
      <c r="AB924" s="427"/>
      <c r="AC924" s="427"/>
      <c r="AD924" s="427"/>
      <c r="AE924" s="427"/>
      <c r="AF924" s="427"/>
      <c r="AG924" s="427"/>
      <c r="AH924" s="427"/>
      <c r="AI924" s="427"/>
      <c r="AJ924" s="427"/>
      <c r="AK924" s="427"/>
      <c r="AL924" s="427"/>
      <c r="AM924" s="427"/>
      <c r="AN924" s="308"/>
    </row>
    <row r="925" spans="1:40" ht="30" hidden="1" outlineLevel="1">
      <c r="A925" s="533">
        <v>49</v>
      </c>
      <c r="B925" s="524"/>
      <c r="C925" s="430" t="s">
        <v>142</v>
      </c>
      <c r="D925" s="293" t="s">
        <v>25</v>
      </c>
      <c r="E925" s="297"/>
      <c r="F925" s="297"/>
      <c r="G925" s="297"/>
      <c r="H925" s="297"/>
      <c r="I925" s="297"/>
      <c r="J925" s="297"/>
      <c r="K925" s="297"/>
      <c r="L925" s="297"/>
      <c r="M925" s="297"/>
      <c r="N925" s="297"/>
      <c r="O925" s="297">
        <v>0</v>
      </c>
      <c r="P925" s="297"/>
      <c r="Q925" s="297"/>
      <c r="R925" s="297"/>
      <c r="S925" s="297"/>
      <c r="T925" s="297"/>
      <c r="U925" s="297"/>
      <c r="V925" s="297"/>
      <c r="W925" s="297"/>
      <c r="X925" s="297"/>
      <c r="Y925" s="297"/>
      <c r="Z925" s="428"/>
      <c r="AA925" s="417"/>
      <c r="AB925" s="417"/>
      <c r="AC925" s="417"/>
      <c r="AD925" s="417"/>
      <c r="AE925" s="417"/>
      <c r="AF925" s="417"/>
      <c r="AG925" s="417"/>
      <c r="AH925" s="417"/>
      <c r="AI925" s="417"/>
      <c r="AJ925" s="417"/>
      <c r="AK925" s="417"/>
      <c r="AL925" s="417"/>
      <c r="AM925" s="417"/>
      <c r="AN925" s="298">
        <f>SUM(Z925:AM925)</f>
        <v>0</v>
      </c>
    </row>
    <row r="926" spans="1:40" ht="15" hidden="1" outlineLevel="1">
      <c r="A926" s="533"/>
      <c r="B926" s="524"/>
      <c r="C926" s="296" t="s">
        <v>343</v>
      </c>
      <c r="D926" s="293" t="s">
        <v>164</v>
      </c>
      <c r="E926" s="297"/>
      <c r="F926" s="297"/>
      <c r="G926" s="297"/>
      <c r="H926" s="297"/>
      <c r="I926" s="297"/>
      <c r="J926" s="297"/>
      <c r="K926" s="297"/>
      <c r="L926" s="297"/>
      <c r="M926" s="297"/>
      <c r="N926" s="297"/>
      <c r="O926" s="297">
        <f>O925</f>
        <v>0</v>
      </c>
      <c r="P926" s="297"/>
      <c r="Q926" s="297"/>
      <c r="R926" s="297"/>
      <c r="S926" s="297"/>
      <c r="T926" s="297"/>
      <c r="U926" s="297"/>
      <c r="V926" s="297"/>
      <c r="W926" s="297"/>
      <c r="X926" s="297"/>
      <c r="Y926" s="297"/>
      <c r="Z926" s="413">
        <f>Z925</f>
        <v>0</v>
      </c>
      <c r="AA926" s="413">
        <f t="shared" ref="AA926" si="2842">AA925</f>
        <v>0</v>
      </c>
      <c r="AB926" s="413">
        <f t="shared" ref="AB926" si="2843">AB925</f>
        <v>0</v>
      </c>
      <c r="AC926" s="413">
        <f t="shared" ref="AC926" si="2844">AC925</f>
        <v>0</v>
      </c>
      <c r="AD926" s="413">
        <f t="shared" ref="AD926" si="2845">AD925</f>
        <v>0</v>
      </c>
      <c r="AE926" s="413">
        <f t="shared" ref="AE926" si="2846">AE925</f>
        <v>0</v>
      </c>
      <c r="AF926" s="413">
        <f t="shared" ref="AF926" si="2847">AF925</f>
        <v>0</v>
      </c>
      <c r="AG926" s="413">
        <f t="shared" ref="AG926" si="2848">AG925</f>
        <v>0</v>
      </c>
      <c r="AH926" s="413">
        <f t="shared" ref="AH926" si="2849">AH925</f>
        <v>0</v>
      </c>
      <c r="AI926" s="413">
        <f t="shared" ref="AI926" si="2850">AI925</f>
        <v>0</v>
      </c>
      <c r="AJ926" s="413">
        <f t="shared" ref="AJ926" si="2851">AJ925</f>
        <v>0</v>
      </c>
      <c r="AK926" s="413">
        <f t="shared" ref="AK926" si="2852">AK925</f>
        <v>0</v>
      </c>
      <c r="AL926" s="413">
        <f t="shared" ref="AL926" si="2853">AL925</f>
        <v>0</v>
      </c>
      <c r="AM926" s="413">
        <f t="shared" ref="AM926" si="2854">AM925</f>
        <v>0</v>
      </c>
      <c r="AN926" s="308"/>
    </row>
    <row r="927" spans="1:40" ht="15" hidden="1" outlineLevel="1">
      <c r="A927" s="533"/>
      <c r="B927" s="524"/>
      <c r="C927" s="296"/>
      <c r="D927" s="307"/>
      <c r="E927" s="293"/>
      <c r="F927" s="293"/>
      <c r="G927" s="293"/>
      <c r="H927" s="293"/>
      <c r="I927" s="293"/>
      <c r="J927" s="293"/>
      <c r="K927" s="293"/>
      <c r="L927" s="293"/>
      <c r="M927" s="293"/>
      <c r="N927" s="293"/>
      <c r="O927" s="293"/>
      <c r="P927" s="293"/>
      <c r="Q927" s="293"/>
      <c r="R927" s="293"/>
      <c r="S927" s="293"/>
      <c r="T927" s="293"/>
      <c r="U927" s="293"/>
      <c r="V927" s="293"/>
      <c r="W927" s="293"/>
      <c r="X927" s="293"/>
      <c r="Y927" s="293"/>
      <c r="Z927" s="303"/>
      <c r="AA927" s="303"/>
      <c r="AB927" s="303"/>
      <c r="AC927" s="303"/>
      <c r="AD927" s="303"/>
      <c r="AE927" s="303"/>
      <c r="AF927" s="303"/>
      <c r="AG927" s="303"/>
      <c r="AH927" s="303"/>
      <c r="AI927" s="303"/>
      <c r="AJ927" s="303"/>
      <c r="AK927" s="303"/>
      <c r="AL927" s="303"/>
      <c r="AM927" s="303"/>
      <c r="AN927" s="308"/>
    </row>
    <row r="928" spans="1:40" ht="15.6" collapsed="1">
      <c r="C928" s="329" t="s">
        <v>329</v>
      </c>
      <c r="D928" s="331"/>
      <c r="E928" s="331">
        <f>SUM(E771:E926)</f>
        <v>0</v>
      </c>
      <c r="F928" s="331"/>
      <c r="G928" s="331"/>
      <c r="H928" s="331"/>
      <c r="I928" s="331"/>
      <c r="J928" s="331"/>
      <c r="K928" s="331"/>
      <c r="L928" s="331"/>
      <c r="M928" s="331"/>
      <c r="N928" s="331"/>
      <c r="O928" s="331"/>
      <c r="P928" s="331">
        <f>SUM(P771:P926)</f>
        <v>0</v>
      </c>
      <c r="Q928" s="331"/>
      <c r="R928" s="331"/>
      <c r="S928" s="331"/>
      <c r="T928" s="331"/>
      <c r="U928" s="331"/>
      <c r="V928" s="331"/>
      <c r="W928" s="331"/>
      <c r="X928" s="331"/>
      <c r="Y928" s="331"/>
      <c r="Z928" s="331">
        <f>IF(Z769="kWh",SUMPRODUCT(E771:E926,Z771:Z926))</f>
        <v>0</v>
      </c>
      <c r="AA928" s="331">
        <f>IF(AA769="kWh",SUMPRODUCT(E771:E926,AA771:AA926))</f>
        <v>0</v>
      </c>
      <c r="AB928" s="331">
        <f>IF(AB769="kw",SUMPRODUCT(O771:O926,P771:P926,AB771:AB926),SUMPRODUCT(E771:E926,AB771:AB926))</f>
        <v>0</v>
      </c>
      <c r="AC928" s="331">
        <f>IF(AC769="kw",SUMPRODUCT(O771:O926,P771:P926,AC771:AC926),SUMPRODUCT(E771:E926,AC771:AC926))</f>
        <v>0</v>
      </c>
      <c r="AD928" s="331">
        <f>IF(AD769="kw",SUMPRODUCT(O771:O926,P771:P926,AD771:AD926),SUMPRODUCT(E771:E926,AD771:AD926))</f>
        <v>0</v>
      </c>
      <c r="AE928" s="331">
        <f>IF(AE769="kw",SUMPRODUCT(O771:O926,P771:P926,AE771:AE926),SUMPRODUCT(E771:E926,AE771:AE926))</f>
        <v>0</v>
      </c>
      <c r="AF928" s="331">
        <f>IF(AF769="kw",SUMPRODUCT(O771:O926,P771:P926,AF771:AF926),SUMPRODUCT(E771:E926,AF771:AF926))</f>
        <v>0</v>
      </c>
      <c r="AG928" s="331">
        <f>IF(AG769="kw",SUMPRODUCT(O771:O926,P771:P926,AG771:AG926),SUMPRODUCT(E771:E926,AG771:AG926))</f>
        <v>0</v>
      </c>
      <c r="AH928" s="331">
        <f>IF(AH769="kw",SUMPRODUCT(O771:O926,P771:P926,AH771:AH926),SUMPRODUCT(E771:E926,AH771:AH926))</f>
        <v>0</v>
      </c>
      <c r="AI928" s="331">
        <f>IF(AI769="kw",SUMPRODUCT(O771:O926,P771:P926,AI771:AI926),SUMPRODUCT(E771:E926,AI771:AI926))</f>
        <v>0</v>
      </c>
      <c r="AJ928" s="331">
        <f>IF(AJ769="kw",SUMPRODUCT(O771:O926,P771:P926,AJ771:AJ926),SUMPRODUCT(E771:E926,AJ771:AJ926))</f>
        <v>0</v>
      </c>
      <c r="AK928" s="331">
        <f>IF(AK769="kw",SUMPRODUCT(O771:O926,P771:P926,AK771:AK926),SUMPRODUCT(E771:E926,AK771:AK926))</f>
        <v>0</v>
      </c>
      <c r="AL928" s="331">
        <f>IF(AL769="kw",SUMPRODUCT(O771:O926,P771:P926,AL771:AL926),SUMPRODUCT(E771:E926,AL771:AL926))</f>
        <v>0</v>
      </c>
      <c r="AM928" s="331">
        <f>IF(AM769="kw",SUMPRODUCT(O771:O926,P771:P926,AM771:AM926),SUMPRODUCT(E771:E926,AM771:AM926))</f>
        <v>0</v>
      </c>
      <c r="AN928" s="332"/>
    </row>
    <row r="929" spans="3:40" ht="15.6">
      <c r="C929" s="393" t="s">
        <v>330</v>
      </c>
      <c r="D929" s="394"/>
      <c r="E929" s="394"/>
      <c r="F929" s="394"/>
      <c r="G929" s="394"/>
      <c r="H929" s="394"/>
      <c r="I929" s="394"/>
      <c r="J929" s="394"/>
      <c r="K929" s="394"/>
      <c r="L929" s="394"/>
      <c r="M929" s="394"/>
      <c r="N929" s="394"/>
      <c r="O929" s="394"/>
      <c r="P929" s="394"/>
      <c r="Q929" s="394"/>
      <c r="R929" s="394"/>
      <c r="S929" s="394"/>
      <c r="T929" s="394"/>
      <c r="U929" s="394"/>
      <c r="V929" s="394"/>
      <c r="W929" s="394"/>
      <c r="X929" s="394"/>
      <c r="Y929" s="394"/>
      <c r="Z929" s="394">
        <f>HLOOKUP(Z585,'2. LRAMVA Threshold'!$B$42:$Q$53,11,FALSE)</f>
        <v>0</v>
      </c>
      <c r="AA929" s="394">
        <f>HLOOKUP(AA585,'2. LRAMVA Threshold'!$B$42:$Q$53,11,FALSE)</f>
        <v>0</v>
      </c>
      <c r="AB929" s="394">
        <f>HLOOKUP(AB585,'2. LRAMVA Threshold'!$B$42:$Q$53,11,FALSE)</f>
        <v>0</v>
      </c>
      <c r="AC929" s="394">
        <f>HLOOKUP(AC585,'2. LRAMVA Threshold'!$B$42:$Q$53,11,FALSE)</f>
        <v>0</v>
      </c>
      <c r="AD929" s="394">
        <f>HLOOKUP(AD585,'2. LRAMVA Threshold'!$B$42:$Q$53,11,FALSE)</f>
        <v>0</v>
      </c>
      <c r="AE929" s="394">
        <f>HLOOKUP(AE585,'2. LRAMVA Threshold'!$B$42:$Q$53,11,FALSE)</f>
        <v>0</v>
      </c>
      <c r="AF929" s="394">
        <f>HLOOKUP(AF585,'2. LRAMVA Threshold'!$B$42:$Q$53,11,FALSE)</f>
        <v>0</v>
      </c>
      <c r="AG929" s="394">
        <f>HLOOKUP(AG585,'2. LRAMVA Threshold'!$B$42:$Q$53,11,FALSE)</f>
        <v>0</v>
      </c>
      <c r="AH929" s="394">
        <f>HLOOKUP(AH585,'2. LRAMVA Threshold'!$B$42:$Q$53,11,FALSE)</f>
        <v>0</v>
      </c>
      <c r="AI929" s="394">
        <f>HLOOKUP(AI585,'2. LRAMVA Threshold'!$B$42:$Q$53,11,FALSE)</f>
        <v>0</v>
      </c>
      <c r="AJ929" s="394">
        <f>HLOOKUP(AJ585,'2. LRAMVA Threshold'!$B$42:$Q$53,11,FALSE)</f>
        <v>0</v>
      </c>
      <c r="AK929" s="394">
        <f>HLOOKUP(AK585,'2. LRAMVA Threshold'!$B$42:$Q$53,11,FALSE)</f>
        <v>0</v>
      </c>
      <c r="AL929" s="394">
        <f>HLOOKUP(AL585,'2. LRAMVA Threshold'!$B$42:$Q$53,11,FALSE)</f>
        <v>0</v>
      </c>
      <c r="AM929" s="394">
        <f>HLOOKUP(AM585,'2. LRAMVA Threshold'!$B$42:$Q$53,11,FALSE)</f>
        <v>0</v>
      </c>
      <c r="AN929" s="444"/>
    </row>
    <row r="930" spans="3:40" ht="15">
      <c r="C930" s="396"/>
      <c r="D930" s="434"/>
      <c r="E930" s="435"/>
      <c r="F930" s="435"/>
      <c r="G930" s="435"/>
      <c r="H930" s="435"/>
      <c r="I930" s="435"/>
      <c r="J930" s="435"/>
      <c r="K930" s="435"/>
      <c r="L930" s="435"/>
      <c r="M930" s="435"/>
      <c r="N930" s="435"/>
      <c r="O930" s="435"/>
      <c r="P930" s="436"/>
      <c r="Q930" s="435"/>
      <c r="R930" s="435"/>
      <c r="S930" s="435"/>
      <c r="T930" s="437"/>
      <c r="U930" s="437"/>
      <c r="V930" s="437"/>
      <c r="W930" s="437"/>
      <c r="X930" s="435"/>
      <c r="Y930" s="435"/>
      <c r="Z930" s="438"/>
      <c r="AA930" s="438"/>
      <c r="AB930" s="438"/>
      <c r="AC930" s="438"/>
      <c r="AD930" s="438"/>
      <c r="AE930" s="438"/>
      <c r="AF930" s="438"/>
      <c r="AG930" s="401"/>
      <c r="AH930" s="401"/>
      <c r="AI930" s="401"/>
      <c r="AJ930" s="401"/>
      <c r="AK930" s="401"/>
      <c r="AL930" s="401"/>
      <c r="AM930" s="401"/>
      <c r="AN930" s="402"/>
    </row>
    <row r="931" spans="3:40" ht="15">
      <c r="C931" s="326" t="s">
        <v>331</v>
      </c>
      <c r="D931" s="340"/>
      <c r="E931" s="340"/>
      <c r="F931" s="378"/>
      <c r="G931" s="378"/>
      <c r="H931" s="378"/>
      <c r="I931" s="378"/>
      <c r="J931" s="378"/>
      <c r="K931" s="378"/>
      <c r="L931" s="378"/>
      <c r="M931" s="378"/>
      <c r="N931" s="378"/>
      <c r="O931" s="378"/>
      <c r="P931" s="293"/>
      <c r="Q931" s="342"/>
      <c r="R931" s="342"/>
      <c r="S931" s="342"/>
      <c r="T931" s="341"/>
      <c r="U931" s="341"/>
      <c r="V931" s="341"/>
      <c r="W931" s="341"/>
      <c r="X931" s="342"/>
      <c r="Y931" s="342"/>
      <c r="Z931" s="343">
        <f>HLOOKUP(Z$35,'3.  Distribution Rates'!$C$122:$P$133,11,FALSE)</f>
        <v>0</v>
      </c>
      <c r="AA931" s="343">
        <f>HLOOKUP(AA$35,'3.  Distribution Rates'!$C$122:$P$133,11,FALSE)</f>
        <v>0</v>
      </c>
      <c r="AB931" s="343">
        <f>HLOOKUP(AB$35,'3.  Distribution Rates'!$C$122:$P$133,11,FALSE)</f>
        <v>0</v>
      </c>
      <c r="AC931" s="343">
        <f>HLOOKUP(AC$35,'3.  Distribution Rates'!$C$122:$P$133,11,FALSE)</f>
        <v>0</v>
      </c>
      <c r="AD931" s="343">
        <f>HLOOKUP(AD$35,'3.  Distribution Rates'!$C$122:$P$133,11,FALSE)</f>
        <v>0</v>
      </c>
      <c r="AE931" s="343">
        <f>HLOOKUP(AE$35,'3.  Distribution Rates'!$C$122:$P$133,11,FALSE)</f>
        <v>0</v>
      </c>
      <c r="AF931" s="343">
        <f>HLOOKUP(AF$35,'3.  Distribution Rates'!$C$122:$P$133,11,FALSE)</f>
        <v>0</v>
      </c>
      <c r="AG931" s="343">
        <f>HLOOKUP(AG$35,'3.  Distribution Rates'!$C$122:$P$133,11,FALSE)</f>
        <v>0</v>
      </c>
      <c r="AH931" s="343">
        <f>HLOOKUP(AH$35,'3.  Distribution Rates'!$C$122:$P$133,11,FALSE)</f>
        <v>0</v>
      </c>
      <c r="AI931" s="343">
        <f>HLOOKUP(AI$35,'3.  Distribution Rates'!$C$122:$P$133,11,FALSE)</f>
        <v>0</v>
      </c>
      <c r="AJ931" s="343">
        <f>HLOOKUP(AJ$35,'3.  Distribution Rates'!$C$122:$P$133,11,FALSE)</f>
        <v>0</v>
      </c>
      <c r="AK931" s="343">
        <f>HLOOKUP(AK$35,'3.  Distribution Rates'!$C$122:$P$133,11,FALSE)</f>
        <v>0</v>
      </c>
      <c r="AL931" s="343">
        <f>HLOOKUP(AL$35,'3.  Distribution Rates'!$C$122:$P$133,11,FALSE)</f>
        <v>0</v>
      </c>
      <c r="AM931" s="343">
        <f>HLOOKUP(AM$35,'3.  Distribution Rates'!$C$122:$P$133,11,FALSE)</f>
        <v>0</v>
      </c>
      <c r="AN931" s="379"/>
    </row>
    <row r="932" spans="3:40" ht="15">
      <c r="C932" s="326" t="s">
        <v>332</v>
      </c>
      <c r="D932" s="347"/>
      <c r="E932" s="311"/>
      <c r="F932" s="281"/>
      <c r="G932" s="281"/>
      <c r="H932" s="281"/>
      <c r="I932" s="281"/>
      <c r="J932" s="281"/>
      <c r="K932" s="281"/>
      <c r="L932" s="281"/>
      <c r="M932" s="281"/>
      <c r="N932" s="281"/>
      <c r="O932" s="281"/>
      <c r="P932" s="293"/>
      <c r="Q932" s="281"/>
      <c r="R932" s="281"/>
      <c r="S932" s="281"/>
      <c r="T932" s="311"/>
      <c r="U932" s="311"/>
      <c r="V932" s="311"/>
      <c r="W932" s="311"/>
      <c r="X932" s="281"/>
      <c r="Y932" s="281"/>
      <c r="Z932" s="380">
        <f>'4.  2011-2014 LRAM'!Y142*Z931</f>
        <v>0</v>
      </c>
      <c r="AA932" s="380">
        <f>'4.  2011-2014 LRAM'!Z142*AA931</f>
        <v>0</v>
      </c>
      <c r="AB932" s="380">
        <f>'4.  2011-2014 LRAM'!AA142*AB931</f>
        <v>0</v>
      </c>
      <c r="AC932" s="380">
        <f>'4.  2011-2014 LRAM'!AB142*AC931</f>
        <v>0</v>
      </c>
      <c r="AD932" s="380">
        <f>'4.  2011-2014 LRAM'!AC142*AD931</f>
        <v>0</v>
      </c>
      <c r="AE932" s="380">
        <f>'4.  2011-2014 LRAM'!AD142*AE931</f>
        <v>0</v>
      </c>
      <c r="AF932" s="380">
        <f>'4.  2011-2014 LRAM'!AE142*AF931</f>
        <v>0</v>
      </c>
      <c r="AG932" s="380">
        <f>'4.  2011-2014 LRAM'!AF142*AG931</f>
        <v>0</v>
      </c>
      <c r="AH932" s="380">
        <f>'4.  2011-2014 LRAM'!AG142*AH931</f>
        <v>0</v>
      </c>
      <c r="AI932" s="380">
        <f>'4.  2011-2014 LRAM'!AH142*AI931</f>
        <v>0</v>
      </c>
      <c r="AJ932" s="380">
        <f>'4.  2011-2014 LRAM'!AI142*AJ931</f>
        <v>0</v>
      </c>
      <c r="AK932" s="380">
        <f>'4.  2011-2014 LRAM'!AJ142*AK931</f>
        <v>0</v>
      </c>
      <c r="AL932" s="380">
        <f>'4.  2011-2014 LRAM'!AK142*AL931</f>
        <v>0</v>
      </c>
      <c r="AM932" s="380">
        <f>'4.  2011-2014 LRAM'!AL142*AM931</f>
        <v>0</v>
      </c>
      <c r="AN932" s="629">
        <f t="shared" ref="AN932:AN940" si="2855">SUM(Z932:AM932)</f>
        <v>0</v>
      </c>
    </row>
    <row r="933" spans="3:40" ht="15">
      <c r="C933" s="326" t="s">
        <v>333</v>
      </c>
      <c r="D933" s="347"/>
      <c r="E933" s="311"/>
      <c r="F933" s="281"/>
      <c r="G933" s="281"/>
      <c r="H933" s="281"/>
      <c r="I933" s="281"/>
      <c r="J933" s="281"/>
      <c r="K933" s="281"/>
      <c r="L933" s="281"/>
      <c r="M933" s="281"/>
      <c r="N933" s="281"/>
      <c r="O933" s="281"/>
      <c r="P933" s="293"/>
      <c r="Q933" s="281"/>
      <c r="R933" s="281"/>
      <c r="S933" s="281"/>
      <c r="T933" s="311"/>
      <c r="U933" s="311"/>
      <c r="V933" s="311"/>
      <c r="W933" s="311"/>
      <c r="X933" s="281"/>
      <c r="Y933" s="281"/>
      <c r="Z933" s="380">
        <f>'4.  2011-2014 LRAM'!Y271*Z931</f>
        <v>0</v>
      </c>
      <c r="AA933" s="380">
        <f>'4.  2011-2014 LRAM'!Z271*AA931</f>
        <v>0</v>
      </c>
      <c r="AB933" s="380">
        <f>'4.  2011-2014 LRAM'!AA271*AB931</f>
        <v>0</v>
      </c>
      <c r="AC933" s="380">
        <f>'4.  2011-2014 LRAM'!AB271*AC931</f>
        <v>0</v>
      </c>
      <c r="AD933" s="380">
        <f>'4.  2011-2014 LRAM'!AC271*AD931</f>
        <v>0</v>
      </c>
      <c r="AE933" s="380">
        <f>'4.  2011-2014 LRAM'!AD271*AE931</f>
        <v>0</v>
      </c>
      <c r="AF933" s="380">
        <f>'4.  2011-2014 LRAM'!AE271*AF931</f>
        <v>0</v>
      </c>
      <c r="AG933" s="380">
        <f>'4.  2011-2014 LRAM'!AF271*AG931</f>
        <v>0</v>
      </c>
      <c r="AH933" s="380">
        <f>'4.  2011-2014 LRAM'!AG271*AH931</f>
        <v>0</v>
      </c>
      <c r="AI933" s="380">
        <f>'4.  2011-2014 LRAM'!AH271*AI931</f>
        <v>0</v>
      </c>
      <c r="AJ933" s="380">
        <f>'4.  2011-2014 LRAM'!AI271*AJ931</f>
        <v>0</v>
      </c>
      <c r="AK933" s="380">
        <f>'4.  2011-2014 LRAM'!AJ271*AK931</f>
        <v>0</v>
      </c>
      <c r="AL933" s="380">
        <f>'4.  2011-2014 LRAM'!AK271*AL931</f>
        <v>0</v>
      </c>
      <c r="AM933" s="380">
        <f>'4.  2011-2014 LRAM'!AL271*AM931</f>
        <v>0</v>
      </c>
      <c r="AN933" s="629">
        <f t="shared" si="2855"/>
        <v>0</v>
      </c>
    </row>
    <row r="934" spans="3:40" ht="15">
      <c r="C934" s="326" t="s">
        <v>334</v>
      </c>
      <c r="D934" s="347"/>
      <c r="E934" s="311"/>
      <c r="F934" s="281"/>
      <c r="G934" s="281"/>
      <c r="H934" s="281"/>
      <c r="I934" s="281"/>
      <c r="J934" s="281"/>
      <c r="K934" s="281"/>
      <c r="L934" s="281"/>
      <c r="M934" s="281"/>
      <c r="N934" s="281"/>
      <c r="O934" s="281"/>
      <c r="P934" s="293"/>
      <c r="Q934" s="281"/>
      <c r="R934" s="281"/>
      <c r="S934" s="281"/>
      <c r="T934" s="311"/>
      <c r="U934" s="311"/>
      <c r="V934" s="311"/>
      <c r="W934" s="311"/>
      <c r="X934" s="281"/>
      <c r="Y934" s="281"/>
      <c r="Z934" s="380">
        <f>'4.  2011-2014 LRAM'!Y400*Z931</f>
        <v>0</v>
      </c>
      <c r="AA934" s="380">
        <f>'4.  2011-2014 LRAM'!Z400*AA931</f>
        <v>0</v>
      </c>
      <c r="AB934" s="380">
        <f>'4.  2011-2014 LRAM'!AA400*AB931</f>
        <v>0</v>
      </c>
      <c r="AC934" s="380">
        <f>'4.  2011-2014 LRAM'!AB400*AC931</f>
        <v>0</v>
      </c>
      <c r="AD934" s="380">
        <f>'4.  2011-2014 LRAM'!AC400*AD931</f>
        <v>0</v>
      </c>
      <c r="AE934" s="380">
        <f>'4.  2011-2014 LRAM'!AD400*AE931</f>
        <v>0</v>
      </c>
      <c r="AF934" s="380">
        <f>'4.  2011-2014 LRAM'!AE400*AF931</f>
        <v>0</v>
      </c>
      <c r="AG934" s="380">
        <f>'4.  2011-2014 LRAM'!AF400*AG931</f>
        <v>0</v>
      </c>
      <c r="AH934" s="380">
        <f>'4.  2011-2014 LRAM'!AG400*AH931</f>
        <v>0</v>
      </c>
      <c r="AI934" s="380">
        <f>'4.  2011-2014 LRAM'!AH400*AI931</f>
        <v>0</v>
      </c>
      <c r="AJ934" s="380">
        <f>'4.  2011-2014 LRAM'!AI400*AJ931</f>
        <v>0</v>
      </c>
      <c r="AK934" s="380">
        <f>'4.  2011-2014 LRAM'!AJ400*AK931</f>
        <v>0</v>
      </c>
      <c r="AL934" s="380">
        <f>'4.  2011-2014 LRAM'!AK400*AL931</f>
        <v>0</v>
      </c>
      <c r="AM934" s="380">
        <f>'4.  2011-2014 LRAM'!AL400*AM931</f>
        <v>0</v>
      </c>
      <c r="AN934" s="629">
        <f t="shared" si="2855"/>
        <v>0</v>
      </c>
    </row>
    <row r="935" spans="3:40" ht="15">
      <c r="C935" s="326" t="s">
        <v>335</v>
      </c>
      <c r="D935" s="347"/>
      <c r="E935" s="311"/>
      <c r="F935" s="281"/>
      <c r="G935" s="281"/>
      <c r="H935" s="281"/>
      <c r="I935" s="281"/>
      <c r="J935" s="281"/>
      <c r="K935" s="281"/>
      <c r="L935" s="281"/>
      <c r="M935" s="281"/>
      <c r="N935" s="281"/>
      <c r="O935" s="281"/>
      <c r="P935" s="293"/>
      <c r="Q935" s="281"/>
      <c r="R935" s="281"/>
      <c r="S935" s="281"/>
      <c r="T935" s="311"/>
      <c r="U935" s="311"/>
      <c r="V935" s="311"/>
      <c r="W935" s="311"/>
      <c r="X935" s="281"/>
      <c r="Y935" s="281"/>
      <c r="Z935" s="380">
        <f>'4.  2011-2014 LRAM'!Y530*Z931</f>
        <v>0</v>
      </c>
      <c r="AA935" s="380">
        <f>'4.  2011-2014 LRAM'!Z530*AA931</f>
        <v>0</v>
      </c>
      <c r="AB935" s="380">
        <f>'4.  2011-2014 LRAM'!AA530*AB931</f>
        <v>0</v>
      </c>
      <c r="AC935" s="380">
        <f>'4.  2011-2014 LRAM'!AB530*AC931</f>
        <v>0</v>
      </c>
      <c r="AD935" s="380">
        <f>'4.  2011-2014 LRAM'!AC530*AD931</f>
        <v>0</v>
      </c>
      <c r="AE935" s="380">
        <f>'4.  2011-2014 LRAM'!AD530*AE931</f>
        <v>0</v>
      </c>
      <c r="AF935" s="380">
        <f>'4.  2011-2014 LRAM'!AE530*AF931</f>
        <v>0</v>
      </c>
      <c r="AG935" s="380">
        <f>'4.  2011-2014 LRAM'!AF530*AG931</f>
        <v>0</v>
      </c>
      <c r="AH935" s="380">
        <f>'4.  2011-2014 LRAM'!AG530*AH931</f>
        <v>0</v>
      </c>
      <c r="AI935" s="380">
        <f>'4.  2011-2014 LRAM'!AH530*AI931</f>
        <v>0</v>
      </c>
      <c r="AJ935" s="380">
        <f>'4.  2011-2014 LRAM'!AI530*AJ931</f>
        <v>0</v>
      </c>
      <c r="AK935" s="380">
        <f>'4.  2011-2014 LRAM'!AJ530*AK931</f>
        <v>0</v>
      </c>
      <c r="AL935" s="380">
        <f>'4.  2011-2014 LRAM'!AK530*AL931</f>
        <v>0</v>
      </c>
      <c r="AM935" s="380">
        <f>'4.  2011-2014 LRAM'!AL530*AM931</f>
        <v>0</v>
      </c>
      <c r="AN935" s="629">
        <f t="shared" si="2855"/>
        <v>0</v>
      </c>
    </row>
    <row r="936" spans="3:40" ht="15">
      <c r="C936" s="326" t="s">
        <v>336</v>
      </c>
      <c r="D936" s="347"/>
      <c r="E936" s="311"/>
      <c r="F936" s="281"/>
      <c r="G936" s="281"/>
      <c r="H936" s="281"/>
      <c r="I936" s="281"/>
      <c r="J936" s="281"/>
      <c r="K936" s="281"/>
      <c r="L936" s="281"/>
      <c r="M936" s="281"/>
      <c r="N936" s="281"/>
      <c r="O936" s="281"/>
      <c r="P936" s="293"/>
      <c r="Q936" s="281"/>
      <c r="R936" s="281"/>
      <c r="S936" s="281"/>
      <c r="T936" s="311"/>
      <c r="U936" s="311"/>
      <c r="V936" s="311"/>
      <c r="W936" s="311"/>
      <c r="X936" s="281"/>
      <c r="Y936" s="281"/>
      <c r="Z936" s="380">
        <f t="shared" ref="Z936:AM936" si="2856">Z212*Z931</f>
        <v>0</v>
      </c>
      <c r="AA936" s="380">
        <f t="shared" si="2856"/>
        <v>0</v>
      </c>
      <c r="AB936" s="380">
        <f t="shared" si="2856"/>
        <v>0</v>
      </c>
      <c r="AC936" s="380">
        <f t="shared" si="2856"/>
        <v>0</v>
      </c>
      <c r="AD936" s="380">
        <f t="shared" si="2856"/>
        <v>0</v>
      </c>
      <c r="AE936" s="380">
        <f t="shared" si="2856"/>
        <v>0</v>
      </c>
      <c r="AF936" s="380">
        <f t="shared" si="2856"/>
        <v>0</v>
      </c>
      <c r="AG936" s="380">
        <f t="shared" si="2856"/>
        <v>0</v>
      </c>
      <c r="AH936" s="380">
        <f t="shared" si="2856"/>
        <v>0</v>
      </c>
      <c r="AI936" s="380">
        <f t="shared" si="2856"/>
        <v>0</v>
      </c>
      <c r="AJ936" s="380">
        <f t="shared" si="2856"/>
        <v>0</v>
      </c>
      <c r="AK936" s="380">
        <f t="shared" si="2856"/>
        <v>0</v>
      </c>
      <c r="AL936" s="380">
        <f t="shared" si="2856"/>
        <v>0</v>
      </c>
      <c r="AM936" s="380">
        <f t="shared" si="2856"/>
        <v>0</v>
      </c>
      <c r="AN936" s="629">
        <f t="shared" si="2855"/>
        <v>0</v>
      </c>
    </row>
    <row r="937" spans="3:40" ht="15">
      <c r="C937" s="326" t="s">
        <v>337</v>
      </c>
      <c r="D937" s="347"/>
      <c r="E937" s="311"/>
      <c r="F937" s="281"/>
      <c r="G937" s="281"/>
      <c r="H937" s="281"/>
      <c r="I937" s="281"/>
      <c r="J937" s="281"/>
      <c r="K937" s="281"/>
      <c r="L937" s="281"/>
      <c r="M937" s="281"/>
      <c r="N937" s="281"/>
      <c r="O937" s="281"/>
      <c r="P937" s="293"/>
      <c r="Q937" s="281"/>
      <c r="R937" s="281"/>
      <c r="S937" s="281"/>
      <c r="T937" s="311"/>
      <c r="U937" s="311"/>
      <c r="V937" s="311"/>
      <c r="W937" s="311"/>
      <c r="X937" s="281"/>
      <c r="Y937" s="281"/>
      <c r="Z937" s="380">
        <f t="shared" ref="Z937:AM937" si="2857">Z395*Z931</f>
        <v>0</v>
      </c>
      <c r="AA937" s="380">
        <f t="shared" si="2857"/>
        <v>0</v>
      </c>
      <c r="AB937" s="380">
        <f t="shared" si="2857"/>
        <v>0</v>
      </c>
      <c r="AC937" s="380">
        <f t="shared" si="2857"/>
        <v>0</v>
      </c>
      <c r="AD937" s="380">
        <f t="shared" si="2857"/>
        <v>0</v>
      </c>
      <c r="AE937" s="380">
        <f t="shared" si="2857"/>
        <v>0</v>
      </c>
      <c r="AF937" s="380">
        <f t="shared" si="2857"/>
        <v>0</v>
      </c>
      <c r="AG937" s="380">
        <f t="shared" si="2857"/>
        <v>0</v>
      </c>
      <c r="AH937" s="380">
        <f t="shared" si="2857"/>
        <v>0</v>
      </c>
      <c r="AI937" s="380">
        <f t="shared" si="2857"/>
        <v>0</v>
      </c>
      <c r="AJ937" s="380">
        <f t="shared" si="2857"/>
        <v>0</v>
      </c>
      <c r="AK937" s="380">
        <f t="shared" si="2857"/>
        <v>0</v>
      </c>
      <c r="AL937" s="380">
        <f t="shared" si="2857"/>
        <v>0</v>
      </c>
      <c r="AM937" s="380">
        <f t="shared" si="2857"/>
        <v>0</v>
      </c>
      <c r="AN937" s="629">
        <f t="shared" si="2855"/>
        <v>0</v>
      </c>
    </row>
    <row r="938" spans="3:40" ht="15">
      <c r="C938" s="326" t="s">
        <v>338</v>
      </c>
      <c r="D938" s="347"/>
      <c r="E938" s="311"/>
      <c r="F938" s="281"/>
      <c r="G938" s="281"/>
      <c r="H938" s="281"/>
      <c r="I938" s="281"/>
      <c r="J938" s="281"/>
      <c r="K938" s="281"/>
      <c r="L938" s="281"/>
      <c r="M938" s="281"/>
      <c r="N938" s="281"/>
      <c r="O938" s="281"/>
      <c r="P938" s="293"/>
      <c r="Q938" s="281"/>
      <c r="R938" s="281"/>
      <c r="S938" s="281"/>
      <c r="T938" s="311"/>
      <c r="U938" s="311"/>
      <c r="V938" s="311"/>
      <c r="W938" s="311"/>
      <c r="X938" s="281"/>
      <c r="Y938" s="281"/>
      <c r="Z938" s="380">
        <f t="shared" ref="Z938:AM938" si="2858">Z578*Z931</f>
        <v>0</v>
      </c>
      <c r="AA938" s="380">
        <f t="shared" si="2858"/>
        <v>0</v>
      </c>
      <c r="AB938" s="380">
        <f t="shared" si="2858"/>
        <v>0</v>
      </c>
      <c r="AC938" s="380">
        <f t="shared" si="2858"/>
        <v>0</v>
      </c>
      <c r="AD938" s="380">
        <f t="shared" si="2858"/>
        <v>0</v>
      </c>
      <c r="AE938" s="380">
        <f t="shared" si="2858"/>
        <v>0</v>
      </c>
      <c r="AF938" s="380">
        <f t="shared" si="2858"/>
        <v>0</v>
      </c>
      <c r="AG938" s="380">
        <f t="shared" si="2858"/>
        <v>0</v>
      </c>
      <c r="AH938" s="380">
        <f t="shared" si="2858"/>
        <v>0</v>
      </c>
      <c r="AI938" s="380">
        <f t="shared" si="2858"/>
        <v>0</v>
      </c>
      <c r="AJ938" s="380">
        <f t="shared" si="2858"/>
        <v>0</v>
      </c>
      <c r="AK938" s="380">
        <f t="shared" si="2858"/>
        <v>0</v>
      </c>
      <c r="AL938" s="380">
        <f t="shared" si="2858"/>
        <v>0</v>
      </c>
      <c r="AM938" s="380">
        <f t="shared" si="2858"/>
        <v>0</v>
      </c>
      <c r="AN938" s="629">
        <f t="shared" si="2855"/>
        <v>0</v>
      </c>
    </row>
    <row r="939" spans="3:40" ht="15">
      <c r="C939" s="326" t="s">
        <v>339</v>
      </c>
      <c r="D939" s="347"/>
      <c r="E939" s="311"/>
      <c r="F939" s="281"/>
      <c r="G939" s="281"/>
      <c r="H939" s="281"/>
      <c r="I939" s="281"/>
      <c r="J939" s="281"/>
      <c r="K939" s="281"/>
      <c r="L939" s="281"/>
      <c r="M939" s="281"/>
      <c r="N939" s="281"/>
      <c r="O939" s="281"/>
      <c r="P939" s="293"/>
      <c r="Q939" s="281"/>
      <c r="R939" s="281"/>
      <c r="S939" s="281"/>
      <c r="T939" s="311"/>
      <c r="U939" s="311"/>
      <c r="V939" s="311"/>
      <c r="W939" s="311"/>
      <c r="X939" s="281"/>
      <c r="Y939" s="281"/>
      <c r="Z939" s="380">
        <f t="shared" ref="Z939:AM939" si="2859">Z761*Z931</f>
        <v>0</v>
      </c>
      <c r="AA939" s="380">
        <f t="shared" si="2859"/>
        <v>0</v>
      </c>
      <c r="AB939" s="380">
        <f t="shared" si="2859"/>
        <v>0</v>
      </c>
      <c r="AC939" s="380">
        <f t="shared" si="2859"/>
        <v>0</v>
      </c>
      <c r="AD939" s="380">
        <f t="shared" si="2859"/>
        <v>0</v>
      </c>
      <c r="AE939" s="380">
        <f t="shared" si="2859"/>
        <v>0</v>
      </c>
      <c r="AF939" s="380">
        <f t="shared" si="2859"/>
        <v>0</v>
      </c>
      <c r="AG939" s="380">
        <f t="shared" si="2859"/>
        <v>0</v>
      </c>
      <c r="AH939" s="380">
        <f t="shared" si="2859"/>
        <v>0</v>
      </c>
      <c r="AI939" s="380">
        <f t="shared" si="2859"/>
        <v>0</v>
      </c>
      <c r="AJ939" s="380">
        <f t="shared" si="2859"/>
        <v>0</v>
      </c>
      <c r="AK939" s="380">
        <f t="shared" si="2859"/>
        <v>0</v>
      </c>
      <c r="AL939" s="380">
        <f t="shared" si="2859"/>
        <v>0</v>
      </c>
      <c r="AM939" s="380">
        <f t="shared" si="2859"/>
        <v>0</v>
      </c>
      <c r="AN939" s="629">
        <f t="shared" si="2855"/>
        <v>0</v>
      </c>
    </row>
    <row r="940" spans="3:40" ht="15">
      <c r="C940" s="326" t="s">
        <v>340</v>
      </c>
      <c r="D940" s="347"/>
      <c r="E940" s="311"/>
      <c r="F940" s="281"/>
      <c r="G940" s="281"/>
      <c r="H940" s="281"/>
      <c r="I940" s="281"/>
      <c r="J940" s="281"/>
      <c r="K940" s="281"/>
      <c r="L940" s="281"/>
      <c r="M940" s="281"/>
      <c r="N940" s="281"/>
      <c r="O940" s="281"/>
      <c r="P940" s="293"/>
      <c r="Q940" s="281"/>
      <c r="R940" s="281"/>
      <c r="S940" s="281"/>
      <c r="T940" s="311"/>
      <c r="U940" s="311"/>
      <c r="V940" s="311"/>
      <c r="W940" s="311"/>
      <c r="X940" s="281"/>
      <c r="Y940" s="281"/>
      <c r="Z940" s="380">
        <f>Z928*Z931</f>
        <v>0</v>
      </c>
      <c r="AA940" s="380">
        <f t="shared" ref="AA940:AM940" si="2860">AA928*AA931</f>
        <v>0</v>
      </c>
      <c r="AB940" s="380">
        <f t="shared" si="2860"/>
        <v>0</v>
      </c>
      <c r="AC940" s="380">
        <f t="shared" si="2860"/>
        <v>0</v>
      </c>
      <c r="AD940" s="380">
        <f t="shared" si="2860"/>
        <v>0</v>
      </c>
      <c r="AE940" s="380">
        <f t="shared" si="2860"/>
        <v>0</v>
      </c>
      <c r="AF940" s="380">
        <f t="shared" si="2860"/>
        <v>0</v>
      </c>
      <c r="AG940" s="380">
        <f t="shared" si="2860"/>
        <v>0</v>
      </c>
      <c r="AH940" s="380">
        <f t="shared" si="2860"/>
        <v>0</v>
      </c>
      <c r="AI940" s="380">
        <f t="shared" si="2860"/>
        <v>0</v>
      </c>
      <c r="AJ940" s="380">
        <f t="shared" si="2860"/>
        <v>0</v>
      </c>
      <c r="AK940" s="380">
        <f t="shared" si="2860"/>
        <v>0</v>
      </c>
      <c r="AL940" s="380">
        <f t="shared" si="2860"/>
        <v>0</v>
      </c>
      <c r="AM940" s="380">
        <f t="shared" si="2860"/>
        <v>0</v>
      </c>
      <c r="AN940" s="629">
        <f t="shared" si="2855"/>
        <v>0</v>
      </c>
    </row>
    <row r="941" spans="3:40" ht="15.6">
      <c r="C941" s="351" t="s">
        <v>344</v>
      </c>
      <c r="D941" s="347"/>
      <c r="E941" s="338"/>
      <c r="F941" s="336"/>
      <c r="G941" s="336"/>
      <c r="H941" s="336"/>
      <c r="I941" s="336"/>
      <c r="J941" s="336"/>
      <c r="K941" s="336"/>
      <c r="L941" s="336"/>
      <c r="M941" s="336"/>
      <c r="N941" s="336"/>
      <c r="O941" s="336"/>
      <c r="P941" s="302"/>
      <c r="Q941" s="336"/>
      <c r="R941" s="336"/>
      <c r="S941" s="336"/>
      <c r="T941" s="338"/>
      <c r="U941" s="338"/>
      <c r="V941" s="338"/>
      <c r="W941" s="338"/>
      <c r="X941" s="336"/>
      <c r="Y941" s="336"/>
      <c r="Z941" s="348">
        <f>SUM(Z932:Z940)</f>
        <v>0</v>
      </c>
      <c r="AA941" s="348">
        <f t="shared" ref="AA941:AF941" si="2861">SUM(AA932:AA940)</f>
        <v>0</v>
      </c>
      <c r="AB941" s="348">
        <f t="shared" si="2861"/>
        <v>0</v>
      </c>
      <c r="AC941" s="348">
        <f t="shared" si="2861"/>
        <v>0</v>
      </c>
      <c r="AD941" s="348">
        <f t="shared" si="2861"/>
        <v>0</v>
      </c>
      <c r="AE941" s="348">
        <f t="shared" si="2861"/>
        <v>0</v>
      </c>
      <c r="AF941" s="348">
        <f t="shared" si="2861"/>
        <v>0</v>
      </c>
      <c r="AG941" s="348">
        <f>SUM(AG932:AG940)</f>
        <v>0</v>
      </c>
      <c r="AH941" s="348">
        <f t="shared" ref="AH941:AM941" si="2862">SUM(AH932:AH940)</f>
        <v>0</v>
      </c>
      <c r="AI941" s="348">
        <f t="shared" si="2862"/>
        <v>0</v>
      </c>
      <c r="AJ941" s="348">
        <f t="shared" si="2862"/>
        <v>0</v>
      </c>
      <c r="AK941" s="348">
        <f t="shared" si="2862"/>
        <v>0</v>
      </c>
      <c r="AL941" s="348">
        <f t="shared" si="2862"/>
        <v>0</v>
      </c>
      <c r="AM941" s="348">
        <f t="shared" si="2862"/>
        <v>0</v>
      </c>
      <c r="AN941" s="409">
        <f>SUM(AN932:AN940)</f>
        <v>0</v>
      </c>
    </row>
    <row r="942" spans="3:40" ht="15.6">
      <c r="C942" s="351" t="s">
        <v>345</v>
      </c>
      <c r="D942" s="347"/>
      <c r="E942" s="352"/>
      <c r="F942" s="336"/>
      <c r="G942" s="336"/>
      <c r="H942" s="336"/>
      <c r="I942" s="336"/>
      <c r="J942" s="336"/>
      <c r="K942" s="336"/>
      <c r="L942" s="336"/>
      <c r="M942" s="336"/>
      <c r="N942" s="336"/>
      <c r="O942" s="336"/>
      <c r="P942" s="302"/>
      <c r="Q942" s="336"/>
      <c r="R942" s="336"/>
      <c r="S942" s="336"/>
      <c r="T942" s="338"/>
      <c r="U942" s="338"/>
      <c r="V942" s="338"/>
      <c r="W942" s="338"/>
      <c r="X942" s="336"/>
      <c r="Y942" s="336"/>
      <c r="Z942" s="349">
        <f>Z929*Z931</f>
        <v>0</v>
      </c>
      <c r="AA942" s="349">
        <f t="shared" ref="AA942:AF942" si="2863">AA929*AA931</f>
        <v>0</v>
      </c>
      <c r="AB942" s="349">
        <f t="shared" si="2863"/>
        <v>0</v>
      </c>
      <c r="AC942" s="349">
        <f t="shared" si="2863"/>
        <v>0</v>
      </c>
      <c r="AD942" s="349">
        <f t="shared" si="2863"/>
        <v>0</v>
      </c>
      <c r="AE942" s="349">
        <f t="shared" si="2863"/>
        <v>0</v>
      </c>
      <c r="AF942" s="349">
        <f t="shared" si="2863"/>
        <v>0</v>
      </c>
      <c r="AG942" s="349">
        <f>AG929*AG931</f>
        <v>0</v>
      </c>
      <c r="AH942" s="349">
        <f t="shared" ref="AH942:AM942" si="2864">AH929*AH931</f>
        <v>0</v>
      </c>
      <c r="AI942" s="349">
        <f t="shared" si="2864"/>
        <v>0</v>
      </c>
      <c r="AJ942" s="349">
        <f t="shared" si="2864"/>
        <v>0</v>
      </c>
      <c r="AK942" s="349">
        <f t="shared" si="2864"/>
        <v>0</v>
      </c>
      <c r="AL942" s="349">
        <f t="shared" si="2864"/>
        <v>0</v>
      </c>
      <c r="AM942" s="349">
        <f t="shared" si="2864"/>
        <v>0</v>
      </c>
      <c r="AN942" s="409">
        <f>SUM(Z942:AM942)</f>
        <v>0</v>
      </c>
    </row>
    <row r="943" spans="3:40" ht="15.6">
      <c r="C943" s="351" t="s">
        <v>346</v>
      </c>
      <c r="D943" s="347"/>
      <c r="E943" s="352"/>
      <c r="F943" s="336"/>
      <c r="G943" s="336"/>
      <c r="H943" s="336"/>
      <c r="I943" s="336"/>
      <c r="J943" s="336"/>
      <c r="K943" s="336"/>
      <c r="L943" s="336"/>
      <c r="M943" s="336"/>
      <c r="N943" s="336"/>
      <c r="O943" s="336"/>
      <c r="P943" s="302"/>
      <c r="Q943" s="336"/>
      <c r="R943" s="336"/>
      <c r="S943" s="336"/>
      <c r="T943" s="352"/>
      <c r="U943" s="352"/>
      <c r="V943" s="352"/>
      <c r="W943" s="352"/>
      <c r="X943" s="336"/>
      <c r="Y943" s="336"/>
      <c r="Z943" s="353"/>
      <c r="AA943" s="353"/>
      <c r="AB943" s="353"/>
      <c r="AC943" s="353"/>
      <c r="AD943" s="353"/>
      <c r="AE943" s="353"/>
      <c r="AF943" s="353"/>
      <c r="AG943" s="353"/>
      <c r="AH943" s="353"/>
      <c r="AI943" s="353"/>
      <c r="AJ943" s="353"/>
      <c r="AK943" s="353"/>
      <c r="AL943" s="353"/>
      <c r="AM943" s="353"/>
      <c r="AN943" s="409">
        <f>AN941-AN942</f>
        <v>0</v>
      </c>
    </row>
    <row r="944" spans="3:40" ht="15">
      <c r="C944" s="326"/>
      <c r="D944" s="352"/>
      <c r="E944" s="352"/>
      <c r="F944" s="336"/>
      <c r="G944" s="336"/>
      <c r="H944" s="336"/>
      <c r="I944" s="336"/>
      <c r="J944" s="336"/>
      <c r="K944" s="336"/>
      <c r="L944" s="336"/>
      <c r="M944" s="336"/>
      <c r="N944" s="336"/>
      <c r="O944" s="336"/>
      <c r="P944" s="302"/>
      <c r="Q944" s="336"/>
      <c r="R944" s="336"/>
      <c r="S944" s="336"/>
      <c r="T944" s="352"/>
      <c r="U944" s="347"/>
      <c r="V944" s="352"/>
      <c r="W944" s="352"/>
      <c r="X944" s="336"/>
      <c r="Y944" s="336"/>
      <c r="Z944" s="354"/>
      <c r="AA944" s="354"/>
      <c r="AB944" s="354"/>
      <c r="AC944" s="354"/>
      <c r="AD944" s="354"/>
      <c r="AE944" s="354"/>
      <c r="AF944" s="354"/>
      <c r="AG944" s="354"/>
      <c r="AH944" s="354"/>
      <c r="AI944" s="354"/>
      <c r="AJ944" s="354"/>
      <c r="AK944" s="354"/>
      <c r="AL944" s="354"/>
      <c r="AM944" s="354"/>
      <c r="AN944" s="339"/>
    </row>
    <row r="945" spans="1:40" ht="15">
      <c r="C945" s="442" t="s">
        <v>341</v>
      </c>
      <c r="D945" s="366"/>
      <c r="E945" s="386"/>
      <c r="F945" s="386"/>
      <c r="G945" s="386"/>
      <c r="H945" s="386"/>
      <c r="I945" s="386"/>
      <c r="J945" s="386"/>
      <c r="K945" s="386"/>
      <c r="L945" s="386"/>
      <c r="M945" s="386"/>
      <c r="N945" s="386"/>
      <c r="O945" s="386"/>
      <c r="P945" s="385"/>
      <c r="Q945" s="386"/>
      <c r="R945" s="386"/>
      <c r="S945" s="386"/>
      <c r="T945" s="366"/>
      <c r="U945" s="387"/>
      <c r="V945" s="387"/>
      <c r="W945" s="386"/>
      <c r="X945" s="386"/>
      <c r="Y945" s="387"/>
      <c r="Z945" s="328">
        <f>SUMPRODUCT(F771:F926,Z771:Z926)</f>
        <v>0</v>
      </c>
      <c r="AA945" s="328">
        <f>SUMPRODUCT(F771:F926,AA771:AA926)</f>
        <v>0</v>
      </c>
      <c r="AB945" s="328">
        <f t="shared" ref="AB945:AM945" si="2865">IF(AB769="kw",SUMPRODUCT($O$771:$O$926,$Q$771:$Q$926,AB771:AB926),SUMPRODUCT($F$771:$F$926,AB771:AB926))</f>
        <v>0</v>
      </c>
      <c r="AC945" s="328">
        <f t="shared" si="2865"/>
        <v>0</v>
      </c>
      <c r="AD945" s="328">
        <f t="shared" si="2865"/>
        <v>0</v>
      </c>
      <c r="AE945" s="328">
        <f t="shared" si="2865"/>
        <v>0</v>
      </c>
      <c r="AF945" s="328">
        <f t="shared" si="2865"/>
        <v>0</v>
      </c>
      <c r="AG945" s="328">
        <f t="shared" si="2865"/>
        <v>0</v>
      </c>
      <c r="AH945" s="328">
        <f t="shared" si="2865"/>
        <v>0</v>
      </c>
      <c r="AI945" s="328">
        <f t="shared" si="2865"/>
        <v>0</v>
      </c>
      <c r="AJ945" s="328">
        <f t="shared" si="2865"/>
        <v>0</v>
      </c>
      <c r="AK945" s="328">
        <f t="shared" si="2865"/>
        <v>0</v>
      </c>
      <c r="AL945" s="328">
        <f t="shared" si="2865"/>
        <v>0</v>
      </c>
      <c r="AM945" s="328">
        <f t="shared" si="2865"/>
        <v>0</v>
      </c>
      <c r="AN945" s="388"/>
    </row>
    <row r="946" spans="1:40" ht="18.75" customHeight="1">
      <c r="C946" s="370" t="s">
        <v>598</v>
      </c>
      <c r="D946" s="389"/>
      <c r="E946" s="390"/>
      <c r="F946" s="390"/>
      <c r="G946" s="390"/>
      <c r="H946" s="390"/>
      <c r="I946" s="390"/>
      <c r="J946" s="390"/>
      <c r="K946" s="390"/>
      <c r="L946" s="390"/>
      <c r="M946" s="390"/>
      <c r="N946" s="390"/>
      <c r="O946" s="390"/>
      <c r="P946" s="390"/>
      <c r="Q946" s="390"/>
      <c r="R946" s="390"/>
      <c r="S946" s="390"/>
      <c r="T946" s="373"/>
      <c r="U946" s="374"/>
      <c r="V946" s="390"/>
      <c r="W946" s="390"/>
      <c r="X946" s="390"/>
      <c r="Y946" s="390"/>
      <c r="Z946" s="411"/>
      <c r="AA946" s="411"/>
      <c r="AB946" s="411"/>
      <c r="AC946" s="411"/>
      <c r="AD946" s="411"/>
      <c r="AE946" s="411"/>
      <c r="AF946" s="411"/>
      <c r="AG946" s="411"/>
      <c r="AH946" s="411"/>
      <c r="AI946" s="411"/>
      <c r="AJ946" s="411"/>
      <c r="AK946" s="411"/>
      <c r="AL946" s="411"/>
      <c r="AM946" s="411"/>
      <c r="AN946" s="391"/>
    </row>
    <row r="947" spans="1:40" collapsed="1"/>
    <row r="949" spans="1:40" ht="15.6">
      <c r="C949" s="282" t="s">
        <v>342</v>
      </c>
      <c r="D949" s="283"/>
      <c r="E949" s="590" t="s">
        <v>527</v>
      </c>
      <c r="F949" s="255"/>
      <c r="G949" s="590"/>
      <c r="H949" s="255"/>
      <c r="I949" s="255"/>
      <c r="J949" s="255"/>
      <c r="K949" s="255"/>
      <c r="L949" s="255"/>
      <c r="M949" s="255"/>
      <c r="N949" s="255"/>
      <c r="O949" s="255"/>
      <c r="P949" s="283"/>
      <c r="Q949" s="255"/>
      <c r="R949" s="255"/>
      <c r="S949" s="255"/>
      <c r="T949" s="255"/>
      <c r="U949" s="255"/>
      <c r="V949" s="255"/>
      <c r="W949" s="255"/>
      <c r="X949" s="255"/>
      <c r="Y949" s="255"/>
      <c r="Z949" s="272"/>
      <c r="AA949" s="269"/>
      <c r="AB949" s="269"/>
      <c r="AC949" s="269"/>
      <c r="AD949" s="269"/>
      <c r="AE949" s="269"/>
      <c r="AF949" s="269"/>
      <c r="AG949" s="269"/>
      <c r="AH949" s="269"/>
      <c r="AI949" s="269"/>
      <c r="AJ949" s="269"/>
      <c r="AK949" s="269"/>
      <c r="AL949" s="269"/>
      <c r="AM949" s="269"/>
    </row>
    <row r="950" spans="1:40" ht="39.75" customHeight="1">
      <c r="C950" s="815" t="s">
        <v>212</v>
      </c>
      <c r="D950" s="817" t="s">
        <v>33</v>
      </c>
      <c r="E950" s="286" t="s">
        <v>423</v>
      </c>
      <c r="F950" s="819" t="s">
        <v>210</v>
      </c>
      <c r="G950" s="820"/>
      <c r="H950" s="820"/>
      <c r="I950" s="820"/>
      <c r="J950" s="820"/>
      <c r="K950" s="820"/>
      <c r="L950" s="820"/>
      <c r="M950" s="820"/>
      <c r="N950" s="821"/>
      <c r="O950" s="825" t="s">
        <v>214</v>
      </c>
      <c r="P950" s="286" t="s">
        <v>424</v>
      </c>
      <c r="Q950" s="819" t="s">
        <v>213</v>
      </c>
      <c r="R950" s="820"/>
      <c r="S950" s="820"/>
      <c r="T950" s="820"/>
      <c r="U950" s="820"/>
      <c r="V950" s="820"/>
      <c r="W950" s="820"/>
      <c r="X950" s="820"/>
      <c r="Y950" s="821"/>
      <c r="Z950" s="822" t="s">
        <v>244</v>
      </c>
      <c r="AA950" s="823"/>
      <c r="AB950" s="823"/>
      <c r="AC950" s="823"/>
      <c r="AD950" s="823"/>
      <c r="AE950" s="823"/>
      <c r="AF950" s="823"/>
      <c r="AG950" s="823"/>
      <c r="AH950" s="823"/>
      <c r="AI950" s="823"/>
      <c r="AJ950" s="823"/>
      <c r="AK950" s="823"/>
      <c r="AL950" s="823"/>
      <c r="AM950" s="823"/>
      <c r="AN950" s="824"/>
    </row>
    <row r="951" spans="1:40" ht="65.25" customHeight="1">
      <c r="C951" s="816"/>
      <c r="D951" s="818"/>
      <c r="E951" s="287">
        <v>2020</v>
      </c>
      <c r="F951" s="287">
        <v>2021</v>
      </c>
      <c r="G951" s="287">
        <v>2022</v>
      </c>
      <c r="H951" s="287">
        <v>2023</v>
      </c>
      <c r="I951" s="287">
        <v>2024</v>
      </c>
      <c r="J951" s="287">
        <v>2025</v>
      </c>
      <c r="K951" s="287">
        <v>2026</v>
      </c>
      <c r="L951" s="287">
        <v>2027</v>
      </c>
      <c r="M951" s="287">
        <v>2028</v>
      </c>
      <c r="N951" s="287">
        <v>2029</v>
      </c>
      <c r="O951" s="826"/>
      <c r="P951" s="287">
        <v>2020</v>
      </c>
      <c r="Q951" s="287">
        <v>2021</v>
      </c>
      <c r="R951" s="287">
        <v>2022</v>
      </c>
      <c r="S951" s="287">
        <v>2023</v>
      </c>
      <c r="T951" s="287">
        <v>2024</v>
      </c>
      <c r="U951" s="287">
        <v>2025</v>
      </c>
      <c r="V951" s="287">
        <v>2026</v>
      </c>
      <c r="W951" s="287">
        <v>2027</v>
      </c>
      <c r="X951" s="287">
        <v>2028</v>
      </c>
      <c r="Y951" s="287">
        <v>2029</v>
      </c>
      <c r="Z951" s="287" t="str">
        <f>'1.  LRAMVA Summary'!D50</f>
        <v>Residential</v>
      </c>
      <c r="AA951" s="287" t="str">
        <f>'1.  LRAMVA Summary'!E50</f>
        <v>GS&lt;50 kW</v>
      </c>
      <c r="AB951" s="287" t="str">
        <f>'1.  LRAMVA Summary'!F50</f>
        <v>GS 50 to 699 kW</v>
      </c>
      <c r="AC951" s="287" t="str">
        <f>'1.  LRAMVA Summary'!G50</f>
        <v>GS 700 to 4,999 kW</v>
      </c>
      <c r="AD951" s="287" t="str">
        <f>'1.  LRAMVA Summary'!H50</f>
        <v>Large Use</v>
      </c>
      <c r="AE951" s="287" t="str">
        <f>'1.  LRAMVA Summary'!I50</f>
        <v>Street Lighting</v>
      </c>
      <c r="AF951" s="287" t="str">
        <f>'1.  LRAMVA Summary'!J50</f>
        <v/>
      </c>
      <c r="AG951" s="287" t="str">
        <f>'1.  LRAMVA Summary'!K50</f>
        <v/>
      </c>
      <c r="AH951" s="287" t="str">
        <f>'1.  LRAMVA Summary'!L50</f>
        <v/>
      </c>
      <c r="AI951" s="287" t="str">
        <f>'1.  LRAMVA Summary'!M50</f>
        <v/>
      </c>
      <c r="AJ951" s="287" t="str">
        <f>'1.  LRAMVA Summary'!N50</f>
        <v/>
      </c>
      <c r="AK951" s="287" t="str">
        <f>'1.  LRAMVA Summary'!O50</f>
        <v/>
      </c>
      <c r="AL951" s="287" t="str">
        <f>'1.  LRAMVA Summary'!P50</f>
        <v/>
      </c>
      <c r="AM951" s="287" t="str">
        <f>'1.  LRAMVA Summary'!Q50</f>
        <v/>
      </c>
      <c r="AN951" s="289" t="str">
        <f>'1.  LRAMVA Summary'!R50</f>
        <v>Total</v>
      </c>
    </row>
    <row r="952" spans="1:40" ht="15" customHeight="1">
      <c r="A952" s="533"/>
      <c r="B952" s="524"/>
      <c r="C952" s="519" t="s">
        <v>505</v>
      </c>
      <c r="D952" s="291"/>
      <c r="E952" s="291"/>
      <c r="F952" s="291"/>
      <c r="G952" s="291"/>
      <c r="H952" s="291"/>
      <c r="I952" s="291"/>
      <c r="J952" s="291"/>
      <c r="K952" s="291"/>
      <c r="L952" s="291"/>
      <c r="M952" s="291"/>
      <c r="N952" s="291"/>
      <c r="O952" s="292"/>
      <c r="P952" s="291"/>
      <c r="Q952" s="291"/>
      <c r="R952" s="291"/>
      <c r="S952" s="291"/>
      <c r="T952" s="291"/>
      <c r="U952" s="291"/>
      <c r="V952" s="291"/>
      <c r="W952" s="291"/>
      <c r="X952" s="291"/>
      <c r="Y952" s="291"/>
      <c r="Z952" s="293" t="str">
        <f>'1.  LRAMVA Summary'!D51</f>
        <v>kWh</v>
      </c>
      <c r="AA952" s="293" t="str">
        <f>'1.  LRAMVA Summary'!E51</f>
        <v>kWh</v>
      </c>
      <c r="AB952" s="293" t="str">
        <f>'1.  LRAMVA Summary'!F51</f>
        <v>kW</v>
      </c>
      <c r="AC952" s="293" t="str">
        <f>'1.  LRAMVA Summary'!G51</f>
        <v>kW</v>
      </c>
      <c r="AD952" s="293" t="str">
        <f>'1.  LRAMVA Summary'!H51</f>
        <v>kW</v>
      </c>
      <c r="AE952" s="293" t="str">
        <f>'1.  LRAMVA Summary'!I51</f>
        <v>kW</v>
      </c>
      <c r="AF952" s="293">
        <f>'1.  LRAMVA Summary'!J51</f>
        <v>0</v>
      </c>
      <c r="AG952" s="293">
        <f>'1.  LRAMVA Summary'!K51</f>
        <v>0</v>
      </c>
      <c r="AH952" s="293">
        <f>'1.  LRAMVA Summary'!L51</f>
        <v>0</v>
      </c>
      <c r="AI952" s="293">
        <f>'1.  LRAMVA Summary'!M51</f>
        <v>0</v>
      </c>
      <c r="AJ952" s="293">
        <f>'1.  LRAMVA Summary'!N51</f>
        <v>0</v>
      </c>
      <c r="AK952" s="293">
        <f>'1.  LRAMVA Summary'!O51</f>
        <v>0</v>
      </c>
      <c r="AL952" s="293">
        <f>'1.  LRAMVA Summary'!P51</f>
        <v>0</v>
      </c>
      <c r="AM952" s="293">
        <f>'1.  LRAMVA Summary'!Q51</f>
        <v>0</v>
      </c>
      <c r="AN952" s="294"/>
    </row>
    <row r="953" spans="1:40" ht="15" hidden="1" customHeight="1" outlineLevel="1">
      <c r="A953" s="533"/>
      <c r="B953" s="524"/>
      <c r="C953" s="505" t="s">
        <v>498</v>
      </c>
      <c r="D953" s="291"/>
      <c r="E953" s="291"/>
      <c r="F953" s="291"/>
      <c r="G953" s="291"/>
      <c r="H953" s="291"/>
      <c r="I953" s="291"/>
      <c r="J953" s="291"/>
      <c r="K953" s="291"/>
      <c r="L953" s="291"/>
      <c r="M953" s="291"/>
      <c r="N953" s="291"/>
      <c r="O953" s="292"/>
      <c r="P953" s="291"/>
      <c r="Q953" s="291"/>
      <c r="R953" s="291"/>
      <c r="S953" s="291"/>
      <c r="T953" s="291"/>
      <c r="U953" s="291"/>
      <c r="V953" s="291"/>
      <c r="W953" s="291"/>
      <c r="X953" s="291"/>
      <c r="Y953" s="291"/>
      <c r="Z953" s="293"/>
      <c r="AA953" s="293"/>
      <c r="AB953" s="293"/>
      <c r="AC953" s="293"/>
      <c r="AD953" s="293"/>
      <c r="AE953" s="293"/>
      <c r="AF953" s="293"/>
      <c r="AG953" s="293"/>
      <c r="AH953" s="293"/>
      <c r="AI953" s="293"/>
      <c r="AJ953" s="293"/>
      <c r="AK953" s="293"/>
      <c r="AL953" s="293"/>
      <c r="AM953" s="293"/>
      <c r="AN953" s="294"/>
    </row>
    <row r="954" spans="1:40" ht="15" hidden="1" customHeight="1" outlineLevel="1">
      <c r="A954" s="533">
        <v>1</v>
      </c>
      <c r="B954" s="524"/>
      <c r="C954" s="430" t="s">
        <v>95</v>
      </c>
      <c r="D954" s="293" t="s">
        <v>25</v>
      </c>
      <c r="E954" s="297"/>
      <c r="F954" s="297"/>
      <c r="G954" s="297"/>
      <c r="H954" s="297"/>
      <c r="I954" s="297"/>
      <c r="J954" s="297"/>
      <c r="K954" s="297"/>
      <c r="L954" s="297"/>
      <c r="M954" s="297"/>
      <c r="N954" s="297"/>
      <c r="O954" s="293"/>
      <c r="P954" s="297"/>
      <c r="Q954" s="297"/>
      <c r="R954" s="297"/>
      <c r="S954" s="297"/>
      <c r="T954" s="297"/>
      <c r="U954" s="297"/>
      <c r="V954" s="297"/>
      <c r="W954" s="297"/>
      <c r="X954" s="297"/>
      <c r="Y954" s="297"/>
      <c r="Z954" s="417"/>
      <c r="AA954" s="417"/>
      <c r="AB954" s="417"/>
      <c r="AC954" s="417"/>
      <c r="AD954" s="417"/>
      <c r="AE954" s="417"/>
      <c r="AF954" s="417"/>
      <c r="AG954" s="412"/>
      <c r="AH954" s="412"/>
      <c r="AI954" s="412"/>
      <c r="AJ954" s="412"/>
      <c r="AK954" s="412"/>
      <c r="AL954" s="412"/>
      <c r="AM954" s="412"/>
      <c r="AN954" s="298">
        <f>SUM(Z954:AM954)</f>
        <v>0</v>
      </c>
    </row>
    <row r="955" spans="1:40" ht="15" hidden="1" customHeight="1" outlineLevel="1">
      <c r="A955" s="533"/>
      <c r="B955" s="524"/>
      <c r="C955" s="296" t="s">
        <v>347</v>
      </c>
      <c r="D955" s="293" t="s">
        <v>164</v>
      </c>
      <c r="E955" s="297"/>
      <c r="F955" s="297"/>
      <c r="G955" s="297"/>
      <c r="H955" s="297"/>
      <c r="I955" s="297"/>
      <c r="J955" s="297"/>
      <c r="K955" s="297"/>
      <c r="L955" s="297"/>
      <c r="M955" s="297"/>
      <c r="N955" s="297"/>
      <c r="O955" s="470"/>
      <c r="P955" s="297"/>
      <c r="Q955" s="297"/>
      <c r="R955" s="297"/>
      <c r="S955" s="297"/>
      <c r="T955" s="297"/>
      <c r="U955" s="297"/>
      <c r="V955" s="297"/>
      <c r="W955" s="297"/>
      <c r="X955" s="297"/>
      <c r="Y955" s="297"/>
      <c r="Z955" s="413">
        <f>Z954</f>
        <v>0</v>
      </c>
      <c r="AA955" s="413">
        <f t="shared" ref="AA955" si="2866">AA954</f>
        <v>0</v>
      </c>
      <c r="AB955" s="413">
        <f t="shared" ref="AB955" si="2867">AB954</f>
        <v>0</v>
      </c>
      <c r="AC955" s="413">
        <f t="shared" ref="AC955" si="2868">AC954</f>
        <v>0</v>
      </c>
      <c r="AD955" s="413">
        <f t="shared" ref="AD955" si="2869">AD954</f>
        <v>0</v>
      </c>
      <c r="AE955" s="413">
        <f t="shared" ref="AE955" si="2870">AE954</f>
        <v>0</v>
      </c>
      <c r="AF955" s="413">
        <f t="shared" ref="AF955" si="2871">AF954</f>
        <v>0</v>
      </c>
      <c r="AG955" s="413">
        <f t="shared" ref="AG955" si="2872">AG954</f>
        <v>0</v>
      </c>
      <c r="AH955" s="413">
        <f t="shared" ref="AH955" si="2873">AH954</f>
        <v>0</v>
      </c>
      <c r="AI955" s="413">
        <f t="shared" ref="AI955" si="2874">AI954</f>
        <v>0</v>
      </c>
      <c r="AJ955" s="413">
        <f t="shared" ref="AJ955" si="2875">AJ954</f>
        <v>0</v>
      </c>
      <c r="AK955" s="413">
        <f t="shared" ref="AK955" si="2876">AK954</f>
        <v>0</v>
      </c>
      <c r="AL955" s="413">
        <f t="shared" ref="AL955" si="2877">AL954</f>
        <v>0</v>
      </c>
      <c r="AM955" s="413">
        <f t="shared" ref="AM955" si="2878">AM954</f>
        <v>0</v>
      </c>
      <c r="AN955" s="299"/>
    </row>
    <row r="956" spans="1:40" ht="15" hidden="1" customHeight="1" outlineLevel="1">
      <c r="A956" s="533"/>
      <c r="B956" s="524"/>
      <c r="C956" s="300"/>
      <c r="D956" s="301"/>
      <c r="E956" s="301"/>
      <c r="F956" s="301"/>
      <c r="G956" s="301"/>
      <c r="H956" s="301"/>
      <c r="I956" s="301"/>
      <c r="J956" s="301"/>
      <c r="K956" s="301"/>
      <c r="L956" s="301"/>
      <c r="M956" s="301"/>
      <c r="N956" s="301"/>
      <c r="O956" s="302"/>
      <c r="P956" s="301"/>
      <c r="Q956" s="301"/>
      <c r="R956" s="301"/>
      <c r="S956" s="301"/>
      <c r="T956" s="301"/>
      <c r="U956" s="301"/>
      <c r="V956" s="301"/>
      <c r="W956" s="301"/>
      <c r="X956" s="301"/>
      <c r="Y956" s="301"/>
      <c r="Z956" s="414"/>
      <c r="AA956" s="415"/>
      <c r="AB956" s="415"/>
      <c r="AC956" s="415"/>
      <c r="AD956" s="415"/>
      <c r="AE956" s="415"/>
      <c r="AF956" s="415"/>
      <c r="AG956" s="415"/>
      <c r="AH956" s="415"/>
      <c r="AI956" s="415"/>
      <c r="AJ956" s="415"/>
      <c r="AK956" s="415"/>
      <c r="AL956" s="415"/>
      <c r="AM956" s="415"/>
      <c r="AN956" s="304"/>
    </row>
    <row r="957" spans="1:40" ht="15" hidden="1" customHeight="1" outlineLevel="1">
      <c r="A957" s="533">
        <v>2</v>
      </c>
      <c r="B957" s="524"/>
      <c r="C957" s="430" t="s">
        <v>96</v>
      </c>
      <c r="D957" s="293" t="s">
        <v>25</v>
      </c>
      <c r="E957" s="297"/>
      <c r="F957" s="297"/>
      <c r="G957" s="297"/>
      <c r="H957" s="297"/>
      <c r="I957" s="297"/>
      <c r="J957" s="297"/>
      <c r="K957" s="297"/>
      <c r="L957" s="297"/>
      <c r="M957" s="297"/>
      <c r="N957" s="297"/>
      <c r="O957" s="293"/>
      <c r="P957" s="297"/>
      <c r="Q957" s="297"/>
      <c r="R957" s="297"/>
      <c r="S957" s="297"/>
      <c r="T957" s="297"/>
      <c r="U957" s="297"/>
      <c r="V957" s="297"/>
      <c r="W957" s="297"/>
      <c r="X957" s="297"/>
      <c r="Y957" s="297"/>
      <c r="Z957" s="417"/>
      <c r="AA957" s="417"/>
      <c r="AB957" s="417"/>
      <c r="AC957" s="417"/>
      <c r="AD957" s="417"/>
      <c r="AE957" s="417"/>
      <c r="AF957" s="417"/>
      <c r="AG957" s="412"/>
      <c r="AH957" s="412"/>
      <c r="AI957" s="412"/>
      <c r="AJ957" s="412"/>
      <c r="AK957" s="412"/>
      <c r="AL957" s="412"/>
      <c r="AM957" s="412"/>
      <c r="AN957" s="298">
        <f>SUM(Z957:AM957)</f>
        <v>0</v>
      </c>
    </row>
    <row r="958" spans="1:40" ht="15" hidden="1" customHeight="1" outlineLevel="1">
      <c r="A958" s="533"/>
      <c r="B958" s="524"/>
      <c r="C958" s="296" t="s">
        <v>347</v>
      </c>
      <c r="D958" s="293" t="s">
        <v>164</v>
      </c>
      <c r="E958" s="297"/>
      <c r="F958" s="297"/>
      <c r="G958" s="297"/>
      <c r="H958" s="297"/>
      <c r="I958" s="297"/>
      <c r="J958" s="297"/>
      <c r="K958" s="297"/>
      <c r="L958" s="297"/>
      <c r="M958" s="297"/>
      <c r="N958" s="297"/>
      <c r="O958" s="470"/>
      <c r="P958" s="297"/>
      <c r="Q958" s="297"/>
      <c r="R958" s="297"/>
      <c r="S958" s="297"/>
      <c r="T958" s="297"/>
      <c r="U958" s="297"/>
      <c r="V958" s="297"/>
      <c r="W958" s="297"/>
      <c r="X958" s="297"/>
      <c r="Y958" s="297"/>
      <c r="Z958" s="413">
        <f>Z957</f>
        <v>0</v>
      </c>
      <c r="AA958" s="413">
        <f t="shared" ref="AA958" si="2879">AA957</f>
        <v>0</v>
      </c>
      <c r="AB958" s="413">
        <f t="shared" ref="AB958" si="2880">AB957</f>
        <v>0</v>
      </c>
      <c r="AC958" s="413">
        <f t="shared" ref="AC958" si="2881">AC957</f>
        <v>0</v>
      </c>
      <c r="AD958" s="413">
        <f t="shared" ref="AD958" si="2882">AD957</f>
        <v>0</v>
      </c>
      <c r="AE958" s="413">
        <f t="shared" ref="AE958" si="2883">AE957</f>
        <v>0</v>
      </c>
      <c r="AF958" s="413">
        <f t="shared" ref="AF958" si="2884">AF957</f>
        <v>0</v>
      </c>
      <c r="AG958" s="413">
        <f t="shared" ref="AG958" si="2885">AG957</f>
        <v>0</v>
      </c>
      <c r="AH958" s="413">
        <f t="shared" ref="AH958" si="2886">AH957</f>
        <v>0</v>
      </c>
      <c r="AI958" s="413">
        <f t="shared" ref="AI958" si="2887">AI957</f>
        <v>0</v>
      </c>
      <c r="AJ958" s="413">
        <f t="shared" ref="AJ958" si="2888">AJ957</f>
        <v>0</v>
      </c>
      <c r="AK958" s="413">
        <f t="shared" ref="AK958" si="2889">AK957</f>
        <v>0</v>
      </c>
      <c r="AL958" s="413">
        <f t="shared" ref="AL958" si="2890">AL957</f>
        <v>0</v>
      </c>
      <c r="AM958" s="413">
        <f t="shared" ref="AM958" si="2891">AM957</f>
        <v>0</v>
      </c>
      <c r="AN958" s="299"/>
    </row>
    <row r="959" spans="1:40" ht="15" hidden="1" customHeight="1" outlineLevel="1">
      <c r="A959" s="533"/>
      <c r="B959" s="524"/>
      <c r="C959" s="300"/>
      <c r="D959" s="301"/>
      <c r="E959" s="306"/>
      <c r="F959" s="306"/>
      <c r="G959" s="306"/>
      <c r="H959" s="306"/>
      <c r="I959" s="306"/>
      <c r="J959" s="306"/>
      <c r="K959" s="306"/>
      <c r="L959" s="306"/>
      <c r="M959" s="306"/>
      <c r="N959" s="306"/>
      <c r="O959" s="302"/>
      <c r="P959" s="306"/>
      <c r="Q959" s="306"/>
      <c r="R959" s="306"/>
      <c r="S959" s="306"/>
      <c r="T959" s="306"/>
      <c r="U959" s="306"/>
      <c r="V959" s="306"/>
      <c r="W959" s="306"/>
      <c r="X959" s="306"/>
      <c r="Y959" s="306"/>
      <c r="Z959" s="414"/>
      <c r="AA959" s="415"/>
      <c r="AB959" s="415"/>
      <c r="AC959" s="415"/>
      <c r="AD959" s="415"/>
      <c r="AE959" s="415"/>
      <c r="AF959" s="415"/>
      <c r="AG959" s="415"/>
      <c r="AH959" s="415"/>
      <c r="AI959" s="415"/>
      <c r="AJ959" s="415"/>
      <c r="AK959" s="415"/>
      <c r="AL959" s="415"/>
      <c r="AM959" s="415"/>
      <c r="AN959" s="304"/>
    </row>
    <row r="960" spans="1:40" ht="15" hidden="1" customHeight="1" outlineLevel="1">
      <c r="A960" s="533">
        <v>3</v>
      </c>
      <c r="B960" s="524"/>
      <c r="C960" s="430" t="s">
        <v>97</v>
      </c>
      <c r="D960" s="293" t="s">
        <v>25</v>
      </c>
      <c r="E960" s="297"/>
      <c r="F960" s="297"/>
      <c r="G960" s="297"/>
      <c r="H960" s="297"/>
      <c r="I960" s="297"/>
      <c r="J960" s="297"/>
      <c r="K960" s="297"/>
      <c r="L960" s="297"/>
      <c r="M960" s="297"/>
      <c r="N960" s="297"/>
      <c r="O960" s="293"/>
      <c r="P960" s="297"/>
      <c r="Q960" s="297"/>
      <c r="R960" s="297"/>
      <c r="S960" s="297"/>
      <c r="T960" s="297"/>
      <c r="U960" s="297"/>
      <c r="V960" s="297"/>
      <c r="W960" s="297"/>
      <c r="X960" s="297"/>
      <c r="Y960" s="297"/>
      <c r="Z960" s="417"/>
      <c r="AA960" s="417"/>
      <c r="AB960" s="417"/>
      <c r="AC960" s="417"/>
      <c r="AD960" s="417"/>
      <c r="AE960" s="417"/>
      <c r="AF960" s="417"/>
      <c r="AG960" s="412"/>
      <c r="AH960" s="412"/>
      <c r="AI960" s="412"/>
      <c r="AJ960" s="412"/>
      <c r="AK960" s="412"/>
      <c r="AL960" s="412"/>
      <c r="AM960" s="412"/>
      <c r="AN960" s="298">
        <f>SUM(Z960:AM960)</f>
        <v>0</v>
      </c>
    </row>
    <row r="961" spans="1:40" ht="15" hidden="1" customHeight="1" outlineLevel="1">
      <c r="A961" s="533"/>
      <c r="B961" s="524"/>
      <c r="C961" s="296" t="s">
        <v>347</v>
      </c>
      <c r="D961" s="293" t="s">
        <v>164</v>
      </c>
      <c r="E961" s="297"/>
      <c r="F961" s="297"/>
      <c r="G961" s="297"/>
      <c r="H961" s="297"/>
      <c r="I961" s="297"/>
      <c r="J961" s="297"/>
      <c r="K961" s="297"/>
      <c r="L961" s="297"/>
      <c r="M961" s="297"/>
      <c r="N961" s="297"/>
      <c r="O961" s="470"/>
      <c r="P961" s="297"/>
      <c r="Q961" s="297"/>
      <c r="R961" s="297"/>
      <c r="S961" s="297"/>
      <c r="T961" s="297"/>
      <c r="U961" s="297"/>
      <c r="V961" s="297"/>
      <c r="W961" s="297"/>
      <c r="X961" s="297"/>
      <c r="Y961" s="297"/>
      <c r="Z961" s="413">
        <f>Z960</f>
        <v>0</v>
      </c>
      <c r="AA961" s="413">
        <f t="shared" ref="AA961" si="2892">AA960</f>
        <v>0</v>
      </c>
      <c r="AB961" s="413">
        <f t="shared" ref="AB961" si="2893">AB960</f>
        <v>0</v>
      </c>
      <c r="AC961" s="413">
        <f t="shared" ref="AC961" si="2894">AC960</f>
        <v>0</v>
      </c>
      <c r="AD961" s="413">
        <f t="shared" ref="AD961" si="2895">AD960</f>
        <v>0</v>
      </c>
      <c r="AE961" s="413">
        <f t="shared" ref="AE961" si="2896">AE960</f>
        <v>0</v>
      </c>
      <c r="AF961" s="413">
        <f t="shared" ref="AF961" si="2897">AF960</f>
        <v>0</v>
      </c>
      <c r="AG961" s="413">
        <f t="shared" ref="AG961" si="2898">AG960</f>
        <v>0</v>
      </c>
      <c r="AH961" s="413">
        <f t="shared" ref="AH961" si="2899">AH960</f>
        <v>0</v>
      </c>
      <c r="AI961" s="413">
        <f t="shared" ref="AI961" si="2900">AI960</f>
        <v>0</v>
      </c>
      <c r="AJ961" s="413">
        <f t="shared" ref="AJ961" si="2901">AJ960</f>
        <v>0</v>
      </c>
      <c r="AK961" s="413">
        <f t="shared" ref="AK961" si="2902">AK960</f>
        <v>0</v>
      </c>
      <c r="AL961" s="413">
        <f t="shared" ref="AL961" si="2903">AL960</f>
        <v>0</v>
      </c>
      <c r="AM961" s="413">
        <f t="shared" ref="AM961" si="2904">AM960</f>
        <v>0</v>
      </c>
      <c r="AN961" s="299"/>
    </row>
    <row r="962" spans="1:40" ht="15" hidden="1" customHeight="1" outlineLevel="1">
      <c r="A962" s="533"/>
      <c r="B962" s="524"/>
      <c r="C962" s="296"/>
      <c r="D962" s="307"/>
      <c r="E962" s="293"/>
      <c r="F962" s="293"/>
      <c r="G962" s="293"/>
      <c r="H962" s="293"/>
      <c r="I962" s="293"/>
      <c r="J962" s="293"/>
      <c r="K962" s="293"/>
      <c r="L962" s="293"/>
      <c r="M962" s="293"/>
      <c r="N962" s="293"/>
      <c r="O962" s="293"/>
      <c r="P962" s="293"/>
      <c r="Q962" s="293"/>
      <c r="R962" s="293"/>
      <c r="S962" s="293"/>
      <c r="T962" s="293"/>
      <c r="U962" s="293"/>
      <c r="V962" s="293"/>
      <c r="W962" s="293"/>
      <c r="X962" s="293"/>
      <c r="Y962" s="293"/>
      <c r="Z962" s="414"/>
      <c r="AA962" s="414"/>
      <c r="AB962" s="414"/>
      <c r="AC962" s="414"/>
      <c r="AD962" s="414"/>
      <c r="AE962" s="414"/>
      <c r="AF962" s="414"/>
      <c r="AG962" s="414"/>
      <c r="AH962" s="414"/>
      <c r="AI962" s="414"/>
      <c r="AJ962" s="414"/>
      <c r="AK962" s="414"/>
      <c r="AL962" s="414"/>
      <c r="AM962" s="414"/>
      <c r="AN962" s="308"/>
    </row>
    <row r="963" spans="1:40" ht="15" hidden="1" customHeight="1" outlineLevel="1">
      <c r="A963" s="533">
        <v>4</v>
      </c>
      <c r="B963" s="524"/>
      <c r="C963" s="430" t="s">
        <v>98</v>
      </c>
      <c r="D963" s="293" t="s">
        <v>25</v>
      </c>
      <c r="E963" s="297"/>
      <c r="F963" s="297"/>
      <c r="G963" s="297"/>
      <c r="H963" s="297"/>
      <c r="I963" s="297"/>
      <c r="J963" s="297"/>
      <c r="K963" s="297"/>
      <c r="L963" s="297"/>
      <c r="M963" s="297"/>
      <c r="N963" s="297"/>
      <c r="O963" s="293"/>
      <c r="P963" s="297"/>
      <c r="Q963" s="297"/>
      <c r="R963" s="297"/>
      <c r="S963" s="297"/>
      <c r="T963" s="297"/>
      <c r="U963" s="297"/>
      <c r="V963" s="297"/>
      <c r="W963" s="297"/>
      <c r="X963" s="297"/>
      <c r="Y963" s="297"/>
      <c r="Z963" s="417"/>
      <c r="AA963" s="417"/>
      <c r="AB963" s="417"/>
      <c r="AC963" s="417"/>
      <c r="AD963" s="417"/>
      <c r="AE963" s="417"/>
      <c r="AF963" s="417"/>
      <c r="AG963" s="412"/>
      <c r="AH963" s="412"/>
      <c r="AI963" s="412"/>
      <c r="AJ963" s="412"/>
      <c r="AK963" s="412"/>
      <c r="AL963" s="412"/>
      <c r="AM963" s="412"/>
      <c r="AN963" s="298">
        <f>SUM(Z963:AM963)</f>
        <v>0</v>
      </c>
    </row>
    <row r="964" spans="1:40" ht="15" hidden="1" customHeight="1" outlineLevel="1">
      <c r="A964" s="533"/>
      <c r="B964" s="524"/>
      <c r="C964" s="296" t="s">
        <v>347</v>
      </c>
      <c r="D964" s="293" t="s">
        <v>164</v>
      </c>
      <c r="E964" s="297"/>
      <c r="F964" s="297"/>
      <c r="G964" s="297"/>
      <c r="H964" s="297"/>
      <c r="I964" s="297"/>
      <c r="J964" s="297"/>
      <c r="K964" s="297"/>
      <c r="L964" s="297"/>
      <c r="M964" s="297"/>
      <c r="N964" s="297"/>
      <c r="O964" s="470"/>
      <c r="P964" s="297"/>
      <c r="Q964" s="297"/>
      <c r="R964" s="297"/>
      <c r="S964" s="297"/>
      <c r="T964" s="297"/>
      <c r="U964" s="297"/>
      <c r="V964" s="297"/>
      <c r="W964" s="297"/>
      <c r="X964" s="297"/>
      <c r="Y964" s="297"/>
      <c r="Z964" s="413">
        <f>Z963</f>
        <v>0</v>
      </c>
      <c r="AA964" s="413">
        <f t="shared" ref="AA964" si="2905">AA963</f>
        <v>0</v>
      </c>
      <c r="AB964" s="413">
        <f t="shared" ref="AB964" si="2906">AB963</f>
        <v>0</v>
      </c>
      <c r="AC964" s="413">
        <f t="shared" ref="AC964" si="2907">AC963</f>
        <v>0</v>
      </c>
      <c r="AD964" s="413">
        <f t="shared" ref="AD964" si="2908">AD963</f>
        <v>0</v>
      </c>
      <c r="AE964" s="413">
        <f t="shared" ref="AE964" si="2909">AE963</f>
        <v>0</v>
      </c>
      <c r="AF964" s="413">
        <f t="shared" ref="AF964" si="2910">AF963</f>
        <v>0</v>
      </c>
      <c r="AG964" s="413">
        <f t="shared" ref="AG964" si="2911">AG963</f>
        <v>0</v>
      </c>
      <c r="AH964" s="413">
        <f t="shared" ref="AH964" si="2912">AH963</f>
        <v>0</v>
      </c>
      <c r="AI964" s="413">
        <f t="shared" ref="AI964" si="2913">AI963</f>
        <v>0</v>
      </c>
      <c r="AJ964" s="413">
        <f t="shared" ref="AJ964" si="2914">AJ963</f>
        <v>0</v>
      </c>
      <c r="AK964" s="413">
        <f t="shared" ref="AK964" si="2915">AK963</f>
        <v>0</v>
      </c>
      <c r="AL964" s="413">
        <f t="shared" ref="AL964" si="2916">AL963</f>
        <v>0</v>
      </c>
      <c r="AM964" s="413">
        <f t="shared" ref="AM964" si="2917">AM963</f>
        <v>0</v>
      </c>
      <c r="AN964" s="299"/>
    </row>
    <row r="965" spans="1:40" ht="15" hidden="1" customHeight="1" outlineLevel="1">
      <c r="A965" s="533"/>
      <c r="B965" s="524"/>
      <c r="C965" s="296"/>
      <c r="D965" s="307"/>
      <c r="E965" s="306"/>
      <c r="F965" s="306"/>
      <c r="G965" s="306"/>
      <c r="H965" s="306"/>
      <c r="I965" s="306"/>
      <c r="J965" s="306"/>
      <c r="K965" s="306"/>
      <c r="L965" s="306"/>
      <c r="M965" s="306"/>
      <c r="N965" s="306"/>
      <c r="O965" s="293"/>
      <c r="P965" s="306"/>
      <c r="Q965" s="306"/>
      <c r="R965" s="306"/>
      <c r="S965" s="306"/>
      <c r="T965" s="306"/>
      <c r="U965" s="306"/>
      <c r="V965" s="306"/>
      <c r="W965" s="306"/>
      <c r="X965" s="306"/>
      <c r="Y965" s="306"/>
      <c r="Z965" s="414"/>
      <c r="AA965" s="414"/>
      <c r="AB965" s="414"/>
      <c r="AC965" s="414"/>
      <c r="AD965" s="414"/>
      <c r="AE965" s="414"/>
      <c r="AF965" s="414"/>
      <c r="AG965" s="414"/>
      <c r="AH965" s="414"/>
      <c r="AI965" s="414"/>
      <c r="AJ965" s="414"/>
      <c r="AK965" s="414"/>
      <c r="AL965" s="414"/>
      <c r="AM965" s="414"/>
      <c r="AN965" s="308"/>
    </row>
    <row r="966" spans="1:40" ht="15" hidden="1" customHeight="1" outlineLevel="1">
      <c r="A966" s="533">
        <v>5</v>
      </c>
      <c r="B966" s="524"/>
      <c r="C966" s="430" t="s">
        <v>99</v>
      </c>
      <c r="D966" s="293" t="s">
        <v>25</v>
      </c>
      <c r="E966" s="297"/>
      <c r="F966" s="297"/>
      <c r="G966" s="297"/>
      <c r="H966" s="297"/>
      <c r="I966" s="297"/>
      <c r="J966" s="297"/>
      <c r="K966" s="297"/>
      <c r="L966" s="297"/>
      <c r="M966" s="297"/>
      <c r="N966" s="297"/>
      <c r="O966" s="293"/>
      <c r="P966" s="297"/>
      <c r="Q966" s="297"/>
      <c r="R966" s="297"/>
      <c r="S966" s="297"/>
      <c r="T966" s="297"/>
      <c r="U966" s="297"/>
      <c r="V966" s="297"/>
      <c r="W966" s="297"/>
      <c r="X966" s="297"/>
      <c r="Y966" s="297"/>
      <c r="Z966" s="417"/>
      <c r="AA966" s="417"/>
      <c r="AB966" s="417"/>
      <c r="AC966" s="417"/>
      <c r="AD966" s="417"/>
      <c r="AE966" s="417"/>
      <c r="AF966" s="417"/>
      <c r="AG966" s="412"/>
      <c r="AH966" s="412"/>
      <c r="AI966" s="412"/>
      <c r="AJ966" s="412"/>
      <c r="AK966" s="412"/>
      <c r="AL966" s="412"/>
      <c r="AM966" s="412"/>
      <c r="AN966" s="298">
        <f>SUM(Z966:AM966)</f>
        <v>0</v>
      </c>
    </row>
    <row r="967" spans="1:40" ht="15" hidden="1" customHeight="1" outlineLevel="1">
      <c r="A967" s="533"/>
      <c r="B967" s="524"/>
      <c r="C967" s="296" t="s">
        <v>347</v>
      </c>
      <c r="D967" s="293" t="s">
        <v>164</v>
      </c>
      <c r="E967" s="297"/>
      <c r="F967" s="297"/>
      <c r="G967" s="297"/>
      <c r="H967" s="297"/>
      <c r="I967" s="297"/>
      <c r="J967" s="297"/>
      <c r="K967" s="297"/>
      <c r="L967" s="297"/>
      <c r="M967" s="297"/>
      <c r="N967" s="297"/>
      <c r="O967" s="470"/>
      <c r="P967" s="297"/>
      <c r="Q967" s="297"/>
      <c r="R967" s="297"/>
      <c r="S967" s="297"/>
      <c r="T967" s="297"/>
      <c r="U967" s="297"/>
      <c r="V967" s="297"/>
      <c r="W967" s="297"/>
      <c r="X967" s="297"/>
      <c r="Y967" s="297"/>
      <c r="Z967" s="413">
        <f>Z966</f>
        <v>0</v>
      </c>
      <c r="AA967" s="413">
        <f t="shared" ref="AA967" si="2918">AA966</f>
        <v>0</v>
      </c>
      <c r="AB967" s="413">
        <f t="shared" ref="AB967" si="2919">AB966</f>
        <v>0</v>
      </c>
      <c r="AC967" s="413">
        <f t="shared" ref="AC967" si="2920">AC966</f>
        <v>0</v>
      </c>
      <c r="AD967" s="413">
        <f t="shared" ref="AD967" si="2921">AD966</f>
        <v>0</v>
      </c>
      <c r="AE967" s="413">
        <f t="shared" ref="AE967" si="2922">AE966</f>
        <v>0</v>
      </c>
      <c r="AF967" s="413">
        <f t="shared" ref="AF967" si="2923">AF966</f>
        <v>0</v>
      </c>
      <c r="AG967" s="413">
        <f t="shared" ref="AG967" si="2924">AG966</f>
        <v>0</v>
      </c>
      <c r="AH967" s="413">
        <f t="shared" ref="AH967" si="2925">AH966</f>
        <v>0</v>
      </c>
      <c r="AI967" s="413">
        <f t="shared" ref="AI967" si="2926">AI966</f>
        <v>0</v>
      </c>
      <c r="AJ967" s="413">
        <f t="shared" ref="AJ967" si="2927">AJ966</f>
        <v>0</v>
      </c>
      <c r="AK967" s="413">
        <f t="shared" ref="AK967" si="2928">AK966</f>
        <v>0</v>
      </c>
      <c r="AL967" s="413">
        <f t="shared" ref="AL967" si="2929">AL966</f>
        <v>0</v>
      </c>
      <c r="AM967" s="413">
        <f t="shared" ref="AM967" si="2930">AM966</f>
        <v>0</v>
      </c>
      <c r="AN967" s="299"/>
    </row>
    <row r="968" spans="1:40" ht="15" hidden="1" customHeight="1" outlineLevel="1">
      <c r="A968" s="533"/>
      <c r="B968" s="524"/>
      <c r="C968" s="296"/>
      <c r="D968" s="293"/>
      <c r="E968" s="293"/>
      <c r="F968" s="293"/>
      <c r="G968" s="293"/>
      <c r="H968" s="293"/>
      <c r="I968" s="293"/>
      <c r="J968" s="293"/>
      <c r="K968" s="293"/>
      <c r="L968" s="293"/>
      <c r="M968" s="293"/>
      <c r="N968" s="293"/>
      <c r="O968" s="293"/>
      <c r="P968" s="293"/>
      <c r="Q968" s="293"/>
      <c r="R968" s="293"/>
      <c r="S968" s="293"/>
      <c r="T968" s="293"/>
      <c r="U968" s="293"/>
      <c r="V968" s="293"/>
      <c r="W968" s="293"/>
      <c r="X968" s="293"/>
      <c r="Y968" s="293"/>
      <c r="Z968" s="424"/>
      <c r="AA968" s="425"/>
      <c r="AB968" s="425"/>
      <c r="AC968" s="425"/>
      <c r="AD968" s="425"/>
      <c r="AE968" s="425"/>
      <c r="AF968" s="425"/>
      <c r="AG968" s="425"/>
      <c r="AH968" s="425"/>
      <c r="AI968" s="425"/>
      <c r="AJ968" s="425"/>
      <c r="AK968" s="425"/>
      <c r="AL968" s="425"/>
      <c r="AM968" s="425"/>
      <c r="AN968" s="299"/>
    </row>
    <row r="969" spans="1:40" ht="15.6" hidden="1" outlineLevel="1">
      <c r="A969" s="533"/>
      <c r="B969" s="524"/>
      <c r="C969" s="321" t="s">
        <v>499</v>
      </c>
      <c r="D969" s="291"/>
      <c r="E969" s="291"/>
      <c r="F969" s="291"/>
      <c r="G969" s="291"/>
      <c r="H969" s="291"/>
      <c r="I969" s="291"/>
      <c r="J969" s="291"/>
      <c r="K969" s="291"/>
      <c r="L969" s="291"/>
      <c r="M969" s="291"/>
      <c r="N969" s="291"/>
      <c r="O969" s="292"/>
      <c r="P969" s="291"/>
      <c r="Q969" s="291"/>
      <c r="R969" s="291"/>
      <c r="S969" s="291"/>
      <c r="T969" s="291"/>
      <c r="U969" s="291"/>
      <c r="V969" s="291"/>
      <c r="W969" s="291"/>
      <c r="X969" s="291"/>
      <c r="Y969" s="291"/>
      <c r="Z969" s="416"/>
      <c r="AA969" s="416"/>
      <c r="AB969" s="416"/>
      <c r="AC969" s="416"/>
      <c r="AD969" s="416"/>
      <c r="AE969" s="416"/>
      <c r="AF969" s="416"/>
      <c r="AG969" s="416"/>
      <c r="AH969" s="416"/>
      <c r="AI969" s="416"/>
      <c r="AJ969" s="416"/>
      <c r="AK969" s="416"/>
      <c r="AL969" s="416"/>
      <c r="AM969" s="416"/>
      <c r="AN969" s="294"/>
    </row>
    <row r="970" spans="1:40" ht="15" hidden="1" customHeight="1" outlineLevel="1">
      <c r="A970" s="533">
        <v>6</v>
      </c>
      <c r="B970" s="524"/>
      <c r="C970" s="430" t="s">
        <v>100</v>
      </c>
      <c r="D970" s="293" t="s">
        <v>25</v>
      </c>
      <c r="E970" s="297"/>
      <c r="F970" s="297"/>
      <c r="G970" s="297"/>
      <c r="H970" s="297"/>
      <c r="I970" s="297"/>
      <c r="J970" s="297"/>
      <c r="K970" s="297"/>
      <c r="L970" s="297"/>
      <c r="M970" s="297"/>
      <c r="N970" s="297"/>
      <c r="O970" s="297">
        <v>12</v>
      </c>
      <c r="P970" s="297"/>
      <c r="Q970" s="297"/>
      <c r="R970" s="297"/>
      <c r="S970" s="297"/>
      <c r="T970" s="297"/>
      <c r="U970" s="297"/>
      <c r="V970" s="297"/>
      <c r="W970" s="297"/>
      <c r="X970" s="297"/>
      <c r="Y970" s="297"/>
      <c r="Z970" s="417"/>
      <c r="AA970" s="417"/>
      <c r="AB970" s="417"/>
      <c r="AC970" s="417"/>
      <c r="AD970" s="417"/>
      <c r="AE970" s="417"/>
      <c r="AF970" s="417"/>
      <c r="AG970" s="417"/>
      <c r="AH970" s="417"/>
      <c r="AI970" s="417"/>
      <c r="AJ970" s="417"/>
      <c r="AK970" s="417"/>
      <c r="AL970" s="417"/>
      <c r="AM970" s="417"/>
      <c r="AN970" s="298">
        <f>SUM(Z970:AM970)</f>
        <v>0</v>
      </c>
    </row>
    <row r="971" spans="1:40" ht="15" hidden="1" customHeight="1" outlineLevel="1">
      <c r="A971" s="533"/>
      <c r="B971" s="524"/>
      <c r="C971" s="296" t="s">
        <v>347</v>
      </c>
      <c r="D971" s="293" t="s">
        <v>164</v>
      </c>
      <c r="E971" s="297"/>
      <c r="F971" s="297"/>
      <c r="G971" s="297"/>
      <c r="H971" s="297"/>
      <c r="I971" s="297"/>
      <c r="J971" s="297"/>
      <c r="K971" s="297"/>
      <c r="L971" s="297"/>
      <c r="M971" s="297"/>
      <c r="N971" s="297"/>
      <c r="O971" s="297">
        <f>O970</f>
        <v>12</v>
      </c>
      <c r="P971" s="297"/>
      <c r="Q971" s="297"/>
      <c r="R971" s="297"/>
      <c r="S971" s="297"/>
      <c r="T971" s="297"/>
      <c r="U971" s="297"/>
      <c r="V971" s="297"/>
      <c r="W971" s="297"/>
      <c r="X971" s="297"/>
      <c r="Y971" s="297"/>
      <c r="Z971" s="413">
        <f>Z970</f>
        <v>0</v>
      </c>
      <c r="AA971" s="413">
        <f t="shared" ref="AA971" si="2931">AA970</f>
        <v>0</v>
      </c>
      <c r="AB971" s="413">
        <f t="shared" ref="AB971" si="2932">AB970</f>
        <v>0</v>
      </c>
      <c r="AC971" s="413">
        <f t="shared" ref="AC971" si="2933">AC970</f>
        <v>0</v>
      </c>
      <c r="AD971" s="413">
        <f t="shared" ref="AD971" si="2934">AD970</f>
        <v>0</v>
      </c>
      <c r="AE971" s="413">
        <f t="shared" ref="AE971" si="2935">AE970</f>
        <v>0</v>
      </c>
      <c r="AF971" s="413">
        <f t="shared" ref="AF971" si="2936">AF970</f>
        <v>0</v>
      </c>
      <c r="AG971" s="413">
        <f t="shared" ref="AG971" si="2937">AG970</f>
        <v>0</v>
      </c>
      <c r="AH971" s="413">
        <f t="shared" ref="AH971" si="2938">AH970</f>
        <v>0</v>
      </c>
      <c r="AI971" s="413">
        <f t="shared" ref="AI971" si="2939">AI970</f>
        <v>0</v>
      </c>
      <c r="AJ971" s="413">
        <f t="shared" ref="AJ971" si="2940">AJ970</f>
        <v>0</v>
      </c>
      <c r="AK971" s="413">
        <f t="shared" ref="AK971" si="2941">AK970</f>
        <v>0</v>
      </c>
      <c r="AL971" s="413">
        <f t="shared" ref="AL971" si="2942">AL970</f>
        <v>0</v>
      </c>
      <c r="AM971" s="413">
        <f t="shared" ref="AM971" si="2943">AM970</f>
        <v>0</v>
      </c>
      <c r="AN971" s="313"/>
    </row>
    <row r="972" spans="1:40" ht="15" hidden="1" customHeight="1" outlineLevel="1">
      <c r="A972" s="533"/>
      <c r="B972" s="524"/>
      <c r="C972" s="312"/>
      <c r="D972" s="314"/>
      <c r="E972" s="293"/>
      <c r="F972" s="293"/>
      <c r="G972" s="293"/>
      <c r="H972" s="293"/>
      <c r="I972" s="293"/>
      <c r="J972" s="293"/>
      <c r="K972" s="293"/>
      <c r="L972" s="293"/>
      <c r="M972" s="293"/>
      <c r="N972" s="293"/>
      <c r="O972" s="293"/>
      <c r="P972" s="293"/>
      <c r="Q972" s="293"/>
      <c r="R972" s="293"/>
      <c r="S972" s="293"/>
      <c r="T972" s="293"/>
      <c r="U972" s="293"/>
      <c r="V972" s="293"/>
      <c r="W972" s="293"/>
      <c r="X972" s="293"/>
      <c r="Y972" s="293"/>
      <c r="Z972" s="418"/>
      <c r="AA972" s="418"/>
      <c r="AB972" s="418"/>
      <c r="AC972" s="418"/>
      <c r="AD972" s="418"/>
      <c r="AE972" s="418"/>
      <c r="AF972" s="418"/>
      <c r="AG972" s="418"/>
      <c r="AH972" s="418"/>
      <c r="AI972" s="418"/>
      <c r="AJ972" s="418"/>
      <c r="AK972" s="418"/>
      <c r="AL972" s="418"/>
      <c r="AM972" s="418"/>
      <c r="AN972" s="315"/>
    </row>
    <row r="973" spans="1:40" ht="15" hidden="1" customHeight="1" outlineLevel="1">
      <c r="A973" s="533">
        <v>7</v>
      </c>
      <c r="B973" s="524"/>
      <c r="C973" s="430" t="s">
        <v>101</v>
      </c>
      <c r="D973" s="293" t="s">
        <v>25</v>
      </c>
      <c r="E973" s="297"/>
      <c r="F973" s="297"/>
      <c r="G973" s="297"/>
      <c r="H973" s="297"/>
      <c r="I973" s="297"/>
      <c r="J973" s="297"/>
      <c r="K973" s="297"/>
      <c r="L973" s="297"/>
      <c r="M973" s="297"/>
      <c r="N973" s="297"/>
      <c r="O973" s="297">
        <v>12</v>
      </c>
      <c r="P973" s="297"/>
      <c r="Q973" s="297"/>
      <c r="R973" s="297"/>
      <c r="S973" s="297"/>
      <c r="T973" s="297"/>
      <c r="U973" s="297"/>
      <c r="V973" s="297"/>
      <c r="W973" s="297"/>
      <c r="X973" s="297"/>
      <c r="Y973" s="297"/>
      <c r="Z973" s="417"/>
      <c r="AA973" s="417"/>
      <c r="AB973" s="417"/>
      <c r="AC973" s="417"/>
      <c r="AD973" s="417"/>
      <c r="AE973" s="417"/>
      <c r="AF973" s="417"/>
      <c r="AG973" s="417"/>
      <c r="AH973" s="417"/>
      <c r="AI973" s="417"/>
      <c r="AJ973" s="417"/>
      <c r="AK973" s="417"/>
      <c r="AL973" s="417"/>
      <c r="AM973" s="417"/>
      <c r="AN973" s="298">
        <f>SUM(Z973:AM973)</f>
        <v>0</v>
      </c>
    </row>
    <row r="974" spans="1:40" ht="15" hidden="1" customHeight="1" outlineLevel="1">
      <c r="A974" s="533"/>
      <c r="B974" s="524"/>
      <c r="C974" s="296" t="s">
        <v>347</v>
      </c>
      <c r="D974" s="293" t="s">
        <v>164</v>
      </c>
      <c r="E974" s="297"/>
      <c r="F974" s="297"/>
      <c r="G974" s="297"/>
      <c r="H974" s="297"/>
      <c r="I974" s="297"/>
      <c r="J974" s="297"/>
      <c r="K974" s="297"/>
      <c r="L974" s="297"/>
      <c r="M974" s="297"/>
      <c r="N974" s="297"/>
      <c r="O974" s="297">
        <f>O973</f>
        <v>12</v>
      </c>
      <c r="P974" s="297"/>
      <c r="Q974" s="297"/>
      <c r="R974" s="297"/>
      <c r="S974" s="297"/>
      <c r="T974" s="297"/>
      <c r="U974" s="297"/>
      <c r="V974" s="297"/>
      <c r="W974" s="297"/>
      <c r="X974" s="297"/>
      <c r="Y974" s="297"/>
      <c r="Z974" s="413">
        <f>Z973</f>
        <v>0</v>
      </c>
      <c r="AA974" s="413">
        <f t="shared" ref="AA974" si="2944">AA973</f>
        <v>0</v>
      </c>
      <c r="AB974" s="413">
        <f t="shared" ref="AB974" si="2945">AB973</f>
        <v>0</v>
      </c>
      <c r="AC974" s="413">
        <f t="shared" ref="AC974" si="2946">AC973</f>
        <v>0</v>
      </c>
      <c r="AD974" s="413">
        <f t="shared" ref="AD974" si="2947">AD973</f>
        <v>0</v>
      </c>
      <c r="AE974" s="413">
        <f t="shared" ref="AE974" si="2948">AE973</f>
        <v>0</v>
      </c>
      <c r="AF974" s="413">
        <f t="shared" ref="AF974" si="2949">AF973</f>
        <v>0</v>
      </c>
      <c r="AG974" s="413">
        <f t="shared" ref="AG974" si="2950">AG973</f>
        <v>0</v>
      </c>
      <c r="AH974" s="413">
        <f t="shared" ref="AH974" si="2951">AH973</f>
        <v>0</v>
      </c>
      <c r="AI974" s="413">
        <f t="shared" ref="AI974" si="2952">AI973</f>
        <v>0</v>
      </c>
      <c r="AJ974" s="413">
        <f t="shared" ref="AJ974" si="2953">AJ973</f>
        <v>0</v>
      </c>
      <c r="AK974" s="413">
        <f t="shared" ref="AK974" si="2954">AK973</f>
        <v>0</v>
      </c>
      <c r="AL974" s="413">
        <f t="shared" ref="AL974" si="2955">AL973</f>
        <v>0</v>
      </c>
      <c r="AM974" s="413">
        <f t="shared" ref="AM974" si="2956">AM973</f>
        <v>0</v>
      </c>
      <c r="AN974" s="313"/>
    </row>
    <row r="975" spans="1:40" ht="15" hidden="1" customHeight="1" outlineLevel="1">
      <c r="A975" s="533"/>
      <c r="B975" s="524"/>
      <c r="C975" s="316"/>
      <c r="D975" s="314"/>
      <c r="E975" s="293"/>
      <c r="F975" s="293"/>
      <c r="G975" s="293"/>
      <c r="H975" s="293"/>
      <c r="I975" s="293"/>
      <c r="J975" s="293"/>
      <c r="K975" s="293"/>
      <c r="L975" s="293"/>
      <c r="M975" s="293"/>
      <c r="N975" s="293"/>
      <c r="O975" s="293"/>
      <c r="P975" s="293"/>
      <c r="Q975" s="293"/>
      <c r="R975" s="293"/>
      <c r="S975" s="293"/>
      <c r="T975" s="293"/>
      <c r="U975" s="293"/>
      <c r="V975" s="293"/>
      <c r="W975" s="293"/>
      <c r="X975" s="293"/>
      <c r="Y975" s="293"/>
      <c r="Z975" s="418"/>
      <c r="AA975" s="419"/>
      <c r="AB975" s="418"/>
      <c r="AC975" s="418"/>
      <c r="AD975" s="418"/>
      <c r="AE975" s="418"/>
      <c r="AF975" s="418"/>
      <c r="AG975" s="418"/>
      <c r="AH975" s="418"/>
      <c r="AI975" s="418"/>
      <c r="AJ975" s="418"/>
      <c r="AK975" s="418"/>
      <c r="AL975" s="418"/>
      <c r="AM975" s="418"/>
      <c r="AN975" s="315"/>
    </row>
    <row r="976" spans="1:40" ht="15" hidden="1" customHeight="1" outlineLevel="1">
      <c r="A976" s="533">
        <v>8</v>
      </c>
      <c r="B976" s="524"/>
      <c r="C976" s="430" t="s">
        <v>102</v>
      </c>
      <c r="D976" s="293" t="s">
        <v>25</v>
      </c>
      <c r="E976" s="297"/>
      <c r="F976" s="297"/>
      <c r="G976" s="297"/>
      <c r="H976" s="297"/>
      <c r="I976" s="297"/>
      <c r="J976" s="297"/>
      <c r="K976" s="297"/>
      <c r="L976" s="297"/>
      <c r="M976" s="297"/>
      <c r="N976" s="297"/>
      <c r="O976" s="297">
        <v>12</v>
      </c>
      <c r="P976" s="297"/>
      <c r="Q976" s="297"/>
      <c r="R976" s="297"/>
      <c r="S976" s="297"/>
      <c r="T976" s="297"/>
      <c r="U976" s="297"/>
      <c r="V976" s="297"/>
      <c r="W976" s="297"/>
      <c r="X976" s="297"/>
      <c r="Y976" s="297"/>
      <c r="Z976" s="417"/>
      <c r="AA976" s="417"/>
      <c r="AB976" s="417"/>
      <c r="AC976" s="417"/>
      <c r="AD976" s="417"/>
      <c r="AE976" s="417"/>
      <c r="AF976" s="417"/>
      <c r="AG976" s="417"/>
      <c r="AH976" s="417"/>
      <c r="AI976" s="417"/>
      <c r="AJ976" s="417"/>
      <c r="AK976" s="417"/>
      <c r="AL976" s="417"/>
      <c r="AM976" s="417"/>
      <c r="AN976" s="298">
        <f>SUM(Z976:AM976)</f>
        <v>0</v>
      </c>
    </row>
    <row r="977" spans="1:40" ht="15" hidden="1" customHeight="1" outlineLevel="1">
      <c r="A977" s="533"/>
      <c r="B977" s="524"/>
      <c r="C977" s="296" t="s">
        <v>347</v>
      </c>
      <c r="D977" s="293" t="s">
        <v>164</v>
      </c>
      <c r="E977" s="297"/>
      <c r="F977" s="297"/>
      <c r="G977" s="297"/>
      <c r="H977" s="297"/>
      <c r="I977" s="297"/>
      <c r="J977" s="297"/>
      <c r="K977" s="297"/>
      <c r="L977" s="297"/>
      <c r="M977" s="297"/>
      <c r="N977" s="297"/>
      <c r="O977" s="297">
        <f>O976</f>
        <v>12</v>
      </c>
      <c r="P977" s="297"/>
      <c r="Q977" s="297"/>
      <c r="R977" s="297"/>
      <c r="S977" s="297"/>
      <c r="T977" s="297"/>
      <c r="U977" s="297"/>
      <c r="V977" s="297"/>
      <c r="W977" s="297"/>
      <c r="X977" s="297"/>
      <c r="Y977" s="297"/>
      <c r="Z977" s="413">
        <f>Z976</f>
        <v>0</v>
      </c>
      <c r="AA977" s="413">
        <f t="shared" ref="AA977" si="2957">AA976</f>
        <v>0</v>
      </c>
      <c r="AB977" s="413">
        <f t="shared" ref="AB977" si="2958">AB976</f>
        <v>0</v>
      </c>
      <c r="AC977" s="413">
        <f t="shared" ref="AC977" si="2959">AC976</f>
        <v>0</v>
      </c>
      <c r="AD977" s="413">
        <f t="shared" ref="AD977" si="2960">AD976</f>
        <v>0</v>
      </c>
      <c r="AE977" s="413">
        <f t="shared" ref="AE977" si="2961">AE976</f>
        <v>0</v>
      </c>
      <c r="AF977" s="413">
        <f t="shared" ref="AF977" si="2962">AF976</f>
        <v>0</v>
      </c>
      <c r="AG977" s="413">
        <f t="shared" ref="AG977" si="2963">AG976</f>
        <v>0</v>
      </c>
      <c r="AH977" s="413">
        <f t="shared" ref="AH977" si="2964">AH976</f>
        <v>0</v>
      </c>
      <c r="AI977" s="413">
        <f t="shared" ref="AI977" si="2965">AI976</f>
        <v>0</v>
      </c>
      <c r="AJ977" s="413">
        <f t="shared" ref="AJ977" si="2966">AJ976</f>
        <v>0</v>
      </c>
      <c r="AK977" s="413">
        <f t="shared" ref="AK977" si="2967">AK976</f>
        <v>0</v>
      </c>
      <c r="AL977" s="413">
        <f t="shared" ref="AL977" si="2968">AL976</f>
        <v>0</v>
      </c>
      <c r="AM977" s="413">
        <f t="shared" ref="AM977" si="2969">AM976</f>
        <v>0</v>
      </c>
      <c r="AN977" s="313"/>
    </row>
    <row r="978" spans="1:40" ht="15" hidden="1" customHeight="1" outlineLevel="1">
      <c r="A978" s="533"/>
      <c r="B978" s="524"/>
      <c r="C978" s="316"/>
      <c r="D978" s="314"/>
      <c r="E978" s="318"/>
      <c r="F978" s="318"/>
      <c r="G978" s="318"/>
      <c r="H978" s="318"/>
      <c r="I978" s="318"/>
      <c r="J978" s="318"/>
      <c r="K978" s="318"/>
      <c r="L978" s="318"/>
      <c r="M978" s="318"/>
      <c r="N978" s="318"/>
      <c r="O978" s="293"/>
      <c r="P978" s="318"/>
      <c r="Q978" s="318"/>
      <c r="R978" s="318"/>
      <c r="S978" s="318"/>
      <c r="T978" s="318"/>
      <c r="U978" s="318"/>
      <c r="V978" s="318"/>
      <c r="W978" s="318"/>
      <c r="X978" s="318"/>
      <c r="Y978" s="318"/>
      <c r="Z978" s="418"/>
      <c r="AA978" s="419"/>
      <c r="AB978" s="418"/>
      <c r="AC978" s="418"/>
      <c r="AD978" s="418"/>
      <c r="AE978" s="418"/>
      <c r="AF978" s="418"/>
      <c r="AG978" s="418"/>
      <c r="AH978" s="418"/>
      <c r="AI978" s="418"/>
      <c r="AJ978" s="418"/>
      <c r="AK978" s="418"/>
      <c r="AL978" s="418"/>
      <c r="AM978" s="418"/>
      <c r="AN978" s="315"/>
    </row>
    <row r="979" spans="1:40" ht="15" hidden="1" customHeight="1" outlineLevel="1">
      <c r="A979" s="533">
        <v>9</v>
      </c>
      <c r="B979" s="524"/>
      <c r="C979" s="430" t="s">
        <v>103</v>
      </c>
      <c r="D979" s="293" t="s">
        <v>25</v>
      </c>
      <c r="E979" s="297"/>
      <c r="F979" s="297"/>
      <c r="G979" s="297"/>
      <c r="H979" s="297"/>
      <c r="I979" s="297"/>
      <c r="J979" s="297"/>
      <c r="K979" s="297"/>
      <c r="L979" s="297"/>
      <c r="M979" s="297"/>
      <c r="N979" s="297"/>
      <c r="O979" s="297">
        <v>12</v>
      </c>
      <c r="P979" s="297"/>
      <c r="Q979" s="297"/>
      <c r="R979" s="297"/>
      <c r="S979" s="297"/>
      <c r="T979" s="297"/>
      <c r="U979" s="297"/>
      <c r="V979" s="297"/>
      <c r="W979" s="297"/>
      <c r="X979" s="297"/>
      <c r="Y979" s="297"/>
      <c r="Z979" s="417"/>
      <c r="AA979" s="417"/>
      <c r="AB979" s="417"/>
      <c r="AC979" s="417"/>
      <c r="AD979" s="417"/>
      <c r="AE979" s="417"/>
      <c r="AF979" s="417"/>
      <c r="AG979" s="417"/>
      <c r="AH979" s="417"/>
      <c r="AI979" s="417"/>
      <c r="AJ979" s="417"/>
      <c r="AK979" s="417"/>
      <c r="AL979" s="417"/>
      <c r="AM979" s="417"/>
      <c r="AN979" s="298">
        <f>SUM(Z979:AM979)</f>
        <v>0</v>
      </c>
    </row>
    <row r="980" spans="1:40" ht="15" hidden="1" customHeight="1" outlineLevel="1">
      <c r="A980" s="533"/>
      <c r="B980" s="524"/>
      <c r="C980" s="296" t="s">
        <v>347</v>
      </c>
      <c r="D980" s="293" t="s">
        <v>164</v>
      </c>
      <c r="E980" s="297"/>
      <c r="F980" s="297"/>
      <c r="G980" s="297"/>
      <c r="H980" s="297"/>
      <c r="I980" s="297"/>
      <c r="J980" s="297"/>
      <c r="K980" s="297"/>
      <c r="L980" s="297"/>
      <c r="M980" s="297"/>
      <c r="N980" s="297"/>
      <c r="O980" s="297">
        <f>O979</f>
        <v>12</v>
      </c>
      <c r="P980" s="297"/>
      <c r="Q980" s="297"/>
      <c r="R980" s="297"/>
      <c r="S980" s="297"/>
      <c r="T980" s="297"/>
      <c r="U980" s="297"/>
      <c r="V980" s="297"/>
      <c r="W980" s="297"/>
      <c r="X980" s="297"/>
      <c r="Y980" s="297"/>
      <c r="Z980" s="413">
        <f>Z979</f>
        <v>0</v>
      </c>
      <c r="AA980" s="413">
        <f t="shared" ref="AA980" si="2970">AA979</f>
        <v>0</v>
      </c>
      <c r="AB980" s="413">
        <f t="shared" ref="AB980" si="2971">AB979</f>
        <v>0</v>
      </c>
      <c r="AC980" s="413">
        <f t="shared" ref="AC980" si="2972">AC979</f>
        <v>0</v>
      </c>
      <c r="AD980" s="413">
        <f t="shared" ref="AD980" si="2973">AD979</f>
        <v>0</v>
      </c>
      <c r="AE980" s="413">
        <f t="shared" ref="AE980" si="2974">AE979</f>
        <v>0</v>
      </c>
      <c r="AF980" s="413">
        <f t="shared" ref="AF980" si="2975">AF979</f>
        <v>0</v>
      </c>
      <c r="AG980" s="413">
        <f t="shared" ref="AG980" si="2976">AG979</f>
        <v>0</v>
      </c>
      <c r="AH980" s="413">
        <f t="shared" ref="AH980" si="2977">AH979</f>
        <v>0</v>
      </c>
      <c r="AI980" s="413">
        <f t="shared" ref="AI980" si="2978">AI979</f>
        <v>0</v>
      </c>
      <c r="AJ980" s="413">
        <f t="shared" ref="AJ980" si="2979">AJ979</f>
        <v>0</v>
      </c>
      <c r="AK980" s="413">
        <f t="shared" ref="AK980" si="2980">AK979</f>
        <v>0</v>
      </c>
      <c r="AL980" s="413">
        <f t="shared" ref="AL980" si="2981">AL979</f>
        <v>0</v>
      </c>
      <c r="AM980" s="413">
        <f t="shared" ref="AM980" si="2982">AM979</f>
        <v>0</v>
      </c>
      <c r="AN980" s="313"/>
    </row>
    <row r="981" spans="1:40" ht="15" hidden="1" customHeight="1" outlineLevel="1">
      <c r="A981" s="533"/>
      <c r="B981" s="524"/>
      <c r="C981" s="316"/>
      <c r="D981" s="314"/>
      <c r="E981" s="318"/>
      <c r="F981" s="318"/>
      <c r="G981" s="318"/>
      <c r="H981" s="318"/>
      <c r="I981" s="318"/>
      <c r="J981" s="318"/>
      <c r="K981" s="318"/>
      <c r="L981" s="318"/>
      <c r="M981" s="318"/>
      <c r="N981" s="318"/>
      <c r="O981" s="293"/>
      <c r="P981" s="318"/>
      <c r="Q981" s="318"/>
      <c r="R981" s="318"/>
      <c r="S981" s="318"/>
      <c r="T981" s="318"/>
      <c r="U981" s="318"/>
      <c r="V981" s="318"/>
      <c r="W981" s="318"/>
      <c r="X981" s="318"/>
      <c r="Y981" s="318"/>
      <c r="Z981" s="418"/>
      <c r="AA981" s="418"/>
      <c r="AB981" s="418"/>
      <c r="AC981" s="418"/>
      <c r="AD981" s="418"/>
      <c r="AE981" s="418"/>
      <c r="AF981" s="418"/>
      <c r="AG981" s="418"/>
      <c r="AH981" s="418"/>
      <c r="AI981" s="418"/>
      <c r="AJ981" s="418"/>
      <c r="AK981" s="418"/>
      <c r="AL981" s="418"/>
      <c r="AM981" s="418"/>
      <c r="AN981" s="315"/>
    </row>
    <row r="982" spans="1:40" ht="15" hidden="1" customHeight="1" outlineLevel="1">
      <c r="A982" s="533">
        <v>10</v>
      </c>
      <c r="B982" s="524"/>
      <c r="C982" s="430" t="s">
        <v>104</v>
      </c>
      <c r="D982" s="293" t="s">
        <v>25</v>
      </c>
      <c r="E982" s="297"/>
      <c r="F982" s="297"/>
      <c r="G982" s="297"/>
      <c r="H982" s="297"/>
      <c r="I982" s="297"/>
      <c r="J982" s="297"/>
      <c r="K982" s="297"/>
      <c r="L982" s="297"/>
      <c r="M982" s="297"/>
      <c r="N982" s="297"/>
      <c r="O982" s="297">
        <v>3</v>
      </c>
      <c r="P982" s="297"/>
      <c r="Q982" s="297"/>
      <c r="R982" s="297"/>
      <c r="S982" s="297"/>
      <c r="T982" s="297"/>
      <c r="U982" s="297"/>
      <c r="V982" s="297"/>
      <c r="W982" s="297"/>
      <c r="X982" s="297"/>
      <c r="Y982" s="297"/>
      <c r="Z982" s="417"/>
      <c r="AA982" s="417"/>
      <c r="AB982" s="417"/>
      <c r="AC982" s="417"/>
      <c r="AD982" s="417"/>
      <c r="AE982" s="417"/>
      <c r="AF982" s="417"/>
      <c r="AG982" s="417"/>
      <c r="AH982" s="417"/>
      <c r="AI982" s="417"/>
      <c r="AJ982" s="417"/>
      <c r="AK982" s="417"/>
      <c r="AL982" s="417"/>
      <c r="AM982" s="417"/>
      <c r="AN982" s="298">
        <f>SUM(Z982:AM982)</f>
        <v>0</v>
      </c>
    </row>
    <row r="983" spans="1:40" ht="15" hidden="1" customHeight="1" outlineLevel="1">
      <c r="A983" s="533"/>
      <c r="B983" s="524"/>
      <c r="C983" s="296" t="s">
        <v>347</v>
      </c>
      <c r="D983" s="293" t="s">
        <v>164</v>
      </c>
      <c r="E983" s="297"/>
      <c r="F983" s="297"/>
      <c r="G983" s="297"/>
      <c r="H983" s="297"/>
      <c r="I983" s="297"/>
      <c r="J983" s="297"/>
      <c r="K983" s="297"/>
      <c r="L983" s="297"/>
      <c r="M983" s="297"/>
      <c r="N983" s="297"/>
      <c r="O983" s="297">
        <f>O982</f>
        <v>3</v>
      </c>
      <c r="P983" s="297"/>
      <c r="Q983" s="297"/>
      <c r="R983" s="297"/>
      <c r="S983" s="297"/>
      <c r="T983" s="297"/>
      <c r="U983" s="297"/>
      <c r="V983" s="297"/>
      <c r="W983" s="297"/>
      <c r="X983" s="297"/>
      <c r="Y983" s="297"/>
      <c r="Z983" s="413">
        <f>Z982</f>
        <v>0</v>
      </c>
      <c r="AA983" s="413">
        <f t="shared" ref="AA983" si="2983">AA982</f>
        <v>0</v>
      </c>
      <c r="AB983" s="413">
        <f t="shared" ref="AB983" si="2984">AB982</f>
        <v>0</v>
      </c>
      <c r="AC983" s="413">
        <f t="shared" ref="AC983" si="2985">AC982</f>
        <v>0</v>
      </c>
      <c r="AD983" s="413">
        <f t="shared" ref="AD983" si="2986">AD982</f>
        <v>0</v>
      </c>
      <c r="AE983" s="413">
        <f t="shared" ref="AE983" si="2987">AE982</f>
        <v>0</v>
      </c>
      <c r="AF983" s="413">
        <f t="shared" ref="AF983" si="2988">AF982</f>
        <v>0</v>
      </c>
      <c r="AG983" s="413">
        <f t="shared" ref="AG983" si="2989">AG982</f>
        <v>0</v>
      </c>
      <c r="AH983" s="413">
        <f t="shared" ref="AH983" si="2990">AH982</f>
        <v>0</v>
      </c>
      <c r="AI983" s="413">
        <f t="shared" ref="AI983" si="2991">AI982</f>
        <v>0</v>
      </c>
      <c r="AJ983" s="413">
        <f t="shared" ref="AJ983" si="2992">AJ982</f>
        <v>0</v>
      </c>
      <c r="AK983" s="413">
        <f t="shared" ref="AK983" si="2993">AK982</f>
        <v>0</v>
      </c>
      <c r="AL983" s="413">
        <f t="shared" ref="AL983" si="2994">AL982</f>
        <v>0</v>
      </c>
      <c r="AM983" s="413">
        <f t="shared" ref="AM983" si="2995">AM982</f>
        <v>0</v>
      </c>
      <c r="AN983" s="313"/>
    </row>
    <row r="984" spans="1:40" ht="15" hidden="1" customHeight="1" outlineLevel="1">
      <c r="A984" s="533"/>
      <c r="B984" s="524"/>
      <c r="C984" s="316"/>
      <c r="D984" s="314"/>
      <c r="E984" s="318"/>
      <c r="F984" s="318"/>
      <c r="G984" s="318"/>
      <c r="H984" s="318"/>
      <c r="I984" s="318"/>
      <c r="J984" s="318"/>
      <c r="K984" s="318"/>
      <c r="L984" s="318"/>
      <c r="M984" s="318"/>
      <c r="N984" s="318"/>
      <c r="O984" s="293"/>
      <c r="P984" s="318"/>
      <c r="Q984" s="318"/>
      <c r="R984" s="318"/>
      <c r="S984" s="318"/>
      <c r="T984" s="318"/>
      <c r="U984" s="318"/>
      <c r="V984" s="318"/>
      <c r="W984" s="318"/>
      <c r="X984" s="318"/>
      <c r="Y984" s="318"/>
      <c r="Z984" s="418"/>
      <c r="AA984" s="419"/>
      <c r="AB984" s="418"/>
      <c r="AC984" s="418"/>
      <c r="AD984" s="418"/>
      <c r="AE984" s="418"/>
      <c r="AF984" s="418"/>
      <c r="AG984" s="418"/>
      <c r="AH984" s="418"/>
      <c r="AI984" s="418"/>
      <c r="AJ984" s="418"/>
      <c r="AK984" s="418"/>
      <c r="AL984" s="418"/>
      <c r="AM984" s="418"/>
      <c r="AN984" s="315"/>
    </row>
    <row r="985" spans="1:40" ht="15" hidden="1" customHeight="1" outlineLevel="1">
      <c r="A985" s="533"/>
      <c r="B985" s="524"/>
      <c r="C985" s="290" t="s">
        <v>10</v>
      </c>
      <c r="D985" s="291"/>
      <c r="E985" s="291"/>
      <c r="F985" s="291"/>
      <c r="G985" s="291"/>
      <c r="H985" s="291"/>
      <c r="I985" s="291"/>
      <c r="J985" s="291"/>
      <c r="K985" s="291"/>
      <c r="L985" s="291"/>
      <c r="M985" s="291"/>
      <c r="N985" s="291"/>
      <c r="O985" s="292"/>
      <c r="P985" s="291"/>
      <c r="Q985" s="291"/>
      <c r="R985" s="291"/>
      <c r="S985" s="291"/>
      <c r="T985" s="291"/>
      <c r="U985" s="291"/>
      <c r="V985" s="291"/>
      <c r="W985" s="291"/>
      <c r="X985" s="291"/>
      <c r="Y985" s="291"/>
      <c r="Z985" s="416"/>
      <c r="AA985" s="416"/>
      <c r="AB985" s="416"/>
      <c r="AC985" s="416"/>
      <c r="AD985" s="416"/>
      <c r="AE985" s="416"/>
      <c r="AF985" s="416"/>
      <c r="AG985" s="416"/>
      <c r="AH985" s="416"/>
      <c r="AI985" s="416"/>
      <c r="AJ985" s="416"/>
      <c r="AK985" s="416"/>
      <c r="AL985" s="416"/>
      <c r="AM985" s="416"/>
      <c r="AN985" s="294"/>
    </row>
    <row r="986" spans="1:40" ht="15" hidden="1" customHeight="1" outlineLevel="1">
      <c r="A986" s="533">
        <v>11</v>
      </c>
      <c r="B986" s="524"/>
      <c r="C986" s="430" t="s">
        <v>105</v>
      </c>
      <c r="D986" s="293" t="s">
        <v>25</v>
      </c>
      <c r="E986" s="297"/>
      <c r="F986" s="297"/>
      <c r="G986" s="297"/>
      <c r="H986" s="297"/>
      <c r="I986" s="297"/>
      <c r="J986" s="297"/>
      <c r="K986" s="297"/>
      <c r="L986" s="297"/>
      <c r="M986" s="297"/>
      <c r="N986" s="297"/>
      <c r="O986" s="297">
        <v>12</v>
      </c>
      <c r="P986" s="297"/>
      <c r="Q986" s="297"/>
      <c r="R986" s="297"/>
      <c r="S986" s="297"/>
      <c r="T986" s="297"/>
      <c r="U986" s="297"/>
      <c r="V986" s="297"/>
      <c r="W986" s="297"/>
      <c r="X986" s="297"/>
      <c r="Y986" s="297"/>
      <c r="Z986" s="428"/>
      <c r="AA986" s="417"/>
      <c r="AB986" s="417"/>
      <c r="AC986" s="417"/>
      <c r="AD986" s="417"/>
      <c r="AE986" s="417"/>
      <c r="AF986" s="417"/>
      <c r="AG986" s="417"/>
      <c r="AH986" s="417"/>
      <c r="AI986" s="417"/>
      <c r="AJ986" s="417"/>
      <c r="AK986" s="417"/>
      <c r="AL986" s="417"/>
      <c r="AM986" s="417"/>
      <c r="AN986" s="298">
        <f>SUM(Z986:AM986)</f>
        <v>0</v>
      </c>
    </row>
    <row r="987" spans="1:40" ht="15" hidden="1" customHeight="1" outlineLevel="1">
      <c r="A987" s="533"/>
      <c r="B987" s="524"/>
      <c r="C987" s="296" t="s">
        <v>347</v>
      </c>
      <c r="D987" s="293" t="s">
        <v>164</v>
      </c>
      <c r="E987" s="297"/>
      <c r="F987" s="297"/>
      <c r="G987" s="297"/>
      <c r="H987" s="297"/>
      <c r="I987" s="297"/>
      <c r="J987" s="297"/>
      <c r="K987" s="297"/>
      <c r="L987" s="297"/>
      <c r="M987" s="297"/>
      <c r="N987" s="297"/>
      <c r="O987" s="297">
        <f>O986</f>
        <v>12</v>
      </c>
      <c r="P987" s="297"/>
      <c r="Q987" s="297"/>
      <c r="R987" s="297"/>
      <c r="S987" s="297"/>
      <c r="T987" s="297"/>
      <c r="U987" s="297"/>
      <c r="V987" s="297"/>
      <c r="W987" s="297"/>
      <c r="X987" s="297"/>
      <c r="Y987" s="297"/>
      <c r="Z987" s="413">
        <f>Z986</f>
        <v>0</v>
      </c>
      <c r="AA987" s="413">
        <f t="shared" ref="AA987" si="2996">AA986</f>
        <v>0</v>
      </c>
      <c r="AB987" s="413">
        <f t="shared" ref="AB987" si="2997">AB986</f>
        <v>0</v>
      </c>
      <c r="AC987" s="413">
        <f t="shared" ref="AC987" si="2998">AC986</f>
        <v>0</v>
      </c>
      <c r="AD987" s="413">
        <f t="shared" ref="AD987" si="2999">AD986</f>
        <v>0</v>
      </c>
      <c r="AE987" s="413">
        <f t="shared" ref="AE987" si="3000">AE986</f>
        <v>0</v>
      </c>
      <c r="AF987" s="413">
        <f t="shared" ref="AF987" si="3001">AF986</f>
        <v>0</v>
      </c>
      <c r="AG987" s="413">
        <f t="shared" ref="AG987" si="3002">AG986</f>
        <v>0</v>
      </c>
      <c r="AH987" s="413">
        <f t="shared" ref="AH987" si="3003">AH986</f>
        <v>0</v>
      </c>
      <c r="AI987" s="413">
        <f t="shared" ref="AI987" si="3004">AI986</f>
        <v>0</v>
      </c>
      <c r="AJ987" s="413">
        <f t="shared" ref="AJ987" si="3005">AJ986</f>
        <v>0</v>
      </c>
      <c r="AK987" s="413">
        <f t="shared" ref="AK987" si="3006">AK986</f>
        <v>0</v>
      </c>
      <c r="AL987" s="413">
        <f t="shared" ref="AL987" si="3007">AL986</f>
        <v>0</v>
      </c>
      <c r="AM987" s="413">
        <f t="shared" ref="AM987" si="3008">AM986</f>
        <v>0</v>
      </c>
      <c r="AN987" s="299"/>
    </row>
    <row r="988" spans="1:40" ht="15" hidden="1" customHeight="1" outlineLevel="1">
      <c r="A988" s="533"/>
      <c r="B988" s="524"/>
      <c r="C988" s="317"/>
      <c r="D988" s="307"/>
      <c r="E988" s="293"/>
      <c r="F988" s="293"/>
      <c r="G988" s="293"/>
      <c r="H988" s="293"/>
      <c r="I988" s="293"/>
      <c r="J988" s="293"/>
      <c r="K988" s="293"/>
      <c r="L988" s="293"/>
      <c r="M988" s="293"/>
      <c r="N988" s="293"/>
      <c r="O988" s="293"/>
      <c r="P988" s="293"/>
      <c r="Q988" s="293"/>
      <c r="R988" s="293"/>
      <c r="S988" s="293"/>
      <c r="T988" s="293"/>
      <c r="U988" s="293"/>
      <c r="V988" s="293"/>
      <c r="W988" s="293"/>
      <c r="X988" s="293"/>
      <c r="Y988" s="293"/>
      <c r="Z988" s="414"/>
      <c r="AA988" s="423"/>
      <c r="AB988" s="423"/>
      <c r="AC988" s="423"/>
      <c r="AD988" s="423"/>
      <c r="AE988" s="423"/>
      <c r="AF988" s="423"/>
      <c r="AG988" s="423"/>
      <c r="AH988" s="423"/>
      <c r="AI988" s="423"/>
      <c r="AJ988" s="423"/>
      <c r="AK988" s="423"/>
      <c r="AL988" s="423"/>
      <c r="AM988" s="423"/>
      <c r="AN988" s="308"/>
    </row>
    <row r="989" spans="1:40" ht="28.5" hidden="1" customHeight="1" outlineLevel="1">
      <c r="A989" s="533">
        <v>12</v>
      </c>
      <c r="B989" s="524"/>
      <c r="C989" s="430" t="s">
        <v>106</v>
      </c>
      <c r="D989" s="293" t="s">
        <v>25</v>
      </c>
      <c r="E989" s="297"/>
      <c r="F989" s="297"/>
      <c r="G989" s="297"/>
      <c r="H989" s="297"/>
      <c r="I989" s="297"/>
      <c r="J989" s="297"/>
      <c r="K989" s="297"/>
      <c r="L989" s="297"/>
      <c r="M989" s="297"/>
      <c r="N989" s="297"/>
      <c r="O989" s="297">
        <v>12</v>
      </c>
      <c r="P989" s="297"/>
      <c r="Q989" s="297"/>
      <c r="R989" s="297"/>
      <c r="S989" s="297"/>
      <c r="T989" s="297"/>
      <c r="U989" s="297"/>
      <c r="V989" s="297"/>
      <c r="W989" s="297"/>
      <c r="X989" s="297"/>
      <c r="Y989" s="297"/>
      <c r="Z989" s="412"/>
      <c r="AA989" s="417"/>
      <c r="AB989" s="417"/>
      <c r="AC989" s="417"/>
      <c r="AD989" s="417"/>
      <c r="AE989" s="417"/>
      <c r="AF989" s="417"/>
      <c r="AG989" s="417"/>
      <c r="AH989" s="417"/>
      <c r="AI989" s="417"/>
      <c r="AJ989" s="417"/>
      <c r="AK989" s="417"/>
      <c r="AL989" s="417"/>
      <c r="AM989" s="417"/>
      <c r="AN989" s="298">
        <f>SUM(Z989:AM989)</f>
        <v>0</v>
      </c>
    </row>
    <row r="990" spans="1:40" ht="15" hidden="1" customHeight="1" outlineLevel="1">
      <c r="A990" s="533"/>
      <c r="B990" s="524"/>
      <c r="C990" s="296" t="s">
        <v>347</v>
      </c>
      <c r="D990" s="293" t="s">
        <v>164</v>
      </c>
      <c r="E990" s="297"/>
      <c r="F990" s="297"/>
      <c r="G990" s="297"/>
      <c r="H990" s="297"/>
      <c r="I990" s="297"/>
      <c r="J990" s="297"/>
      <c r="K990" s="297"/>
      <c r="L990" s="297"/>
      <c r="M990" s="297"/>
      <c r="N990" s="297"/>
      <c r="O990" s="297">
        <f>O989</f>
        <v>12</v>
      </c>
      <c r="P990" s="297"/>
      <c r="Q990" s="297"/>
      <c r="R990" s="297"/>
      <c r="S990" s="297"/>
      <c r="T990" s="297"/>
      <c r="U990" s="297"/>
      <c r="V990" s="297"/>
      <c r="W990" s="297"/>
      <c r="X990" s="297"/>
      <c r="Y990" s="297"/>
      <c r="Z990" s="413">
        <f>Z989</f>
        <v>0</v>
      </c>
      <c r="AA990" s="413">
        <f t="shared" ref="AA990" si="3009">AA989</f>
        <v>0</v>
      </c>
      <c r="AB990" s="413">
        <f t="shared" ref="AB990" si="3010">AB989</f>
        <v>0</v>
      </c>
      <c r="AC990" s="413">
        <f t="shared" ref="AC990" si="3011">AC989</f>
        <v>0</v>
      </c>
      <c r="AD990" s="413">
        <f t="shared" ref="AD990" si="3012">AD989</f>
        <v>0</v>
      </c>
      <c r="AE990" s="413">
        <f t="shared" ref="AE990" si="3013">AE989</f>
        <v>0</v>
      </c>
      <c r="AF990" s="413">
        <f t="shared" ref="AF990" si="3014">AF989</f>
        <v>0</v>
      </c>
      <c r="AG990" s="413">
        <f t="shared" ref="AG990" si="3015">AG989</f>
        <v>0</v>
      </c>
      <c r="AH990" s="413">
        <f t="shared" ref="AH990" si="3016">AH989</f>
        <v>0</v>
      </c>
      <c r="AI990" s="413">
        <f t="shared" ref="AI990" si="3017">AI989</f>
        <v>0</v>
      </c>
      <c r="AJ990" s="413">
        <f t="shared" ref="AJ990" si="3018">AJ989</f>
        <v>0</v>
      </c>
      <c r="AK990" s="413">
        <f t="shared" ref="AK990" si="3019">AK989</f>
        <v>0</v>
      </c>
      <c r="AL990" s="413">
        <f t="shared" ref="AL990" si="3020">AL989</f>
        <v>0</v>
      </c>
      <c r="AM990" s="413">
        <f t="shared" ref="AM990" si="3021">AM989</f>
        <v>0</v>
      </c>
      <c r="AN990" s="299"/>
    </row>
    <row r="991" spans="1:40" ht="15" hidden="1" customHeight="1" outlineLevel="1">
      <c r="A991" s="533"/>
      <c r="B991" s="524"/>
      <c r="C991" s="317"/>
      <c r="D991" s="307"/>
      <c r="E991" s="293"/>
      <c r="F991" s="293"/>
      <c r="G991" s="293"/>
      <c r="H991" s="293"/>
      <c r="I991" s="293"/>
      <c r="J991" s="293"/>
      <c r="K991" s="293"/>
      <c r="L991" s="293"/>
      <c r="M991" s="293"/>
      <c r="N991" s="293"/>
      <c r="O991" s="293"/>
      <c r="P991" s="293"/>
      <c r="Q991" s="293"/>
      <c r="R991" s="293"/>
      <c r="S991" s="293"/>
      <c r="T991" s="293"/>
      <c r="U991" s="293"/>
      <c r="V991" s="293"/>
      <c r="W991" s="293"/>
      <c r="X991" s="293"/>
      <c r="Y991" s="293"/>
      <c r="Z991" s="424"/>
      <c r="AA991" s="424"/>
      <c r="AB991" s="414"/>
      <c r="AC991" s="414"/>
      <c r="AD991" s="414"/>
      <c r="AE991" s="414"/>
      <c r="AF991" s="414"/>
      <c r="AG991" s="414"/>
      <c r="AH991" s="414"/>
      <c r="AI991" s="414"/>
      <c r="AJ991" s="414"/>
      <c r="AK991" s="414"/>
      <c r="AL991" s="414"/>
      <c r="AM991" s="414"/>
      <c r="AN991" s="308"/>
    </row>
    <row r="992" spans="1:40" ht="15" hidden="1" customHeight="1" outlineLevel="1">
      <c r="A992" s="533">
        <v>13</v>
      </c>
      <c r="B992" s="524"/>
      <c r="C992" s="430" t="s">
        <v>107</v>
      </c>
      <c r="D992" s="293" t="s">
        <v>25</v>
      </c>
      <c r="E992" s="297"/>
      <c r="F992" s="297"/>
      <c r="G992" s="297"/>
      <c r="H992" s="297"/>
      <c r="I992" s="297"/>
      <c r="J992" s="297"/>
      <c r="K992" s="297"/>
      <c r="L992" s="297"/>
      <c r="M992" s="297"/>
      <c r="N992" s="297"/>
      <c r="O992" s="297">
        <v>12</v>
      </c>
      <c r="P992" s="297"/>
      <c r="Q992" s="297"/>
      <c r="R992" s="297"/>
      <c r="S992" s="297"/>
      <c r="T992" s="297"/>
      <c r="U992" s="297"/>
      <c r="V992" s="297"/>
      <c r="W992" s="297"/>
      <c r="X992" s="297"/>
      <c r="Y992" s="297"/>
      <c r="Z992" s="412"/>
      <c r="AA992" s="417"/>
      <c r="AB992" s="417"/>
      <c r="AC992" s="417"/>
      <c r="AD992" s="417"/>
      <c r="AE992" s="417"/>
      <c r="AF992" s="417"/>
      <c r="AG992" s="417"/>
      <c r="AH992" s="417"/>
      <c r="AI992" s="417"/>
      <c r="AJ992" s="417"/>
      <c r="AK992" s="417"/>
      <c r="AL992" s="417"/>
      <c r="AM992" s="417"/>
      <c r="AN992" s="298">
        <f>SUM(Z992:AM992)</f>
        <v>0</v>
      </c>
    </row>
    <row r="993" spans="1:41" ht="15" hidden="1" customHeight="1" outlineLevel="1">
      <c r="A993" s="533"/>
      <c r="B993" s="524"/>
      <c r="C993" s="296" t="s">
        <v>347</v>
      </c>
      <c r="D993" s="293" t="s">
        <v>164</v>
      </c>
      <c r="E993" s="297"/>
      <c r="F993" s="297"/>
      <c r="G993" s="297"/>
      <c r="H993" s="297"/>
      <c r="I993" s="297"/>
      <c r="J993" s="297"/>
      <c r="K993" s="297"/>
      <c r="L993" s="297"/>
      <c r="M993" s="297"/>
      <c r="N993" s="297"/>
      <c r="O993" s="297">
        <f>O992</f>
        <v>12</v>
      </c>
      <c r="P993" s="297"/>
      <c r="Q993" s="297"/>
      <c r="R993" s="297"/>
      <c r="S993" s="297"/>
      <c r="T993" s="297"/>
      <c r="U993" s="297"/>
      <c r="V993" s="297"/>
      <c r="W993" s="297"/>
      <c r="X993" s="297"/>
      <c r="Y993" s="297"/>
      <c r="Z993" s="413">
        <f>Z992</f>
        <v>0</v>
      </c>
      <c r="AA993" s="413">
        <f t="shared" ref="AA993" si="3022">AA992</f>
        <v>0</v>
      </c>
      <c r="AB993" s="413">
        <f t="shared" ref="AB993" si="3023">AB992</f>
        <v>0</v>
      </c>
      <c r="AC993" s="413">
        <f t="shared" ref="AC993" si="3024">AC992</f>
        <v>0</v>
      </c>
      <c r="AD993" s="413">
        <f t="shared" ref="AD993" si="3025">AD992</f>
        <v>0</v>
      </c>
      <c r="AE993" s="413">
        <f t="shared" ref="AE993" si="3026">AE992</f>
        <v>0</v>
      </c>
      <c r="AF993" s="413">
        <f t="shared" ref="AF993" si="3027">AF992</f>
        <v>0</v>
      </c>
      <c r="AG993" s="413">
        <f t="shared" ref="AG993" si="3028">AG992</f>
        <v>0</v>
      </c>
      <c r="AH993" s="413">
        <f t="shared" ref="AH993" si="3029">AH992</f>
        <v>0</v>
      </c>
      <c r="AI993" s="413">
        <f t="shared" ref="AI993" si="3030">AI992</f>
        <v>0</v>
      </c>
      <c r="AJ993" s="413">
        <f t="shared" ref="AJ993" si="3031">AJ992</f>
        <v>0</v>
      </c>
      <c r="AK993" s="413">
        <f t="shared" ref="AK993" si="3032">AK992</f>
        <v>0</v>
      </c>
      <c r="AL993" s="413">
        <f t="shared" ref="AL993" si="3033">AL992</f>
        <v>0</v>
      </c>
      <c r="AM993" s="413">
        <f t="shared" ref="AM993" si="3034">AM992</f>
        <v>0</v>
      </c>
      <c r="AN993" s="308"/>
    </row>
    <row r="994" spans="1:41" ht="15" hidden="1" customHeight="1" outlineLevel="1">
      <c r="A994" s="533"/>
      <c r="B994" s="524"/>
      <c r="C994" s="317"/>
      <c r="D994" s="307"/>
      <c r="E994" s="293"/>
      <c r="F994" s="293"/>
      <c r="G994" s="293"/>
      <c r="H994" s="293"/>
      <c r="I994" s="293"/>
      <c r="J994" s="293"/>
      <c r="K994" s="293"/>
      <c r="L994" s="293"/>
      <c r="M994" s="293"/>
      <c r="N994" s="293"/>
      <c r="O994" s="293"/>
      <c r="P994" s="293"/>
      <c r="Q994" s="293"/>
      <c r="R994" s="293"/>
      <c r="S994" s="293"/>
      <c r="T994" s="293"/>
      <c r="U994" s="293"/>
      <c r="V994" s="293"/>
      <c r="W994" s="293"/>
      <c r="X994" s="293"/>
      <c r="Y994" s="293"/>
      <c r="Z994" s="414"/>
      <c r="AA994" s="414"/>
      <c r="AB994" s="414"/>
      <c r="AC994" s="414"/>
      <c r="AD994" s="414"/>
      <c r="AE994" s="414"/>
      <c r="AF994" s="414"/>
      <c r="AG994" s="414"/>
      <c r="AH994" s="414"/>
      <c r="AI994" s="414"/>
      <c r="AJ994" s="414"/>
      <c r="AK994" s="414"/>
      <c r="AL994" s="414"/>
      <c r="AM994" s="414"/>
      <c r="AN994" s="308"/>
    </row>
    <row r="995" spans="1:41" ht="15" hidden="1" customHeight="1" outlineLevel="1">
      <c r="A995" s="533"/>
      <c r="B995" s="524"/>
      <c r="C995" s="290" t="s">
        <v>108</v>
      </c>
      <c r="D995" s="291"/>
      <c r="E995" s="292"/>
      <c r="F995" s="292"/>
      <c r="G995" s="292"/>
      <c r="H995" s="292"/>
      <c r="I995" s="292"/>
      <c r="J995" s="292"/>
      <c r="K995" s="292"/>
      <c r="L995" s="292"/>
      <c r="M995" s="292"/>
      <c r="N995" s="292"/>
      <c r="O995" s="292"/>
      <c r="P995" s="292"/>
      <c r="Q995" s="291"/>
      <c r="R995" s="291"/>
      <c r="S995" s="291"/>
      <c r="T995" s="291"/>
      <c r="U995" s="291"/>
      <c r="V995" s="291"/>
      <c r="W995" s="291"/>
      <c r="X995" s="291"/>
      <c r="Y995" s="291"/>
      <c r="Z995" s="416"/>
      <c r="AA995" s="416"/>
      <c r="AB995" s="416"/>
      <c r="AC995" s="416"/>
      <c r="AD995" s="416"/>
      <c r="AE995" s="416"/>
      <c r="AF995" s="416"/>
      <c r="AG995" s="416"/>
      <c r="AH995" s="416"/>
      <c r="AI995" s="416"/>
      <c r="AJ995" s="416"/>
      <c r="AK995" s="416"/>
      <c r="AL995" s="416"/>
      <c r="AM995" s="416"/>
      <c r="AN995" s="294"/>
    </row>
    <row r="996" spans="1:41" ht="15" hidden="1" customHeight="1" outlineLevel="1">
      <c r="A996" s="533">
        <v>14</v>
      </c>
      <c r="B996" s="524"/>
      <c r="C996" s="317" t="s">
        <v>109</v>
      </c>
      <c r="D996" s="293" t="s">
        <v>25</v>
      </c>
      <c r="E996" s="297"/>
      <c r="F996" s="297"/>
      <c r="G996" s="297"/>
      <c r="H996" s="297"/>
      <c r="I996" s="297"/>
      <c r="J996" s="297"/>
      <c r="K996" s="297"/>
      <c r="L996" s="297"/>
      <c r="M996" s="297"/>
      <c r="N996" s="297"/>
      <c r="O996" s="297">
        <v>12</v>
      </c>
      <c r="P996" s="297"/>
      <c r="Q996" s="297"/>
      <c r="R996" s="297"/>
      <c r="S996" s="297"/>
      <c r="T996" s="297"/>
      <c r="U996" s="297"/>
      <c r="V996" s="297"/>
      <c r="W996" s="297"/>
      <c r="X996" s="297"/>
      <c r="Y996" s="297"/>
      <c r="Z996" s="412"/>
      <c r="AA996" s="412"/>
      <c r="AB996" s="412"/>
      <c r="AC996" s="412"/>
      <c r="AD996" s="412"/>
      <c r="AE996" s="412"/>
      <c r="AF996" s="412"/>
      <c r="AG996" s="412"/>
      <c r="AH996" s="412"/>
      <c r="AI996" s="412"/>
      <c r="AJ996" s="412"/>
      <c r="AK996" s="412"/>
      <c r="AL996" s="412"/>
      <c r="AM996" s="412"/>
      <c r="AN996" s="298">
        <f>SUM(Z996:AM996)</f>
        <v>0</v>
      </c>
    </row>
    <row r="997" spans="1:41" ht="15" hidden="1" customHeight="1" outlineLevel="1">
      <c r="A997" s="533"/>
      <c r="B997" s="524"/>
      <c r="C997" s="296" t="s">
        <v>347</v>
      </c>
      <c r="D997" s="293" t="s">
        <v>164</v>
      </c>
      <c r="E997" s="297"/>
      <c r="F997" s="297"/>
      <c r="G997" s="297"/>
      <c r="H997" s="297"/>
      <c r="I997" s="297"/>
      <c r="J997" s="297"/>
      <c r="K997" s="297"/>
      <c r="L997" s="297"/>
      <c r="M997" s="297"/>
      <c r="N997" s="297"/>
      <c r="O997" s="297">
        <f>O996</f>
        <v>12</v>
      </c>
      <c r="P997" s="297"/>
      <c r="Q997" s="297"/>
      <c r="R997" s="297"/>
      <c r="S997" s="297"/>
      <c r="T997" s="297"/>
      <c r="U997" s="297"/>
      <c r="V997" s="297"/>
      <c r="W997" s="297"/>
      <c r="X997" s="297"/>
      <c r="Y997" s="297"/>
      <c r="Z997" s="413">
        <f>Z996</f>
        <v>0</v>
      </c>
      <c r="AA997" s="413">
        <f t="shared" ref="AA997" si="3035">AA996</f>
        <v>0</v>
      </c>
      <c r="AB997" s="413">
        <f t="shared" ref="AB997" si="3036">AB996</f>
        <v>0</v>
      </c>
      <c r="AC997" s="413">
        <f t="shared" ref="AC997" si="3037">AC996</f>
        <v>0</v>
      </c>
      <c r="AD997" s="413">
        <f t="shared" ref="AD997" si="3038">AD996</f>
        <v>0</v>
      </c>
      <c r="AE997" s="413">
        <f t="shared" ref="AE997" si="3039">AE996</f>
        <v>0</v>
      </c>
      <c r="AF997" s="413">
        <f t="shared" ref="AF997" si="3040">AF996</f>
        <v>0</v>
      </c>
      <c r="AG997" s="413">
        <f t="shared" ref="AG997" si="3041">AG996</f>
        <v>0</v>
      </c>
      <c r="AH997" s="413">
        <f t="shared" ref="AH997" si="3042">AH996</f>
        <v>0</v>
      </c>
      <c r="AI997" s="413">
        <f t="shared" ref="AI997" si="3043">AI996</f>
        <v>0</v>
      </c>
      <c r="AJ997" s="413">
        <f t="shared" ref="AJ997" si="3044">AJ996</f>
        <v>0</v>
      </c>
      <c r="AK997" s="413">
        <f t="shared" ref="AK997" si="3045">AK996</f>
        <v>0</v>
      </c>
      <c r="AL997" s="413">
        <f t="shared" ref="AL997" si="3046">AL996</f>
        <v>0</v>
      </c>
      <c r="AM997" s="413">
        <f t="shared" ref="AM997" si="3047">AM996</f>
        <v>0</v>
      </c>
      <c r="AN997" s="299"/>
    </row>
    <row r="998" spans="1:41" ht="15" hidden="1" customHeight="1" outlineLevel="1">
      <c r="A998" s="533"/>
      <c r="B998" s="524"/>
      <c r="C998" s="317"/>
      <c r="D998" s="307"/>
      <c r="E998" s="293"/>
      <c r="F998" s="293"/>
      <c r="G998" s="293"/>
      <c r="H998" s="293"/>
      <c r="I998" s="293"/>
      <c r="J998" s="293"/>
      <c r="K998" s="293"/>
      <c r="L998" s="293"/>
      <c r="M998" s="293"/>
      <c r="N998" s="293"/>
      <c r="O998" s="470"/>
      <c r="P998" s="293"/>
      <c r="Q998" s="293"/>
      <c r="R998" s="293"/>
      <c r="S998" s="293"/>
      <c r="T998" s="293"/>
      <c r="U998" s="293"/>
      <c r="V998" s="293"/>
      <c r="W998" s="293"/>
      <c r="X998" s="293"/>
      <c r="Y998" s="293"/>
      <c r="Z998" s="414"/>
      <c r="AA998" s="414"/>
      <c r="AB998" s="414"/>
      <c r="AC998" s="414"/>
      <c r="AD998" s="414"/>
      <c r="AE998" s="414"/>
      <c r="AF998" s="414"/>
      <c r="AG998" s="414"/>
      <c r="AH998" s="414"/>
      <c r="AI998" s="414"/>
      <c r="AJ998" s="414"/>
      <c r="AK998" s="414"/>
      <c r="AL998" s="414"/>
      <c r="AM998" s="414"/>
      <c r="AN998" s="303"/>
      <c r="AO998" s="630"/>
    </row>
    <row r="999" spans="1:41" s="311" customFormat="1" ht="15.6" hidden="1" outlineLevel="1">
      <c r="A999" s="533"/>
      <c r="B999" s="524"/>
      <c r="C999" s="290" t="s">
        <v>491</v>
      </c>
      <c r="D999" s="293"/>
      <c r="E999" s="293"/>
      <c r="F999" s="293"/>
      <c r="G999" s="293"/>
      <c r="H999" s="293"/>
      <c r="I999" s="293"/>
      <c r="J999" s="293"/>
      <c r="K999" s="293"/>
      <c r="L999" s="293"/>
      <c r="M999" s="293"/>
      <c r="N999" s="293"/>
      <c r="O999" s="293"/>
      <c r="P999" s="293"/>
      <c r="Q999" s="293"/>
      <c r="R999" s="293"/>
      <c r="S999" s="293"/>
      <c r="T999" s="293"/>
      <c r="U999" s="293"/>
      <c r="V999" s="293"/>
      <c r="W999" s="293"/>
      <c r="X999" s="293"/>
      <c r="Y999" s="293"/>
      <c r="Z999" s="414"/>
      <c r="AA999" s="414"/>
      <c r="AB999" s="414"/>
      <c r="AC999" s="414"/>
      <c r="AD999" s="414"/>
      <c r="AE999" s="414"/>
      <c r="AF999" s="418"/>
      <c r="AG999" s="418"/>
      <c r="AH999" s="418"/>
      <c r="AI999" s="418"/>
      <c r="AJ999" s="418"/>
      <c r="AK999" s="418"/>
      <c r="AL999" s="418"/>
      <c r="AM999" s="418"/>
      <c r="AN999" s="518"/>
      <c r="AO999" s="631"/>
    </row>
    <row r="1000" spans="1:41" ht="15" hidden="1" outlineLevel="1">
      <c r="A1000" s="533">
        <v>15</v>
      </c>
      <c r="B1000" s="524"/>
      <c r="C1000" s="296" t="s">
        <v>496</v>
      </c>
      <c r="D1000" s="293" t="s">
        <v>25</v>
      </c>
      <c r="E1000" s="297"/>
      <c r="F1000" s="297"/>
      <c r="G1000" s="297"/>
      <c r="H1000" s="297"/>
      <c r="I1000" s="297"/>
      <c r="J1000" s="297"/>
      <c r="K1000" s="297"/>
      <c r="L1000" s="297"/>
      <c r="M1000" s="297"/>
      <c r="N1000" s="297"/>
      <c r="O1000" s="297">
        <v>0</v>
      </c>
      <c r="P1000" s="297"/>
      <c r="Q1000" s="297"/>
      <c r="R1000" s="297"/>
      <c r="S1000" s="297"/>
      <c r="T1000" s="297"/>
      <c r="U1000" s="297"/>
      <c r="V1000" s="297"/>
      <c r="W1000" s="297"/>
      <c r="X1000" s="297"/>
      <c r="Y1000" s="297"/>
      <c r="Z1000" s="412"/>
      <c r="AA1000" s="412"/>
      <c r="AB1000" s="412"/>
      <c r="AC1000" s="412"/>
      <c r="AD1000" s="412"/>
      <c r="AE1000" s="412"/>
      <c r="AF1000" s="412"/>
      <c r="AG1000" s="412"/>
      <c r="AH1000" s="412"/>
      <c r="AI1000" s="412"/>
      <c r="AJ1000" s="412"/>
      <c r="AK1000" s="412"/>
      <c r="AL1000" s="412"/>
      <c r="AM1000" s="412"/>
      <c r="AN1000" s="632">
        <f>SUM(Z1000:AM1000)</f>
        <v>0</v>
      </c>
      <c r="AO1000" s="630"/>
    </row>
    <row r="1001" spans="1:41" ht="15" hidden="1" outlineLevel="1">
      <c r="A1001" s="533"/>
      <c r="B1001" s="524"/>
      <c r="C1001" s="296" t="s">
        <v>343</v>
      </c>
      <c r="D1001" s="293" t="s">
        <v>164</v>
      </c>
      <c r="E1001" s="297"/>
      <c r="F1001" s="297"/>
      <c r="G1001" s="297"/>
      <c r="H1001" s="297"/>
      <c r="I1001" s="297"/>
      <c r="J1001" s="297"/>
      <c r="K1001" s="297"/>
      <c r="L1001" s="297"/>
      <c r="M1001" s="297"/>
      <c r="N1001" s="297"/>
      <c r="O1001" s="297">
        <f>O1000</f>
        <v>0</v>
      </c>
      <c r="P1001" s="297"/>
      <c r="Q1001" s="297"/>
      <c r="R1001" s="297"/>
      <c r="S1001" s="297"/>
      <c r="T1001" s="297"/>
      <c r="U1001" s="297"/>
      <c r="V1001" s="297"/>
      <c r="W1001" s="297"/>
      <c r="X1001" s="297"/>
      <c r="Y1001" s="297"/>
      <c r="Z1001" s="413">
        <f>Z1000</f>
        <v>0</v>
      </c>
      <c r="AA1001" s="413">
        <f>AA1000</f>
        <v>0</v>
      </c>
      <c r="AB1001" s="413">
        <f t="shared" ref="AB1001:AM1001" si="3048">AB1000</f>
        <v>0</v>
      </c>
      <c r="AC1001" s="413">
        <f t="shared" si="3048"/>
        <v>0</v>
      </c>
      <c r="AD1001" s="413">
        <f t="shared" si="3048"/>
        <v>0</v>
      </c>
      <c r="AE1001" s="413">
        <f>AE1000</f>
        <v>0</v>
      </c>
      <c r="AF1001" s="413">
        <f t="shared" si="3048"/>
        <v>0</v>
      </c>
      <c r="AG1001" s="413">
        <f t="shared" si="3048"/>
        <v>0</v>
      </c>
      <c r="AH1001" s="413">
        <f t="shared" si="3048"/>
        <v>0</v>
      </c>
      <c r="AI1001" s="413">
        <f t="shared" si="3048"/>
        <v>0</v>
      </c>
      <c r="AJ1001" s="413">
        <f t="shared" si="3048"/>
        <v>0</v>
      </c>
      <c r="AK1001" s="413">
        <f t="shared" si="3048"/>
        <v>0</v>
      </c>
      <c r="AL1001" s="413">
        <f t="shared" si="3048"/>
        <v>0</v>
      </c>
      <c r="AM1001" s="413">
        <f t="shared" si="3048"/>
        <v>0</v>
      </c>
      <c r="AN1001" s="299"/>
    </row>
    <row r="1002" spans="1:41" ht="15" hidden="1" outlineLevel="1">
      <c r="A1002" s="533"/>
      <c r="B1002" s="524"/>
      <c r="C1002" s="317"/>
      <c r="D1002" s="307"/>
      <c r="E1002" s="293"/>
      <c r="F1002" s="293"/>
      <c r="G1002" s="293"/>
      <c r="H1002" s="293"/>
      <c r="I1002" s="293"/>
      <c r="J1002" s="293"/>
      <c r="K1002" s="293"/>
      <c r="L1002" s="293"/>
      <c r="M1002" s="293"/>
      <c r="N1002" s="293"/>
      <c r="O1002" s="293"/>
      <c r="P1002" s="293"/>
      <c r="Q1002" s="293"/>
      <c r="R1002" s="293"/>
      <c r="S1002" s="293"/>
      <c r="T1002" s="293"/>
      <c r="U1002" s="293"/>
      <c r="V1002" s="293"/>
      <c r="W1002" s="293"/>
      <c r="X1002" s="293"/>
      <c r="Y1002" s="293"/>
      <c r="Z1002" s="414"/>
      <c r="AA1002" s="414"/>
      <c r="AB1002" s="414"/>
      <c r="AC1002" s="414"/>
      <c r="AD1002" s="414"/>
      <c r="AE1002" s="414"/>
      <c r="AF1002" s="414"/>
      <c r="AG1002" s="414"/>
      <c r="AH1002" s="414"/>
      <c r="AI1002" s="414"/>
      <c r="AJ1002" s="414"/>
      <c r="AK1002" s="414"/>
      <c r="AL1002" s="414"/>
      <c r="AM1002" s="414"/>
      <c r="AN1002" s="308"/>
    </row>
    <row r="1003" spans="1:41" s="285" customFormat="1" ht="15" hidden="1" outlineLevel="1">
      <c r="A1003" s="533">
        <v>16</v>
      </c>
      <c r="B1003" s="524"/>
      <c r="C1003" s="326" t="s">
        <v>492</v>
      </c>
      <c r="D1003" s="293" t="s">
        <v>25</v>
      </c>
      <c r="E1003" s="297"/>
      <c r="F1003" s="297"/>
      <c r="G1003" s="297"/>
      <c r="H1003" s="297"/>
      <c r="I1003" s="297"/>
      <c r="J1003" s="297"/>
      <c r="K1003" s="297"/>
      <c r="L1003" s="297"/>
      <c r="M1003" s="297"/>
      <c r="N1003" s="297"/>
      <c r="O1003" s="297">
        <v>0</v>
      </c>
      <c r="P1003" s="297"/>
      <c r="Q1003" s="297"/>
      <c r="R1003" s="297"/>
      <c r="S1003" s="297"/>
      <c r="T1003" s="297"/>
      <c r="U1003" s="297"/>
      <c r="V1003" s="297"/>
      <c r="W1003" s="297"/>
      <c r="X1003" s="297"/>
      <c r="Y1003" s="297"/>
      <c r="Z1003" s="412"/>
      <c r="AA1003" s="412"/>
      <c r="AB1003" s="412"/>
      <c r="AC1003" s="412"/>
      <c r="AD1003" s="412"/>
      <c r="AE1003" s="412"/>
      <c r="AF1003" s="412"/>
      <c r="AG1003" s="412"/>
      <c r="AH1003" s="412"/>
      <c r="AI1003" s="412"/>
      <c r="AJ1003" s="412"/>
      <c r="AK1003" s="412"/>
      <c r="AL1003" s="412"/>
      <c r="AM1003" s="412"/>
      <c r="AN1003" s="298">
        <f>SUM(Z1003:AM1003)</f>
        <v>0</v>
      </c>
    </row>
    <row r="1004" spans="1:41" s="285" customFormat="1" ht="15" hidden="1" outlineLevel="1">
      <c r="A1004" s="533"/>
      <c r="B1004" s="524"/>
      <c r="C1004" s="296" t="s">
        <v>343</v>
      </c>
      <c r="D1004" s="293" t="s">
        <v>164</v>
      </c>
      <c r="E1004" s="297"/>
      <c r="F1004" s="297"/>
      <c r="G1004" s="297"/>
      <c r="H1004" s="297"/>
      <c r="I1004" s="297"/>
      <c r="J1004" s="297"/>
      <c r="K1004" s="297"/>
      <c r="L1004" s="297"/>
      <c r="M1004" s="297"/>
      <c r="N1004" s="297"/>
      <c r="O1004" s="297">
        <f>O1003</f>
        <v>0</v>
      </c>
      <c r="P1004" s="297"/>
      <c r="Q1004" s="297"/>
      <c r="R1004" s="297"/>
      <c r="S1004" s="297"/>
      <c r="T1004" s="297"/>
      <c r="U1004" s="297"/>
      <c r="V1004" s="297"/>
      <c r="W1004" s="297"/>
      <c r="X1004" s="297"/>
      <c r="Y1004" s="297"/>
      <c r="Z1004" s="413">
        <f>Z1003</f>
        <v>0</v>
      </c>
      <c r="AA1004" s="413">
        <f t="shared" ref="AA1004:AL1004" si="3049">AA1003</f>
        <v>0</v>
      </c>
      <c r="AB1004" s="413">
        <f t="shared" si="3049"/>
        <v>0</v>
      </c>
      <c r="AC1004" s="413">
        <f t="shared" si="3049"/>
        <v>0</v>
      </c>
      <c r="AD1004" s="413">
        <f t="shared" si="3049"/>
        <v>0</v>
      </c>
      <c r="AE1004" s="413">
        <f t="shared" si="3049"/>
        <v>0</v>
      </c>
      <c r="AF1004" s="413">
        <f t="shared" si="3049"/>
        <v>0</v>
      </c>
      <c r="AG1004" s="413">
        <f t="shared" si="3049"/>
        <v>0</v>
      </c>
      <c r="AH1004" s="413">
        <f t="shared" si="3049"/>
        <v>0</v>
      </c>
      <c r="AI1004" s="413">
        <f t="shared" si="3049"/>
        <v>0</v>
      </c>
      <c r="AJ1004" s="413">
        <f t="shared" si="3049"/>
        <v>0</v>
      </c>
      <c r="AK1004" s="413">
        <f t="shared" si="3049"/>
        <v>0</v>
      </c>
      <c r="AL1004" s="413">
        <f t="shared" si="3049"/>
        <v>0</v>
      </c>
      <c r="AM1004" s="413">
        <f>AM1003</f>
        <v>0</v>
      </c>
      <c r="AN1004" s="299"/>
    </row>
    <row r="1005" spans="1:41" s="285" customFormat="1" ht="15" hidden="1" outlineLevel="1">
      <c r="A1005" s="533"/>
      <c r="B1005" s="524"/>
      <c r="C1005" s="326"/>
      <c r="D1005" s="293"/>
      <c r="E1005" s="293"/>
      <c r="F1005" s="293"/>
      <c r="G1005" s="293"/>
      <c r="H1005" s="293"/>
      <c r="I1005" s="293"/>
      <c r="J1005" s="293"/>
      <c r="K1005" s="293"/>
      <c r="L1005" s="293"/>
      <c r="M1005" s="293"/>
      <c r="N1005" s="293"/>
      <c r="O1005" s="293"/>
      <c r="P1005" s="293"/>
      <c r="Q1005" s="293"/>
      <c r="R1005" s="293"/>
      <c r="S1005" s="293"/>
      <c r="T1005" s="293"/>
      <c r="U1005" s="293"/>
      <c r="V1005" s="293"/>
      <c r="W1005" s="293"/>
      <c r="X1005" s="293"/>
      <c r="Y1005" s="293"/>
      <c r="Z1005" s="414"/>
      <c r="AA1005" s="414"/>
      <c r="AB1005" s="414"/>
      <c r="AC1005" s="414"/>
      <c r="AD1005" s="414"/>
      <c r="AE1005" s="414"/>
      <c r="AF1005" s="418"/>
      <c r="AG1005" s="418"/>
      <c r="AH1005" s="418"/>
      <c r="AI1005" s="418"/>
      <c r="AJ1005" s="418"/>
      <c r="AK1005" s="418"/>
      <c r="AL1005" s="418"/>
      <c r="AM1005" s="418"/>
      <c r="AN1005" s="315"/>
    </row>
    <row r="1006" spans="1:41" ht="15.6" hidden="1" outlineLevel="1">
      <c r="A1006" s="533"/>
      <c r="B1006" s="524"/>
      <c r="C1006" s="520" t="s">
        <v>497</v>
      </c>
      <c r="D1006" s="322"/>
      <c r="E1006" s="292"/>
      <c r="F1006" s="291"/>
      <c r="G1006" s="291"/>
      <c r="H1006" s="291"/>
      <c r="I1006" s="291"/>
      <c r="J1006" s="291"/>
      <c r="K1006" s="291"/>
      <c r="L1006" s="291"/>
      <c r="M1006" s="291"/>
      <c r="N1006" s="291"/>
      <c r="O1006" s="292"/>
      <c r="P1006" s="291"/>
      <c r="Q1006" s="291"/>
      <c r="R1006" s="291"/>
      <c r="S1006" s="291"/>
      <c r="T1006" s="291"/>
      <c r="U1006" s="291"/>
      <c r="V1006" s="291"/>
      <c r="W1006" s="291"/>
      <c r="X1006" s="291"/>
      <c r="Y1006" s="291"/>
      <c r="Z1006" s="416"/>
      <c r="AA1006" s="416"/>
      <c r="AB1006" s="416"/>
      <c r="AC1006" s="416"/>
      <c r="AD1006" s="416"/>
      <c r="AE1006" s="416"/>
      <c r="AF1006" s="416"/>
      <c r="AG1006" s="416"/>
      <c r="AH1006" s="416"/>
      <c r="AI1006" s="416"/>
      <c r="AJ1006" s="416"/>
      <c r="AK1006" s="416"/>
      <c r="AL1006" s="416"/>
      <c r="AM1006" s="416"/>
      <c r="AN1006" s="294"/>
    </row>
    <row r="1007" spans="1:41" ht="15" hidden="1" outlineLevel="1">
      <c r="A1007" s="533">
        <v>17</v>
      </c>
      <c r="B1007" s="524"/>
      <c r="C1007" s="430" t="s">
        <v>113</v>
      </c>
      <c r="D1007" s="293" t="s">
        <v>25</v>
      </c>
      <c r="E1007" s="297"/>
      <c r="F1007" s="297"/>
      <c r="G1007" s="297"/>
      <c r="H1007" s="297"/>
      <c r="I1007" s="297"/>
      <c r="J1007" s="297"/>
      <c r="K1007" s="297"/>
      <c r="L1007" s="297"/>
      <c r="M1007" s="297"/>
      <c r="N1007" s="297"/>
      <c r="O1007" s="297">
        <v>0</v>
      </c>
      <c r="P1007" s="297"/>
      <c r="Q1007" s="297"/>
      <c r="R1007" s="297"/>
      <c r="S1007" s="297"/>
      <c r="T1007" s="297"/>
      <c r="U1007" s="297"/>
      <c r="V1007" s="297"/>
      <c r="W1007" s="297"/>
      <c r="X1007" s="297"/>
      <c r="Y1007" s="297"/>
      <c r="Z1007" s="428"/>
      <c r="AA1007" s="412"/>
      <c r="AB1007" s="412"/>
      <c r="AC1007" s="412"/>
      <c r="AD1007" s="412"/>
      <c r="AE1007" s="412"/>
      <c r="AF1007" s="412"/>
      <c r="AG1007" s="417"/>
      <c r="AH1007" s="417"/>
      <c r="AI1007" s="417"/>
      <c r="AJ1007" s="417"/>
      <c r="AK1007" s="417"/>
      <c r="AL1007" s="417"/>
      <c r="AM1007" s="417"/>
      <c r="AN1007" s="298">
        <f>SUM(Z1007:AM1007)</f>
        <v>0</v>
      </c>
    </row>
    <row r="1008" spans="1:41" ht="15" hidden="1" outlineLevel="1">
      <c r="A1008" s="533"/>
      <c r="B1008" s="524"/>
      <c r="C1008" s="296" t="s">
        <v>343</v>
      </c>
      <c r="D1008" s="293" t="s">
        <v>164</v>
      </c>
      <c r="E1008" s="297"/>
      <c r="F1008" s="297"/>
      <c r="G1008" s="297"/>
      <c r="H1008" s="297"/>
      <c r="I1008" s="297"/>
      <c r="J1008" s="297"/>
      <c r="K1008" s="297"/>
      <c r="L1008" s="297"/>
      <c r="M1008" s="297"/>
      <c r="N1008" s="297"/>
      <c r="O1008" s="297">
        <f>O1007</f>
        <v>0</v>
      </c>
      <c r="P1008" s="297"/>
      <c r="Q1008" s="297"/>
      <c r="R1008" s="297"/>
      <c r="S1008" s="297"/>
      <c r="T1008" s="297"/>
      <c r="U1008" s="297"/>
      <c r="V1008" s="297"/>
      <c r="W1008" s="297"/>
      <c r="X1008" s="297"/>
      <c r="Y1008" s="297"/>
      <c r="Z1008" s="413">
        <f>Z1007</f>
        <v>0</v>
      </c>
      <c r="AA1008" s="413">
        <f t="shared" ref="AA1008:AM1008" si="3050">AA1007</f>
        <v>0</v>
      </c>
      <c r="AB1008" s="413">
        <f t="shared" si="3050"/>
        <v>0</v>
      </c>
      <c r="AC1008" s="413">
        <f t="shared" si="3050"/>
        <v>0</v>
      </c>
      <c r="AD1008" s="413">
        <f t="shared" si="3050"/>
        <v>0</v>
      </c>
      <c r="AE1008" s="413">
        <f t="shared" si="3050"/>
        <v>0</v>
      </c>
      <c r="AF1008" s="413">
        <f t="shared" si="3050"/>
        <v>0</v>
      </c>
      <c r="AG1008" s="413">
        <f t="shared" si="3050"/>
        <v>0</v>
      </c>
      <c r="AH1008" s="413">
        <f t="shared" si="3050"/>
        <v>0</v>
      </c>
      <c r="AI1008" s="413">
        <f t="shared" si="3050"/>
        <v>0</v>
      </c>
      <c r="AJ1008" s="413">
        <f t="shared" si="3050"/>
        <v>0</v>
      </c>
      <c r="AK1008" s="413">
        <f t="shared" si="3050"/>
        <v>0</v>
      </c>
      <c r="AL1008" s="413">
        <f t="shared" si="3050"/>
        <v>0</v>
      </c>
      <c r="AM1008" s="413">
        <f t="shared" si="3050"/>
        <v>0</v>
      </c>
      <c r="AN1008" s="308"/>
    </row>
    <row r="1009" spans="1:40" ht="15" hidden="1" outlineLevel="1">
      <c r="A1009" s="533"/>
      <c r="B1009" s="524"/>
      <c r="C1009" s="296"/>
      <c r="D1009" s="293"/>
      <c r="E1009" s="293"/>
      <c r="F1009" s="293"/>
      <c r="G1009" s="293"/>
      <c r="H1009" s="293"/>
      <c r="I1009" s="293"/>
      <c r="J1009" s="293"/>
      <c r="K1009" s="293"/>
      <c r="L1009" s="293"/>
      <c r="M1009" s="293"/>
      <c r="N1009" s="293"/>
      <c r="O1009" s="293"/>
      <c r="P1009" s="293"/>
      <c r="Q1009" s="293"/>
      <c r="R1009" s="293"/>
      <c r="S1009" s="293"/>
      <c r="T1009" s="293"/>
      <c r="U1009" s="293"/>
      <c r="V1009" s="293"/>
      <c r="W1009" s="293"/>
      <c r="X1009" s="293"/>
      <c r="Y1009" s="293"/>
      <c r="Z1009" s="424"/>
      <c r="AA1009" s="427"/>
      <c r="AB1009" s="427"/>
      <c r="AC1009" s="427"/>
      <c r="AD1009" s="427"/>
      <c r="AE1009" s="427"/>
      <c r="AF1009" s="427"/>
      <c r="AG1009" s="427"/>
      <c r="AH1009" s="427"/>
      <c r="AI1009" s="427"/>
      <c r="AJ1009" s="427"/>
      <c r="AK1009" s="427"/>
      <c r="AL1009" s="427"/>
      <c r="AM1009" s="427"/>
      <c r="AN1009" s="308"/>
    </row>
    <row r="1010" spans="1:40" ht="15" hidden="1" outlineLevel="1">
      <c r="A1010" s="533">
        <v>18</v>
      </c>
      <c r="B1010" s="524"/>
      <c r="C1010" s="430" t="s">
        <v>110</v>
      </c>
      <c r="D1010" s="293" t="s">
        <v>25</v>
      </c>
      <c r="E1010" s="297"/>
      <c r="F1010" s="297"/>
      <c r="G1010" s="297"/>
      <c r="H1010" s="297"/>
      <c r="I1010" s="297"/>
      <c r="J1010" s="297"/>
      <c r="K1010" s="297"/>
      <c r="L1010" s="297"/>
      <c r="M1010" s="297"/>
      <c r="N1010" s="297"/>
      <c r="O1010" s="297">
        <v>0</v>
      </c>
      <c r="P1010" s="297"/>
      <c r="Q1010" s="297"/>
      <c r="R1010" s="297"/>
      <c r="S1010" s="297"/>
      <c r="T1010" s="297"/>
      <c r="U1010" s="297"/>
      <c r="V1010" s="297"/>
      <c r="W1010" s="297"/>
      <c r="X1010" s="297"/>
      <c r="Y1010" s="297"/>
      <c r="Z1010" s="428"/>
      <c r="AA1010" s="412"/>
      <c r="AB1010" s="412"/>
      <c r="AC1010" s="412"/>
      <c r="AD1010" s="412"/>
      <c r="AE1010" s="412"/>
      <c r="AF1010" s="412"/>
      <c r="AG1010" s="417"/>
      <c r="AH1010" s="417"/>
      <c r="AI1010" s="417"/>
      <c r="AJ1010" s="417"/>
      <c r="AK1010" s="417"/>
      <c r="AL1010" s="417"/>
      <c r="AM1010" s="417"/>
      <c r="AN1010" s="298">
        <f>SUM(Z1010:AM1010)</f>
        <v>0</v>
      </c>
    </row>
    <row r="1011" spans="1:40" ht="15" hidden="1" outlineLevel="1">
      <c r="A1011" s="533"/>
      <c r="B1011" s="524"/>
      <c r="C1011" s="296" t="s">
        <v>343</v>
      </c>
      <c r="D1011" s="293" t="s">
        <v>164</v>
      </c>
      <c r="E1011" s="297"/>
      <c r="F1011" s="297"/>
      <c r="G1011" s="297"/>
      <c r="H1011" s="297"/>
      <c r="I1011" s="297"/>
      <c r="J1011" s="297"/>
      <c r="K1011" s="297"/>
      <c r="L1011" s="297"/>
      <c r="M1011" s="297"/>
      <c r="N1011" s="297"/>
      <c r="O1011" s="297">
        <f>O1010</f>
        <v>0</v>
      </c>
      <c r="P1011" s="297"/>
      <c r="Q1011" s="297"/>
      <c r="R1011" s="297"/>
      <c r="S1011" s="297"/>
      <c r="T1011" s="297"/>
      <c r="U1011" s="297"/>
      <c r="V1011" s="297"/>
      <c r="W1011" s="297"/>
      <c r="X1011" s="297"/>
      <c r="Y1011" s="297"/>
      <c r="Z1011" s="413">
        <f>Z1010</f>
        <v>0</v>
      </c>
      <c r="AA1011" s="413">
        <f t="shared" ref="AA1011:AM1011" si="3051">AA1010</f>
        <v>0</v>
      </c>
      <c r="AB1011" s="413">
        <f t="shared" si="3051"/>
        <v>0</v>
      </c>
      <c r="AC1011" s="413">
        <f t="shared" si="3051"/>
        <v>0</v>
      </c>
      <c r="AD1011" s="413">
        <f t="shared" si="3051"/>
        <v>0</v>
      </c>
      <c r="AE1011" s="413">
        <f t="shared" si="3051"/>
        <v>0</v>
      </c>
      <c r="AF1011" s="413">
        <f t="shared" si="3051"/>
        <v>0</v>
      </c>
      <c r="AG1011" s="413">
        <f t="shared" si="3051"/>
        <v>0</v>
      </c>
      <c r="AH1011" s="413">
        <f t="shared" si="3051"/>
        <v>0</v>
      </c>
      <c r="AI1011" s="413">
        <f t="shared" si="3051"/>
        <v>0</v>
      </c>
      <c r="AJ1011" s="413">
        <f t="shared" si="3051"/>
        <v>0</v>
      </c>
      <c r="AK1011" s="413">
        <f t="shared" si="3051"/>
        <v>0</v>
      </c>
      <c r="AL1011" s="413">
        <f t="shared" si="3051"/>
        <v>0</v>
      </c>
      <c r="AM1011" s="413">
        <f t="shared" si="3051"/>
        <v>0</v>
      </c>
      <c r="AN1011" s="308"/>
    </row>
    <row r="1012" spans="1:40" ht="15" hidden="1" outlineLevel="1">
      <c r="A1012" s="533"/>
      <c r="B1012" s="524"/>
      <c r="C1012" s="324"/>
      <c r="D1012" s="293"/>
      <c r="E1012" s="293"/>
      <c r="F1012" s="293"/>
      <c r="G1012" s="293"/>
      <c r="H1012" s="293"/>
      <c r="I1012" s="293"/>
      <c r="J1012" s="293"/>
      <c r="K1012" s="293"/>
      <c r="L1012" s="293"/>
      <c r="M1012" s="293"/>
      <c r="N1012" s="293"/>
      <c r="O1012" s="293"/>
      <c r="P1012" s="293"/>
      <c r="Q1012" s="293"/>
      <c r="R1012" s="293"/>
      <c r="S1012" s="293"/>
      <c r="T1012" s="293"/>
      <c r="U1012" s="293"/>
      <c r="V1012" s="293"/>
      <c r="W1012" s="293"/>
      <c r="X1012" s="293"/>
      <c r="Y1012" s="293"/>
      <c r="Z1012" s="425"/>
      <c r="AA1012" s="426"/>
      <c r="AB1012" s="426"/>
      <c r="AC1012" s="426"/>
      <c r="AD1012" s="426"/>
      <c r="AE1012" s="426"/>
      <c r="AF1012" s="426"/>
      <c r="AG1012" s="426"/>
      <c r="AH1012" s="426"/>
      <c r="AI1012" s="426"/>
      <c r="AJ1012" s="426"/>
      <c r="AK1012" s="426"/>
      <c r="AL1012" s="426"/>
      <c r="AM1012" s="426"/>
      <c r="AN1012" s="299"/>
    </row>
    <row r="1013" spans="1:40" ht="15" hidden="1" outlineLevel="1">
      <c r="A1013" s="533">
        <v>19</v>
      </c>
      <c r="B1013" s="524"/>
      <c r="C1013" s="430" t="s">
        <v>112</v>
      </c>
      <c r="D1013" s="293" t="s">
        <v>25</v>
      </c>
      <c r="E1013" s="297"/>
      <c r="F1013" s="297"/>
      <c r="G1013" s="297"/>
      <c r="H1013" s="297"/>
      <c r="I1013" s="297"/>
      <c r="J1013" s="297"/>
      <c r="K1013" s="297"/>
      <c r="L1013" s="297"/>
      <c r="M1013" s="297"/>
      <c r="N1013" s="297"/>
      <c r="O1013" s="297">
        <v>0</v>
      </c>
      <c r="P1013" s="297"/>
      <c r="Q1013" s="297"/>
      <c r="R1013" s="297"/>
      <c r="S1013" s="297"/>
      <c r="T1013" s="297"/>
      <c r="U1013" s="297"/>
      <c r="V1013" s="297"/>
      <c r="W1013" s="297"/>
      <c r="X1013" s="297"/>
      <c r="Y1013" s="297"/>
      <c r="Z1013" s="428"/>
      <c r="AA1013" s="412"/>
      <c r="AB1013" s="412"/>
      <c r="AC1013" s="412"/>
      <c r="AD1013" s="412"/>
      <c r="AE1013" s="412"/>
      <c r="AF1013" s="412"/>
      <c r="AG1013" s="417"/>
      <c r="AH1013" s="417"/>
      <c r="AI1013" s="417"/>
      <c r="AJ1013" s="417"/>
      <c r="AK1013" s="417"/>
      <c r="AL1013" s="417"/>
      <c r="AM1013" s="417"/>
      <c r="AN1013" s="298">
        <f>SUM(Z1013:AM1013)</f>
        <v>0</v>
      </c>
    </row>
    <row r="1014" spans="1:40" ht="15" hidden="1" outlineLevel="1">
      <c r="A1014" s="533"/>
      <c r="B1014" s="524"/>
      <c r="C1014" s="296" t="s">
        <v>343</v>
      </c>
      <c r="D1014" s="293" t="s">
        <v>164</v>
      </c>
      <c r="E1014" s="297"/>
      <c r="F1014" s="297"/>
      <c r="G1014" s="297"/>
      <c r="H1014" s="297"/>
      <c r="I1014" s="297"/>
      <c r="J1014" s="297"/>
      <c r="K1014" s="297"/>
      <c r="L1014" s="297"/>
      <c r="M1014" s="297"/>
      <c r="N1014" s="297"/>
      <c r="O1014" s="297">
        <f>O1013</f>
        <v>0</v>
      </c>
      <c r="P1014" s="297"/>
      <c r="Q1014" s="297"/>
      <c r="R1014" s="297"/>
      <c r="S1014" s="297"/>
      <c r="T1014" s="297"/>
      <c r="U1014" s="297"/>
      <c r="V1014" s="297"/>
      <c r="W1014" s="297"/>
      <c r="X1014" s="297"/>
      <c r="Y1014" s="297"/>
      <c r="Z1014" s="413">
        <f>Z1013</f>
        <v>0</v>
      </c>
      <c r="AA1014" s="413">
        <f t="shared" ref="AA1014:AM1014" si="3052">AA1013</f>
        <v>0</v>
      </c>
      <c r="AB1014" s="413">
        <f t="shared" si="3052"/>
        <v>0</v>
      </c>
      <c r="AC1014" s="413">
        <f t="shared" si="3052"/>
        <v>0</v>
      </c>
      <c r="AD1014" s="413">
        <f t="shared" si="3052"/>
        <v>0</v>
      </c>
      <c r="AE1014" s="413">
        <f t="shared" si="3052"/>
        <v>0</v>
      </c>
      <c r="AF1014" s="413">
        <f t="shared" si="3052"/>
        <v>0</v>
      </c>
      <c r="AG1014" s="413">
        <f t="shared" si="3052"/>
        <v>0</v>
      </c>
      <c r="AH1014" s="413">
        <f t="shared" si="3052"/>
        <v>0</v>
      </c>
      <c r="AI1014" s="413">
        <f t="shared" si="3052"/>
        <v>0</v>
      </c>
      <c r="AJ1014" s="413">
        <f t="shared" si="3052"/>
        <v>0</v>
      </c>
      <c r="AK1014" s="413">
        <f t="shared" si="3052"/>
        <v>0</v>
      </c>
      <c r="AL1014" s="413">
        <f t="shared" si="3052"/>
        <v>0</v>
      </c>
      <c r="AM1014" s="413">
        <f t="shared" si="3052"/>
        <v>0</v>
      </c>
      <c r="AN1014" s="299"/>
    </row>
    <row r="1015" spans="1:40" ht="15" hidden="1" outlineLevel="1">
      <c r="A1015" s="533"/>
      <c r="B1015" s="524"/>
      <c r="C1015" s="324"/>
      <c r="D1015" s="293"/>
      <c r="E1015" s="293"/>
      <c r="F1015" s="293"/>
      <c r="G1015" s="293"/>
      <c r="H1015" s="293"/>
      <c r="I1015" s="293"/>
      <c r="J1015" s="293"/>
      <c r="K1015" s="293"/>
      <c r="L1015" s="293"/>
      <c r="M1015" s="293"/>
      <c r="N1015" s="293"/>
      <c r="O1015" s="293"/>
      <c r="P1015" s="293"/>
      <c r="Q1015" s="293"/>
      <c r="R1015" s="293"/>
      <c r="S1015" s="293"/>
      <c r="T1015" s="293"/>
      <c r="U1015" s="293"/>
      <c r="V1015" s="293"/>
      <c r="W1015" s="293"/>
      <c r="X1015" s="293"/>
      <c r="Y1015" s="293"/>
      <c r="Z1015" s="414"/>
      <c r="AA1015" s="414"/>
      <c r="AB1015" s="414"/>
      <c r="AC1015" s="414"/>
      <c r="AD1015" s="414"/>
      <c r="AE1015" s="414"/>
      <c r="AF1015" s="414"/>
      <c r="AG1015" s="414"/>
      <c r="AH1015" s="414"/>
      <c r="AI1015" s="414"/>
      <c r="AJ1015" s="414"/>
      <c r="AK1015" s="414"/>
      <c r="AL1015" s="414"/>
      <c r="AM1015" s="414"/>
      <c r="AN1015" s="308"/>
    </row>
    <row r="1016" spans="1:40" ht="15" hidden="1" outlineLevel="1">
      <c r="A1016" s="533">
        <v>20</v>
      </c>
      <c r="B1016" s="524"/>
      <c r="C1016" s="430" t="s">
        <v>111</v>
      </c>
      <c r="D1016" s="293" t="s">
        <v>25</v>
      </c>
      <c r="E1016" s="297"/>
      <c r="F1016" s="297"/>
      <c r="G1016" s="297"/>
      <c r="H1016" s="297"/>
      <c r="I1016" s="297"/>
      <c r="J1016" s="297"/>
      <c r="K1016" s="297"/>
      <c r="L1016" s="297"/>
      <c r="M1016" s="297"/>
      <c r="N1016" s="297"/>
      <c r="O1016" s="297">
        <v>0</v>
      </c>
      <c r="P1016" s="297"/>
      <c r="Q1016" s="297"/>
      <c r="R1016" s="297"/>
      <c r="S1016" s="297"/>
      <c r="T1016" s="297"/>
      <c r="U1016" s="297"/>
      <c r="V1016" s="297"/>
      <c r="W1016" s="297"/>
      <c r="X1016" s="297"/>
      <c r="Y1016" s="297"/>
      <c r="Z1016" s="428"/>
      <c r="AA1016" s="412"/>
      <c r="AB1016" s="412"/>
      <c r="AC1016" s="412"/>
      <c r="AD1016" s="412"/>
      <c r="AE1016" s="412"/>
      <c r="AF1016" s="412"/>
      <c r="AG1016" s="417"/>
      <c r="AH1016" s="417"/>
      <c r="AI1016" s="417"/>
      <c r="AJ1016" s="417"/>
      <c r="AK1016" s="417"/>
      <c r="AL1016" s="417"/>
      <c r="AM1016" s="417"/>
      <c r="AN1016" s="298">
        <f>SUM(Z1016:AM1016)</f>
        <v>0</v>
      </c>
    </row>
    <row r="1017" spans="1:40" ht="15" hidden="1" outlineLevel="1">
      <c r="A1017" s="533"/>
      <c r="B1017" s="524"/>
      <c r="C1017" s="296" t="s">
        <v>343</v>
      </c>
      <c r="D1017" s="293" t="s">
        <v>164</v>
      </c>
      <c r="E1017" s="297"/>
      <c r="F1017" s="297"/>
      <c r="G1017" s="297"/>
      <c r="H1017" s="297"/>
      <c r="I1017" s="297"/>
      <c r="J1017" s="297"/>
      <c r="K1017" s="297"/>
      <c r="L1017" s="297"/>
      <c r="M1017" s="297"/>
      <c r="N1017" s="297"/>
      <c r="O1017" s="297">
        <f>O1016</f>
        <v>0</v>
      </c>
      <c r="P1017" s="297"/>
      <c r="Q1017" s="297"/>
      <c r="R1017" s="297"/>
      <c r="S1017" s="297"/>
      <c r="T1017" s="297"/>
      <c r="U1017" s="297"/>
      <c r="V1017" s="297"/>
      <c r="W1017" s="297"/>
      <c r="X1017" s="297"/>
      <c r="Y1017" s="297"/>
      <c r="Z1017" s="413">
        <f t="shared" ref="Z1017:AM1017" si="3053">Z1016</f>
        <v>0</v>
      </c>
      <c r="AA1017" s="413">
        <f t="shared" si="3053"/>
        <v>0</v>
      </c>
      <c r="AB1017" s="413">
        <f t="shared" si="3053"/>
        <v>0</v>
      </c>
      <c r="AC1017" s="413">
        <f t="shared" si="3053"/>
        <v>0</v>
      </c>
      <c r="AD1017" s="413">
        <f t="shared" si="3053"/>
        <v>0</v>
      </c>
      <c r="AE1017" s="413">
        <f t="shared" si="3053"/>
        <v>0</v>
      </c>
      <c r="AF1017" s="413">
        <f t="shared" si="3053"/>
        <v>0</v>
      </c>
      <c r="AG1017" s="413">
        <f t="shared" si="3053"/>
        <v>0</v>
      </c>
      <c r="AH1017" s="413">
        <f t="shared" si="3053"/>
        <v>0</v>
      </c>
      <c r="AI1017" s="413">
        <f t="shared" si="3053"/>
        <v>0</v>
      </c>
      <c r="AJ1017" s="413">
        <f t="shared" si="3053"/>
        <v>0</v>
      </c>
      <c r="AK1017" s="413">
        <f t="shared" si="3053"/>
        <v>0</v>
      </c>
      <c r="AL1017" s="413">
        <f t="shared" si="3053"/>
        <v>0</v>
      </c>
      <c r="AM1017" s="413">
        <f t="shared" si="3053"/>
        <v>0</v>
      </c>
      <c r="AN1017" s="308"/>
    </row>
    <row r="1018" spans="1:40" ht="15.6" hidden="1" outlineLevel="1">
      <c r="A1018" s="533"/>
      <c r="B1018" s="524"/>
      <c r="C1018" s="325"/>
      <c r="D1018" s="302"/>
      <c r="E1018" s="293"/>
      <c r="F1018" s="293"/>
      <c r="G1018" s="293"/>
      <c r="H1018" s="293"/>
      <c r="I1018" s="293"/>
      <c r="J1018" s="293"/>
      <c r="K1018" s="293"/>
      <c r="L1018" s="293"/>
      <c r="M1018" s="293"/>
      <c r="N1018" s="293"/>
      <c r="O1018" s="302"/>
      <c r="P1018" s="293"/>
      <c r="Q1018" s="293"/>
      <c r="R1018" s="293"/>
      <c r="S1018" s="293"/>
      <c r="T1018" s="293"/>
      <c r="U1018" s="293"/>
      <c r="V1018" s="293"/>
      <c r="W1018" s="293"/>
      <c r="X1018" s="293"/>
      <c r="Y1018" s="293"/>
      <c r="Z1018" s="414"/>
      <c r="AA1018" s="414"/>
      <c r="AB1018" s="414"/>
      <c r="AC1018" s="414"/>
      <c r="AD1018" s="414"/>
      <c r="AE1018" s="414"/>
      <c r="AF1018" s="414"/>
      <c r="AG1018" s="414"/>
      <c r="AH1018" s="414"/>
      <c r="AI1018" s="414"/>
      <c r="AJ1018" s="414"/>
      <c r="AK1018" s="414"/>
      <c r="AL1018" s="414"/>
      <c r="AM1018" s="414"/>
      <c r="AN1018" s="308"/>
    </row>
    <row r="1019" spans="1:40" ht="15.6" hidden="1" outlineLevel="1">
      <c r="A1019" s="533"/>
      <c r="B1019" s="524"/>
      <c r="C1019" s="519" t="s">
        <v>504</v>
      </c>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293"/>
      <c r="Z1019" s="424"/>
      <c r="AA1019" s="427"/>
      <c r="AB1019" s="427"/>
      <c r="AC1019" s="427"/>
      <c r="AD1019" s="427"/>
      <c r="AE1019" s="427"/>
      <c r="AF1019" s="427"/>
      <c r="AG1019" s="427"/>
      <c r="AH1019" s="427"/>
      <c r="AI1019" s="427"/>
      <c r="AJ1019" s="427"/>
      <c r="AK1019" s="427"/>
      <c r="AL1019" s="427"/>
      <c r="AM1019" s="427"/>
      <c r="AN1019" s="308"/>
    </row>
    <row r="1020" spans="1:40" ht="15.6" hidden="1" outlineLevel="1">
      <c r="A1020" s="533"/>
      <c r="B1020" s="524"/>
      <c r="C1020" s="505" t="s">
        <v>500</v>
      </c>
      <c r="D1020" s="293"/>
      <c r="E1020" s="293"/>
      <c r="F1020" s="293"/>
      <c r="G1020" s="293"/>
      <c r="H1020" s="293"/>
      <c r="I1020" s="293"/>
      <c r="J1020" s="293"/>
      <c r="K1020" s="293"/>
      <c r="L1020" s="293"/>
      <c r="M1020" s="293"/>
      <c r="N1020" s="293"/>
      <c r="O1020" s="293"/>
      <c r="P1020" s="293"/>
      <c r="Q1020" s="293"/>
      <c r="R1020" s="293"/>
      <c r="S1020" s="293"/>
      <c r="T1020" s="293"/>
      <c r="U1020" s="293"/>
      <c r="V1020" s="293"/>
      <c r="W1020" s="293"/>
      <c r="X1020" s="293"/>
      <c r="Y1020" s="293"/>
      <c r="Z1020" s="424"/>
      <c r="AA1020" s="427"/>
      <c r="AB1020" s="427"/>
      <c r="AC1020" s="427"/>
      <c r="AD1020" s="427"/>
      <c r="AE1020" s="427"/>
      <c r="AF1020" s="427"/>
      <c r="AG1020" s="427"/>
      <c r="AH1020" s="427"/>
      <c r="AI1020" s="427"/>
      <c r="AJ1020" s="427"/>
      <c r="AK1020" s="427"/>
      <c r="AL1020" s="427"/>
      <c r="AM1020" s="427"/>
      <c r="AN1020" s="308"/>
    </row>
    <row r="1021" spans="1:40" ht="15" hidden="1" customHeight="1" outlineLevel="1">
      <c r="A1021" s="533">
        <v>21</v>
      </c>
      <c r="B1021" s="524"/>
      <c r="C1021" s="430" t="s">
        <v>114</v>
      </c>
      <c r="D1021" s="293" t="s">
        <v>25</v>
      </c>
      <c r="E1021" s="297"/>
      <c r="F1021" s="297"/>
      <c r="G1021" s="297"/>
      <c r="H1021" s="297"/>
      <c r="I1021" s="297"/>
      <c r="J1021" s="297"/>
      <c r="K1021" s="297"/>
      <c r="L1021" s="297"/>
      <c r="M1021" s="297"/>
      <c r="N1021" s="297"/>
      <c r="O1021" s="293"/>
      <c r="P1021" s="297"/>
      <c r="Q1021" s="297"/>
      <c r="R1021" s="297"/>
      <c r="S1021" s="297"/>
      <c r="T1021" s="297"/>
      <c r="U1021" s="297"/>
      <c r="V1021" s="297"/>
      <c r="W1021" s="297"/>
      <c r="X1021" s="297"/>
      <c r="Y1021" s="297"/>
      <c r="Z1021" s="412"/>
      <c r="AA1021" s="412"/>
      <c r="AB1021" s="412"/>
      <c r="AC1021" s="412"/>
      <c r="AD1021" s="412"/>
      <c r="AE1021" s="412"/>
      <c r="AF1021" s="412"/>
      <c r="AG1021" s="412"/>
      <c r="AH1021" s="412"/>
      <c r="AI1021" s="412"/>
      <c r="AJ1021" s="412"/>
      <c r="AK1021" s="412"/>
      <c r="AL1021" s="412"/>
      <c r="AM1021" s="412"/>
      <c r="AN1021" s="298">
        <f>SUM(Z1021:AM1021)</f>
        <v>0</v>
      </c>
    </row>
    <row r="1022" spans="1:40" ht="15" hidden="1" customHeight="1" outlineLevel="1">
      <c r="A1022" s="533"/>
      <c r="B1022" s="524"/>
      <c r="C1022" s="296" t="s">
        <v>347</v>
      </c>
      <c r="D1022" s="293" t="s">
        <v>164</v>
      </c>
      <c r="E1022" s="297"/>
      <c r="F1022" s="297"/>
      <c r="G1022" s="297"/>
      <c r="H1022" s="297"/>
      <c r="I1022" s="297"/>
      <c r="J1022" s="297"/>
      <c r="K1022" s="297"/>
      <c r="L1022" s="297"/>
      <c r="M1022" s="297"/>
      <c r="N1022" s="297"/>
      <c r="O1022" s="293"/>
      <c r="P1022" s="297"/>
      <c r="Q1022" s="297"/>
      <c r="R1022" s="297"/>
      <c r="S1022" s="297"/>
      <c r="T1022" s="297"/>
      <c r="U1022" s="297"/>
      <c r="V1022" s="297"/>
      <c r="W1022" s="297"/>
      <c r="X1022" s="297"/>
      <c r="Y1022" s="297"/>
      <c r="Z1022" s="413">
        <f>Z1021</f>
        <v>0</v>
      </c>
      <c r="AA1022" s="413">
        <f t="shared" ref="AA1022" si="3054">AA1021</f>
        <v>0</v>
      </c>
      <c r="AB1022" s="413">
        <f t="shared" ref="AB1022" si="3055">AB1021</f>
        <v>0</v>
      </c>
      <c r="AC1022" s="413">
        <f t="shared" ref="AC1022" si="3056">AC1021</f>
        <v>0</v>
      </c>
      <c r="AD1022" s="413">
        <f t="shared" ref="AD1022" si="3057">AD1021</f>
        <v>0</v>
      </c>
      <c r="AE1022" s="413">
        <f t="shared" ref="AE1022" si="3058">AE1021</f>
        <v>0</v>
      </c>
      <c r="AF1022" s="413">
        <f t="shared" ref="AF1022" si="3059">AF1021</f>
        <v>0</v>
      </c>
      <c r="AG1022" s="413">
        <f t="shared" ref="AG1022" si="3060">AG1021</f>
        <v>0</v>
      </c>
      <c r="AH1022" s="413">
        <f t="shared" ref="AH1022" si="3061">AH1021</f>
        <v>0</v>
      </c>
      <c r="AI1022" s="413">
        <f t="shared" ref="AI1022" si="3062">AI1021</f>
        <v>0</v>
      </c>
      <c r="AJ1022" s="413">
        <f t="shared" ref="AJ1022" si="3063">AJ1021</f>
        <v>0</v>
      </c>
      <c r="AK1022" s="413">
        <f t="shared" ref="AK1022" si="3064">AK1021</f>
        <v>0</v>
      </c>
      <c r="AL1022" s="413">
        <f t="shared" ref="AL1022" si="3065">AL1021</f>
        <v>0</v>
      </c>
      <c r="AM1022" s="413">
        <f t="shared" ref="AM1022" si="3066">AM1021</f>
        <v>0</v>
      </c>
      <c r="AN1022" s="308"/>
    </row>
    <row r="1023" spans="1:40" ht="15" hidden="1" customHeight="1" outlineLevel="1">
      <c r="A1023" s="533"/>
      <c r="B1023" s="524"/>
      <c r="C1023" s="296"/>
      <c r="D1023" s="293"/>
      <c r="E1023" s="293"/>
      <c r="F1023" s="293"/>
      <c r="G1023" s="293"/>
      <c r="H1023" s="293"/>
      <c r="I1023" s="293"/>
      <c r="J1023" s="293"/>
      <c r="K1023" s="293"/>
      <c r="L1023" s="293"/>
      <c r="M1023" s="293"/>
      <c r="N1023" s="293"/>
      <c r="O1023" s="293"/>
      <c r="P1023" s="293"/>
      <c r="Q1023" s="293"/>
      <c r="R1023" s="293"/>
      <c r="S1023" s="293"/>
      <c r="T1023" s="293"/>
      <c r="U1023" s="293"/>
      <c r="V1023" s="293"/>
      <c r="W1023" s="293"/>
      <c r="X1023" s="293"/>
      <c r="Y1023" s="293"/>
      <c r="Z1023" s="424"/>
      <c r="AA1023" s="427"/>
      <c r="AB1023" s="427"/>
      <c r="AC1023" s="427"/>
      <c r="AD1023" s="427"/>
      <c r="AE1023" s="427"/>
      <c r="AF1023" s="427"/>
      <c r="AG1023" s="427"/>
      <c r="AH1023" s="427"/>
      <c r="AI1023" s="427"/>
      <c r="AJ1023" s="427"/>
      <c r="AK1023" s="427"/>
      <c r="AL1023" s="427"/>
      <c r="AM1023" s="427"/>
      <c r="AN1023" s="308"/>
    </row>
    <row r="1024" spans="1:40" ht="15" hidden="1" customHeight="1" outlineLevel="1">
      <c r="A1024" s="533">
        <v>22</v>
      </c>
      <c r="B1024" s="524"/>
      <c r="C1024" s="430" t="s">
        <v>115</v>
      </c>
      <c r="D1024" s="293" t="s">
        <v>25</v>
      </c>
      <c r="E1024" s="297"/>
      <c r="F1024" s="297"/>
      <c r="G1024" s="297"/>
      <c r="H1024" s="297"/>
      <c r="I1024" s="297"/>
      <c r="J1024" s="297"/>
      <c r="K1024" s="297"/>
      <c r="L1024" s="297"/>
      <c r="M1024" s="297"/>
      <c r="N1024" s="297"/>
      <c r="O1024" s="293"/>
      <c r="P1024" s="297"/>
      <c r="Q1024" s="297"/>
      <c r="R1024" s="297"/>
      <c r="S1024" s="297"/>
      <c r="T1024" s="297"/>
      <c r="U1024" s="297"/>
      <c r="V1024" s="297"/>
      <c r="W1024" s="297"/>
      <c r="X1024" s="297"/>
      <c r="Y1024" s="297"/>
      <c r="Z1024" s="412"/>
      <c r="AA1024" s="412"/>
      <c r="AB1024" s="412"/>
      <c r="AC1024" s="412"/>
      <c r="AD1024" s="412"/>
      <c r="AE1024" s="412"/>
      <c r="AF1024" s="412"/>
      <c r="AG1024" s="412"/>
      <c r="AH1024" s="412"/>
      <c r="AI1024" s="412"/>
      <c r="AJ1024" s="412"/>
      <c r="AK1024" s="412"/>
      <c r="AL1024" s="412"/>
      <c r="AM1024" s="412"/>
      <c r="AN1024" s="298">
        <f>SUM(Z1024:AM1024)</f>
        <v>0</v>
      </c>
    </row>
    <row r="1025" spans="1:40" ht="15" hidden="1" customHeight="1" outlineLevel="1">
      <c r="A1025" s="533"/>
      <c r="B1025" s="524"/>
      <c r="C1025" s="296" t="s">
        <v>347</v>
      </c>
      <c r="D1025" s="293" t="s">
        <v>164</v>
      </c>
      <c r="E1025" s="297"/>
      <c r="F1025" s="297"/>
      <c r="G1025" s="297"/>
      <c r="H1025" s="297"/>
      <c r="I1025" s="297"/>
      <c r="J1025" s="297"/>
      <c r="K1025" s="297"/>
      <c r="L1025" s="297"/>
      <c r="M1025" s="297"/>
      <c r="N1025" s="297"/>
      <c r="O1025" s="293"/>
      <c r="P1025" s="297"/>
      <c r="Q1025" s="297"/>
      <c r="R1025" s="297"/>
      <c r="S1025" s="297"/>
      <c r="T1025" s="297"/>
      <c r="U1025" s="297"/>
      <c r="V1025" s="297"/>
      <c r="W1025" s="297"/>
      <c r="X1025" s="297"/>
      <c r="Y1025" s="297"/>
      <c r="Z1025" s="413">
        <f>Z1024</f>
        <v>0</v>
      </c>
      <c r="AA1025" s="413">
        <f t="shared" ref="AA1025" si="3067">AA1024</f>
        <v>0</v>
      </c>
      <c r="AB1025" s="413">
        <f t="shared" ref="AB1025" si="3068">AB1024</f>
        <v>0</v>
      </c>
      <c r="AC1025" s="413">
        <f t="shared" ref="AC1025" si="3069">AC1024</f>
        <v>0</v>
      </c>
      <c r="AD1025" s="413">
        <f t="shared" ref="AD1025" si="3070">AD1024</f>
        <v>0</v>
      </c>
      <c r="AE1025" s="413">
        <f t="shared" ref="AE1025" si="3071">AE1024</f>
        <v>0</v>
      </c>
      <c r="AF1025" s="413">
        <f t="shared" ref="AF1025" si="3072">AF1024</f>
        <v>0</v>
      </c>
      <c r="AG1025" s="413">
        <f t="shared" ref="AG1025" si="3073">AG1024</f>
        <v>0</v>
      </c>
      <c r="AH1025" s="413">
        <f t="shared" ref="AH1025" si="3074">AH1024</f>
        <v>0</v>
      </c>
      <c r="AI1025" s="413">
        <f t="shared" ref="AI1025" si="3075">AI1024</f>
        <v>0</v>
      </c>
      <c r="AJ1025" s="413">
        <f t="shared" ref="AJ1025" si="3076">AJ1024</f>
        <v>0</v>
      </c>
      <c r="AK1025" s="413">
        <f t="shared" ref="AK1025" si="3077">AK1024</f>
        <v>0</v>
      </c>
      <c r="AL1025" s="413">
        <f t="shared" ref="AL1025" si="3078">AL1024</f>
        <v>0</v>
      </c>
      <c r="AM1025" s="413">
        <f t="shared" ref="AM1025" si="3079">AM1024</f>
        <v>0</v>
      </c>
      <c r="AN1025" s="308"/>
    </row>
    <row r="1026" spans="1:40" ht="15" hidden="1" customHeight="1" outlineLevel="1">
      <c r="A1026" s="533"/>
      <c r="B1026" s="524"/>
      <c r="C1026" s="296"/>
      <c r="D1026" s="293"/>
      <c r="E1026" s="293"/>
      <c r="F1026" s="293"/>
      <c r="G1026" s="293"/>
      <c r="H1026" s="293"/>
      <c r="I1026" s="293"/>
      <c r="J1026" s="293"/>
      <c r="K1026" s="293"/>
      <c r="L1026" s="293"/>
      <c r="M1026" s="293"/>
      <c r="N1026" s="293"/>
      <c r="O1026" s="293"/>
      <c r="P1026" s="293"/>
      <c r="Q1026" s="293"/>
      <c r="R1026" s="293"/>
      <c r="S1026" s="293"/>
      <c r="T1026" s="293"/>
      <c r="U1026" s="293"/>
      <c r="V1026" s="293"/>
      <c r="W1026" s="293"/>
      <c r="X1026" s="293"/>
      <c r="Y1026" s="293"/>
      <c r="Z1026" s="424"/>
      <c r="AA1026" s="427"/>
      <c r="AB1026" s="427"/>
      <c r="AC1026" s="427"/>
      <c r="AD1026" s="427"/>
      <c r="AE1026" s="427"/>
      <c r="AF1026" s="427"/>
      <c r="AG1026" s="427"/>
      <c r="AH1026" s="427"/>
      <c r="AI1026" s="427"/>
      <c r="AJ1026" s="427"/>
      <c r="AK1026" s="427"/>
      <c r="AL1026" s="427"/>
      <c r="AM1026" s="427"/>
      <c r="AN1026" s="308"/>
    </row>
    <row r="1027" spans="1:40" ht="15" hidden="1" customHeight="1" outlineLevel="1">
      <c r="A1027" s="533">
        <v>23</v>
      </c>
      <c r="B1027" s="524"/>
      <c r="C1027" s="430" t="s">
        <v>116</v>
      </c>
      <c r="D1027" s="293" t="s">
        <v>25</v>
      </c>
      <c r="E1027" s="297"/>
      <c r="F1027" s="297"/>
      <c r="G1027" s="297"/>
      <c r="H1027" s="297"/>
      <c r="I1027" s="297"/>
      <c r="J1027" s="297"/>
      <c r="K1027" s="297"/>
      <c r="L1027" s="297"/>
      <c r="M1027" s="297"/>
      <c r="N1027" s="297"/>
      <c r="O1027" s="293"/>
      <c r="P1027" s="297"/>
      <c r="Q1027" s="297"/>
      <c r="R1027" s="297"/>
      <c r="S1027" s="297"/>
      <c r="T1027" s="297"/>
      <c r="U1027" s="297"/>
      <c r="V1027" s="297"/>
      <c r="W1027" s="297"/>
      <c r="X1027" s="297"/>
      <c r="Y1027" s="297"/>
      <c r="Z1027" s="412"/>
      <c r="AA1027" s="412"/>
      <c r="AB1027" s="412"/>
      <c r="AC1027" s="412"/>
      <c r="AD1027" s="412"/>
      <c r="AE1027" s="412"/>
      <c r="AF1027" s="412"/>
      <c r="AG1027" s="412"/>
      <c r="AH1027" s="412"/>
      <c r="AI1027" s="412"/>
      <c r="AJ1027" s="412"/>
      <c r="AK1027" s="412"/>
      <c r="AL1027" s="412"/>
      <c r="AM1027" s="412"/>
      <c r="AN1027" s="298">
        <f>SUM(Z1027:AM1027)</f>
        <v>0</v>
      </c>
    </row>
    <row r="1028" spans="1:40" ht="15" hidden="1" customHeight="1" outlineLevel="1">
      <c r="A1028" s="533"/>
      <c r="B1028" s="524"/>
      <c r="C1028" s="296" t="s">
        <v>347</v>
      </c>
      <c r="D1028" s="293" t="s">
        <v>164</v>
      </c>
      <c r="E1028" s="297"/>
      <c r="F1028" s="297"/>
      <c r="G1028" s="297"/>
      <c r="H1028" s="297"/>
      <c r="I1028" s="297"/>
      <c r="J1028" s="297"/>
      <c r="K1028" s="297"/>
      <c r="L1028" s="297"/>
      <c r="M1028" s="297"/>
      <c r="N1028" s="297"/>
      <c r="O1028" s="293"/>
      <c r="P1028" s="297"/>
      <c r="Q1028" s="297"/>
      <c r="R1028" s="297"/>
      <c r="S1028" s="297"/>
      <c r="T1028" s="297"/>
      <c r="U1028" s="297"/>
      <c r="V1028" s="297"/>
      <c r="W1028" s="297"/>
      <c r="X1028" s="297"/>
      <c r="Y1028" s="297"/>
      <c r="Z1028" s="413">
        <f>Z1027</f>
        <v>0</v>
      </c>
      <c r="AA1028" s="413">
        <f t="shared" ref="AA1028" si="3080">AA1027</f>
        <v>0</v>
      </c>
      <c r="AB1028" s="413">
        <f t="shared" ref="AB1028" si="3081">AB1027</f>
        <v>0</v>
      </c>
      <c r="AC1028" s="413">
        <f t="shared" ref="AC1028" si="3082">AC1027</f>
        <v>0</v>
      </c>
      <c r="AD1028" s="413">
        <f t="shared" ref="AD1028" si="3083">AD1027</f>
        <v>0</v>
      </c>
      <c r="AE1028" s="413">
        <f t="shared" ref="AE1028" si="3084">AE1027</f>
        <v>0</v>
      </c>
      <c r="AF1028" s="413">
        <f t="shared" ref="AF1028" si="3085">AF1027</f>
        <v>0</v>
      </c>
      <c r="AG1028" s="413">
        <f t="shared" ref="AG1028" si="3086">AG1027</f>
        <v>0</v>
      </c>
      <c r="AH1028" s="413">
        <f t="shared" ref="AH1028" si="3087">AH1027</f>
        <v>0</v>
      </c>
      <c r="AI1028" s="413">
        <f t="shared" ref="AI1028" si="3088">AI1027</f>
        <v>0</v>
      </c>
      <c r="AJ1028" s="413">
        <f t="shared" ref="AJ1028" si="3089">AJ1027</f>
        <v>0</v>
      </c>
      <c r="AK1028" s="413">
        <f t="shared" ref="AK1028" si="3090">AK1027</f>
        <v>0</v>
      </c>
      <c r="AL1028" s="413">
        <f t="shared" ref="AL1028" si="3091">AL1027</f>
        <v>0</v>
      </c>
      <c r="AM1028" s="413">
        <f t="shared" ref="AM1028" si="3092">AM1027</f>
        <v>0</v>
      </c>
      <c r="AN1028" s="308"/>
    </row>
    <row r="1029" spans="1:40" ht="15" hidden="1" customHeight="1" outlineLevel="1">
      <c r="A1029" s="533"/>
      <c r="B1029" s="524"/>
      <c r="C1029" s="432"/>
      <c r="D1029" s="293"/>
      <c r="E1029" s="293"/>
      <c r="F1029" s="293"/>
      <c r="G1029" s="293"/>
      <c r="H1029" s="293"/>
      <c r="I1029" s="293"/>
      <c r="J1029" s="293"/>
      <c r="K1029" s="293"/>
      <c r="L1029" s="293"/>
      <c r="M1029" s="293"/>
      <c r="N1029" s="293"/>
      <c r="O1029" s="293"/>
      <c r="P1029" s="293"/>
      <c r="Q1029" s="293"/>
      <c r="R1029" s="293"/>
      <c r="S1029" s="293"/>
      <c r="T1029" s="293"/>
      <c r="U1029" s="293"/>
      <c r="V1029" s="293"/>
      <c r="W1029" s="293"/>
      <c r="X1029" s="293"/>
      <c r="Y1029" s="293"/>
      <c r="Z1029" s="424"/>
      <c r="AA1029" s="427"/>
      <c r="AB1029" s="427"/>
      <c r="AC1029" s="427"/>
      <c r="AD1029" s="427"/>
      <c r="AE1029" s="427"/>
      <c r="AF1029" s="427"/>
      <c r="AG1029" s="427"/>
      <c r="AH1029" s="427"/>
      <c r="AI1029" s="427"/>
      <c r="AJ1029" s="427"/>
      <c r="AK1029" s="427"/>
      <c r="AL1029" s="427"/>
      <c r="AM1029" s="427"/>
      <c r="AN1029" s="308"/>
    </row>
    <row r="1030" spans="1:40" ht="15" hidden="1" customHeight="1" outlineLevel="1">
      <c r="A1030" s="533">
        <v>24</v>
      </c>
      <c r="B1030" s="524"/>
      <c r="C1030" s="430" t="s">
        <v>117</v>
      </c>
      <c r="D1030" s="293" t="s">
        <v>25</v>
      </c>
      <c r="E1030" s="297"/>
      <c r="F1030" s="297"/>
      <c r="G1030" s="297"/>
      <c r="H1030" s="297"/>
      <c r="I1030" s="297"/>
      <c r="J1030" s="297"/>
      <c r="K1030" s="297"/>
      <c r="L1030" s="297"/>
      <c r="M1030" s="297"/>
      <c r="N1030" s="297"/>
      <c r="O1030" s="293"/>
      <c r="P1030" s="297"/>
      <c r="Q1030" s="297"/>
      <c r="R1030" s="297"/>
      <c r="S1030" s="297"/>
      <c r="T1030" s="297"/>
      <c r="U1030" s="297"/>
      <c r="V1030" s="297"/>
      <c r="W1030" s="297"/>
      <c r="X1030" s="297"/>
      <c r="Y1030" s="297"/>
      <c r="Z1030" s="412"/>
      <c r="AA1030" s="412"/>
      <c r="AB1030" s="412"/>
      <c r="AC1030" s="412"/>
      <c r="AD1030" s="412"/>
      <c r="AE1030" s="412"/>
      <c r="AF1030" s="412"/>
      <c r="AG1030" s="412"/>
      <c r="AH1030" s="412"/>
      <c r="AI1030" s="412"/>
      <c r="AJ1030" s="412"/>
      <c r="AK1030" s="412"/>
      <c r="AL1030" s="412"/>
      <c r="AM1030" s="412"/>
      <c r="AN1030" s="298">
        <f>SUM(Z1030:AM1030)</f>
        <v>0</v>
      </c>
    </row>
    <row r="1031" spans="1:40" ht="15" hidden="1" customHeight="1" outlineLevel="1">
      <c r="A1031" s="533"/>
      <c r="B1031" s="524"/>
      <c r="C1031" s="296" t="s">
        <v>347</v>
      </c>
      <c r="D1031" s="293" t="s">
        <v>164</v>
      </c>
      <c r="E1031" s="297"/>
      <c r="F1031" s="297"/>
      <c r="G1031" s="297"/>
      <c r="H1031" s="297"/>
      <c r="I1031" s="297"/>
      <c r="J1031" s="297"/>
      <c r="K1031" s="297"/>
      <c r="L1031" s="297"/>
      <c r="M1031" s="297"/>
      <c r="N1031" s="297"/>
      <c r="O1031" s="293"/>
      <c r="P1031" s="297"/>
      <c r="Q1031" s="297"/>
      <c r="R1031" s="297"/>
      <c r="S1031" s="297"/>
      <c r="T1031" s="297"/>
      <c r="U1031" s="297"/>
      <c r="V1031" s="297"/>
      <c r="W1031" s="297"/>
      <c r="X1031" s="297"/>
      <c r="Y1031" s="297"/>
      <c r="Z1031" s="413">
        <f>Z1030</f>
        <v>0</v>
      </c>
      <c r="AA1031" s="413">
        <f t="shared" ref="AA1031" si="3093">AA1030</f>
        <v>0</v>
      </c>
      <c r="AB1031" s="413">
        <f t="shared" ref="AB1031" si="3094">AB1030</f>
        <v>0</v>
      </c>
      <c r="AC1031" s="413">
        <f t="shared" ref="AC1031" si="3095">AC1030</f>
        <v>0</v>
      </c>
      <c r="AD1031" s="413">
        <f t="shared" ref="AD1031" si="3096">AD1030</f>
        <v>0</v>
      </c>
      <c r="AE1031" s="413">
        <f t="shared" ref="AE1031" si="3097">AE1030</f>
        <v>0</v>
      </c>
      <c r="AF1031" s="413">
        <f t="shared" ref="AF1031" si="3098">AF1030</f>
        <v>0</v>
      </c>
      <c r="AG1031" s="413">
        <f t="shared" ref="AG1031" si="3099">AG1030</f>
        <v>0</v>
      </c>
      <c r="AH1031" s="413">
        <f t="shared" ref="AH1031" si="3100">AH1030</f>
        <v>0</v>
      </c>
      <c r="AI1031" s="413">
        <f t="shared" ref="AI1031" si="3101">AI1030</f>
        <v>0</v>
      </c>
      <c r="AJ1031" s="413">
        <f t="shared" ref="AJ1031" si="3102">AJ1030</f>
        <v>0</v>
      </c>
      <c r="AK1031" s="413">
        <f t="shared" ref="AK1031" si="3103">AK1030</f>
        <v>0</v>
      </c>
      <c r="AL1031" s="413">
        <f t="shared" ref="AL1031" si="3104">AL1030</f>
        <v>0</v>
      </c>
      <c r="AM1031" s="413">
        <f t="shared" ref="AM1031" si="3105">AM1030</f>
        <v>0</v>
      </c>
      <c r="AN1031" s="308"/>
    </row>
    <row r="1032" spans="1:40" ht="15" hidden="1" customHeight="1" outlineLevel="1">
      <c r="A1032" s="533"/>
      <c r="B1032" s="524"/>
      <c r="C1032" s="296"/>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293"/>
      <c r="Z1032" s="414"/>
      <c r="AA1032" s="427"/>
      <c r="AB1032" s="427"/>
      <c r="AC1032" s="427"/>
      <c r="AD1032" s="427"/>
      <c r="AE1032" s="427"/>
      <c r="AF1032" s="427"/>
      <c r="AG1032" s="427"/>
      <c r="AH1032" s="427"/>
      <c r="AI1032" s="427"/>
      <c r="AJ1032" s="427"/>
      <c r="AK1032" s="427"/>
      <c r="AL1032" s="427"/>
      <c r="AM1032" s="427"/>
      <c r="AN1032" s="308"/>
    </row>
    <row r="1033" spans="1:40" ht="15" hidden="1" customHeight="1" outlineLevel="1">
      <c r="A1033" s="533"/>
      <c r="B1033" s="524"/>
      <c r="C1033" s="290" t="s">
        <v>501</v>
      </c>
      <c r="D1033" s="293"/>
      <c r="E1033" s="293"/>
      <c r="F1033" s="293"/>
      <c r="G1033" s="293"/>
      <c r="H1033" s="293"/>
      <c r="I1033" s="293"/>
      <c r="J1033" s="293"/>
      <c r="K1033" s="293"/>
      <c r="L1033" s="293"/>
      <c r="M1033" s="293"/>
      <c r="N1033" s="293"/>
      <c r="O1033" s="293"/>
      <c r="P1033" s="293"/>
      <c r="Q1033" s="293"/>
      <c r="R1033" s="293"/>
      <c r="S1033" s="293"/>
      <c r="T1033" s="293"/>
      <c r="U1033" s="293"/>
      <c r="V1033" s="293"/>
      <c r="W1033" s="293"/>
      <c r="X1033" s="293"/>
      <c r="Y1033" s="293"/>
      <c r="Z1033" s="414"/>
      <c r="AA1033" s="427"/>
      <c r="AB1033" s="427"/>
      <c r="AC1033" s="427"/>
      <c r="AD1033" s="427"/>
      <c r="AE1033" s="427"/>
      <c r="AF1033" s="427"/>
      <c r="AG1033" s="427"/>
      <c r="AH1033" s="427"/>
      <c r="AI1033" s="427"/>
      <c r="AJ1033" s="427"/>
      <c r="AK1033" s="427"/>
      <c r="AL1033" s="427"/>
      <c r="AM1033" s="427"/>
      <c r="AN1033" s="308"/>
    </row>
    <row r="1034" spans="1:40" ht="15" hidden="1" customHeight="1" outlineLevel="1">
      <c r="A1034" s="533">
        <v>25</v>
      </c>
      <c r="B1034" s="524"/>
      <c r="C1034" s="430" t="s">
        <v>118</v>
      </c>
      <c r="D1034" s="293" t="s">
        <v>25</v>
      </c>
      <c r="E1034" s="297"/>
      <c r="F1034" s="297"/>
      <c r="G1034" s="297"/>
      <c r="H1034" s="297"/>
      <c r="I1034" s="297"/>
      <c r="J1034" s="297"/>
      <c r="K1034" s="297"/>
      <c r="L1034" s="297"/>
      <c r="M1034" s="297"/>
      <c r="N1034" s="297"/>
      <c r="O1034" s="297">
        <v>12</v>
      </c>
      <c r="P1034" s="297"/>
      <c r="Q1034" s="297"/>
      <c r="R1034" s="297"/>
      <c r="S1034" s="297"/>
      <c r="T1034" s="297"/>
      <c r="U1034" s="297"/>
      <c r="V1034" s="297"/>
      <c r="W1034" s="297"/>
      <c r="X1034" s="297"/>
      <c r="Y1034" s="297"/>
      <c r="Z1034" s="428"/>
      <c r="AA1034" s="417"/>
      <c r="AB1034" s="417"/>
      <c r="AC1034" s="417"/>
      <c r="AD1034" s="417"/>
      <c r="AE1034" s="417"/>
      <c r="AF1034" s="417"/>
      <c r="AG1034" s="417"/>
      <c r="AH1034" s="417"/>
      <c r="AI1034" s="417"/>
      <c r="AJ1034" s="417"/>
      <c r="AK1034" s="417"/>
      <c r="AL1034" s="417"/>
      <c r="AM1034" s="417"/>
      <c r="AN1034" s="298">
        <f>SUM(Z1034:AM1034)</f>
        <v>0</v>
      </c>
    </row>
    <row r="1035" spans="1:40" ht="15" hidden="1" customHeight="1" outlineLevel="1">
      <c r="A1035" s="533"/>
      <c r="B1035" s="524"/>
      <c r="C1035" s="296" t="s">
        <v>347</v>
      </c>
      <c r="D1035" s="293" t="s">
        <v>164</v>
      </c>
      <c r="E1035" s="297"/>
      <c r="F1035" s="297"/>
      <c r="G1035" s="297"/>
      <c r="H1035" s="297"/>
      <c r="I1035" s="297"/>
      <c r="J1035" s="297"/>
      <c r="K1035" s="297"/>
      <c r="L1035" s="297"/>
      <c r="M1035" s="297"/>
      <c r="N1035" s="297"/>
      <c r="O1035" s="297">
        <f>O1034</f>
        <v>12</v>
      </c>
      <c r="P1035" s="297"/>
      <c r="Q1035" s="297"/>
      <c r="R1035" s="297"/>
      <c r="S1035" s="297"/>
      <c r="T1035" s="297"/>
      <c r="U1035" s="297"/>
      <c r="V1035" s="297"/>
      <c r="W1035" s="297"/>
      <c r="X1035" s="297"/>
      <c r="Y1035" s="297"/>
      <c r="Z1035" s="413">
        <f>Z1034</f>
        <v>0</v>
      </c>
      <c r="AA1035" s="413">
        <f t="shared" ref="AA1035" si="3106">AA1034</f>
        <v>0</v>
      </c>
      <c r="AB1035" s="413">
        <f t="shared" ref="AB1035" si="3107">AB1034</f>
        <v>0</v>
      </c>
      <c r="AC1035" s="413">
        <f t="shared" ref="AC1035" si="3108">AC1034</f>
        <v>0</v>
      </c>
      <c r="AD1035" s="413">
        <f t="shared" ref="AD1035" si="3109">AD1034</f>
        <v>0</v>
      </c>
      <c r="AE1035" s="413">
        <f t="shared" ref="AE1035" si="3110">AE1034</f>
        <v>0</v>
      </c>
      <c r="AF1035" s="413">
        <f t="shared" ref="AF1035" si="3111">AF1034</f>
        <v>0</v>
      </c>
      <c r="AG1035" s="413">
        <f t="shared" ref="AG1035" si="3112">AG1034</f>
        <v>0</v>
      </c>
      <c r="AH1035" s="413">
        <f t="shared" ref="AH1035" si="3113">AH1034</f>
        <v>0</v>
      </c>
      <c r="AI1035" s="413">
        <f t="shared" ref="AI1035" si="3114">AI1034</f>
        <v>0</v>
      </c>
      <c r="AJ1035" s="413">
        <f t="shared" ref="AJ1035" si="3115">AJ1034</f>
        <v>0</v>
      </c>
      <c r="AK1035" s="413">
        <f t="shared" ref="AK1035" si="3116">AK1034</f>
        <v>0</v>
      </c>
      <c r="AL1035" s="413">
        <f t="shared" ref="AL1035" si="3117">AL1034</f>
        <v>0</v>
      </c>
      <c r="AM1035" s="413">
        <f t="shared" ref="AM1035" si="3118">AM1034</f>
        <v>0</v>
      </c>
      <c r="AN1035" s="308"/>
    </row>
    <row r="1036" spans="1:40" ht="15" hidden="1" customHeight="1" outlineLevel="1">
      <c r="A1036" s="533"/>
      <c r="B1036" s="524"/>
      <c r="C1036" s="296"/>
      <c r="D1036" s="293"/>
      <c r="E1036" s="293"/>
      <c r="F1036" s="293"/>
      <c r="G1036" s="293"/>
      <c r="H1036" s="293"/>
      <c r="I1036" s="293"/>
      <c r="J1036" s="293"/>
      <c r="K1036" s="293"/>
      <c r="L1036" s="293"/>
      <c r="M1036" s="293"/>
      <c r="N1036" s="293"/>
      <c r="O1036" s="293"/>
      <c r="P1036" s="293"/>
      <c r="Q1036" s="293"/>
      <c r="R1036" s="293"/>
      <c r="S1036" s="293"/>
      <c r="T1036" s="293"/>
      <c r="U1036" s="293"/>
      <c r="V1036" s="293"/>
      <c r="W1036" s="293"/>
      <c r="X1036" s="293"/>
      <c r="Y1036" s="293"/>
      <c r="Z1036" s="414"/>
      <c r="AA1036" s="427"/>
      <c r="AB1036" s="427"/>
      <c r="AC1036" s="427"/>
      <c r="AD1036" s="427"/>
      <c r="AE1036" s="427"/>
      <c r="AF1036" s="427"/>
      <c r="AG1036" s="427"/>
      <c r="AH1036" s="427"/>
      <c r="AI1036" s="427"/>
      <c r="AJ1036" s="427"/>
      <c r="AK1036" s="427"/>
      <c r="AL1036" s="427"/>
      <c r="AM1036" s="427"/>
      <c r="AN1036" s="308"/>
    </row>
    <row r="1037" spans="1:40" ht="15" hidden="1" customHeight="1" outlineLevel="1">
      <c r="A1037" s="533">
        <v>26</v>
      </c>
      <c r="B1037" s="524"/>
      <c r="C1037" s="430" t="s">
        <v>119</v>
      </c>
      <c r="D1037" s="293" t="s">
        <v>25</v>
      </c>
      <c r="E1037" s="297"/>
      <c r="F1037" s="297"/>
      <c r="G1037" s="297"/>
      <c r="H1037" s="297"/>
      <c r="I1037" s="297"/>
      <c r="J1037" s="297"/>
      <c r="K1037" s="297"/>
      <c r="L1037" s="297"/>
      <c r="M1037" s="297"/>
      <c r="N1037" s="297"/>
      <c r="O1037" s="297">
        <v>12</v>
      </c>
      <c r="P1037" s="297"/>
      <c r="Q1037" s="297"/>
      <c r="R1037" s="297"/>
      <c r="S1037" s="297"/>
      <c r="T1037" s="297"/>
      <c r="U1037" s="297"/>
      <c r="V1037" s="297"/>
      <c r="W1037" s="297"/>
      <c r="X1037" s="297"/>
      <c r="Y1037" s="297"/>
      <c r="Z1037" s="428"/>
      <c r="AA1037" s="417"/>
      <c r="AB1037" s="417"/>
      <c r="AC1037" s="417"/>
      <c r="AD1037" s="417"/>
      <c r="AE1037" s="417"/>
      <c r="AF1037" s="417"/>
      <c r="AG1037" s="417"/>
      <c r="AH1037" s="417"/>
      <c r="AI1037" s="417"/>
      <c r="AJ1037" s="417"/>
      <c r="AK1037" s="417"/>
      <c r="AL1037" s="417"/>
      <c r="AM1037" s="417"/>
      <c r="AN1037" s="298">
        <f>SUM(Z1037:AM1037)</f>
        <v>0</v>
      </c>
    </row>
    <row r="1038" spans="1:40" ht="15" hidden="1" customHeight="1" outlineLevel="1">
      <c r="A1038" s="533"/>
      <c r="B1038" s="524"/>
      <c r="C1038" s="296" t="s">
        <v>347</v>
      </c>
      <c r="D1038" s="293" t="s">
        <v>164</v>
      </c>
      <c r="E1038" s="297"/>
      <c r="F1038" s="297"/>
      <c r="G1038" s="297"/>
      <c r="H1038" s="297"/>
      <c r="I1038" s="297"/>
      <c r="J1038" s="297"/>
      <c r="K1038" s="297"/>
      <c r="L1038" s="297"/>
      <c r="M1038" s="297"/>
      <c r="N1038" s="297"/>
      <c r="O1038" s="297">
        <f>O1037</f>
        <v>12</v>
      </c>
      <c r="P1038" s="297"/>
      <c r="Q1038" s="297"/>
      <c r="R1038" s="297"/>
      <c r="S1038" s="297"/>
      <c r="T1038" s="297"/>
      <c r="U1038" s="297"/>
      <c r="V1038" s="297"/>
      <c r="W1038" s="297"/>
      <c r="X1038" s="297"/>
      <c r="Y1038" s="297"/>
      <c r="Z1038" s="413">
        <f>Z1037</f>
        <v>0</v>
      </c>
      <c r="AA1038" s="413">
        <f t="shared" ref="AA1038" si="3119">AA1037</f>
        <v>0</v>
      </c>
      <c r="AB1038" s="413">
        <f t="shared" ref="AB1038" si="3120">AB1037</f>
        <v>0</v>
      </c>
      <c r="AC1038" s="413">
        <f t="shared" ref="AC1038" si="3121">AC1037</f>
        <v>0</v>
      </c>
      <c r="AD1038" s="413">
        <f t="shared" ref="AD1038" si="3122">AD1037</f>
        <v>0</v>
      </c>
      <c r="AE1038" s="413">
        <f t="shared" ref="AE1038" si="3123">AE1037</f>
        <v>0</v>
      </c>
      <c r="AF1038" s="413">
        <f t="shared" ref="AF1038" si="3124">AF1037</f>
        <v>0</v>
      </c>
      <c r="AG1038" s="413">
        <f t="shared" ref="AG1038" si="3125">AG1037</f>
        <v>0</v>
      </c>
      <c r="AH1038" s="413">
        <f t="shared" ref="AH1038" si="3126">AH1037</f>
        <v>0</v>
      </c>
      <c r="AI1038" s="413">
        <f t="shared" ref="AI1038" si="3127">AI1037</f>
        <v>0</v>
      </c>
      <c r="AJ1038" s="413">
        <f t="shared" ref="AJ1038" si="3128">AJ1037</f>
        <v>0</v>
      </c>
      <c r="AK1038" s="413">
        <f t="shared" ref="AK1038" si="3129">AK1037</f>
        <v>0</v>
      </c>
      <c r="AL1038" s="413">
        <f t="shared" ref="AL1038" si="3130">AL1037</f>
        <v>0</v>
      </c>
      <c r="AM1038" s="413">
        <f t="shared" ref="AM1038" si="3131">AM1037</f>
        <v>0</v>
      </c>
      <c r="AN1038" s="308"/>
    </row>
    <row r="1039" spans="1:40" ht="15" hidden="1" customHeight="1" outlineLevel="1">
      <c r="A1039" s="533"/>
      <c r="B1039" s="524"/>
      <c r="C1039" s="296"/>
      <c r="D1039" s="293"/>
      <c r="E1039" s="293"/>
      <c r="F1039" s="293"/>
      <c r="G1039" s="293"/>
      <c r="H1039" s="293"/>
      <c r="I1039" s="293"/>
      <c r="J1039" s="293"/>
      <c r="K1039" s="293"/>
      <c r="L1039" s="293"/>
      <c r="M1039" s="293"/>
      <c r="N1039" s="293"/>
      <c r="O1039" s="293"/>
      <c r="P1039" s="293"/>
      <c r="Q1039" s="293"/>
      <c r="R1039" s="293"/>
      <c r="S1039" s="293"/>
      <c r="T1039" s="293"/>
      <c r="U1039" s="293"/>
      <c r="V1039" s="293"/>
      <c r="W1039" s="293"/>
      <c r="X1039" s="293"/>
      <c r="Y1039" s="293"/>
      <c r="Z1039" s="414"/>
      <c r="AA1039" s="427"/>
      <c r="AB1039" s="427"/>
      <c r="AC1039" s="427"/>
      <c r="AD1039" s="427"/>
      <c r="AE1039" s="427"/>
      <c r="AF1039" s="427"/>
      <c r="AG1039" s="427"/>
      <c r="AH1039" s="427"/>
      <c r="AI1039" s="427"/>
      <c r="AJ1039" s="427"/>
      <c r="AK1039" s="427"/>
      <c r="AL1039" s="427"/>
      <c r="AM1039" s="427"/>
      <c r="AN1039" s="308"/>
    </row>
    <row r="1040" spans="1:40" ht="15" hidden="1" customHeight="1" outlineLevel="1">
      <c r="A1040" s="533">
        <v>27</v>
      </c>
      <c r="B1040" s="524"/>
      <c r="C1040" s="430" t="s">
        <v>120</v>
      </c>
      <c r="D1040" s="293" t="s">
        <v>25</v>
      </c>
      <c r="E1040" s="297"/>
      <c r="F1040" s="297"/>
      <c r="G1040" s="297"/>
      <c r="H1040" s="297"/>
      <c r="I1040" s="297"/>
      <c r="J1040" s="297"/>
      <c r="K1040" s="297"/>
      <c r="L1040" s="297"/>
      <c r="M1040" s="297"/>
      <c r="N1040" s="297"/>
      <c r="O1040" s="297">
        <v>12</v>
      </c>
      <c r="P1040" s="297"/>
      <c r="Q1040" s="297"/>
      <c r="R1040" s="297"/>
      <c r="S1040" s="297"/>
      <c r="T1040" s="297"/>
      <c r="U1040" s="297"/>
      <c r="V1040" s="297"/>
      <c r="W1040" s="297"/>
      <c r="X1040" s="297"/>
      <c r="Y1040" s="297"/>
      <c r="Z1040" s="428"/>
      <c r="AA1040" s="417"/>
      <c r="AB1040" s="417"/>
      <c r="AC1040" s="417"/>
      <c r="AD1040" s="417"/>
      <c r="AE1040" s="417"/>
      <c r="AF1040" s="417"/>
      <c r="AG1040" s="417"/>
      <c r="AH1040" s="417"/>
      <c r="AI1040" s="417"/>
      <c r="AJ1040" s="417"/>
      <c r="AK1040" s="417"/>
      <c r="AL1040" s="417"/>
      <c r="AM1040" s="417"/>
      <c r="AN1040" s="298">
        <f>SUM(Z1040:AM1040)</f>
        <v>0</v>
      </c>
    </row>
    <row r="1041" spans="1:40" ht="15" hidden="1" customHeight="1" outlineLevel="1">
      <c r="A1041" s="533"/>
      <c r="B1041" s="524"/>
      <c r="C1041" s="296" t="s">
        <v>347</v>
      </c>
      <c r="D1041" s="293" t="s">
        <v>164</v>
      </c>
      <c r="E1041" s="297"/>
      <c r="F1041" s="297"/>
      <c r="G1041" s="297"/>
      <c r="H1041" s="297"/>
      <c r="I1041" s="297"/>
      <c r="J1041" s="297"/>
      <c r="K1041" s="297"/>
      <c r="L1041" s="297"/>
      <c r="M1041" s="297"/>
      <c r="N1041" s="297"/>
      <c r="O1041" s="297">
        <f>O1040</f>
        <v>12</v>
      </c>
      <c r="P1041" s="297"/>
      <c r="Q1041" s="297"/>
      <c r="R1041" s="297"/>
      <c r="S1041" s="297"/>
      <c r="T1041" s="297"/>
      <c r="U1041" s="297"/>
      <c r="V1041" s="297"/>
      <c r="W1041" s="297"/>
      <c r="X1041" s="297"/>
      <c r="Y1041" s="297"/>
      <c r="Z1041" s="413">
        <f>Z1040</f>
        <v>0</v>
      </c>
      <c r="AA1041" s="413">
        <f t="shared" ref="AA1041" si="3132">AA1040</f>
        <v>0</v>
      </c>
      <c r="AB1041" s="413">
        <f t="shared" ref="AB1041" si="3133">AB1040</f>
        <v>0</v>
      </c>
      <c r="AC1041" s="413">
        <f t="shared" ref="AC1041" si="3134">AC1040</f>
        <v>0</v>
      </c>
      <c r="AD1041" s="413">
        <f t="shared" ref="AD1041" si="3135">AD1040</f>
        <v>0</v>
      </c>
      <c r="AE1041" s="413">
        <f t="shared" ref="AE1041" si="3136">AE1040</f>
        <v>0</v>
      </c>
      <c r="AF1041" s="413">
        <f t="shared" ref="AF1041" si="3137">AF1040</f>
        <v>0</v>
      </c>
      <c r="AG1041" s="413">
        <f t="shared" ref="AG1041" si="3138">AG1040</f>
        <v>0</v>
      </c>
      <c r="AH1041" s="413">
        <f t="shared" ref="AH1041" si="3139">AH1040</f>
        <v>0</v>
      </c>
      <c r="AI1041" s="413">
        <f t="shared" ref="AI1041" si="3140">AI1040</f>
        <v>0</v>
      </c>
      <c r="AJ1041" s="413">
        <f t="shared" ref="AJ1041" si="3141">AJ1040</f>
        <v>0</v>
      </c>
      <c r="AK1041" s="413">
        <f t="shared" ref="AK1041" si="3142">AK1040</f>
        <v>0</v>
      </c>
      <c r="AL1041" s="413">
        <f t="shared" ref="AL1041" si="3143">AL1040</f>
        <v>0</v>
      </c>
      <c r="AM1041" s="413">
        <f t="shared" ref="AM1041" si="3144">AM1040</f>
        <v>0</v>
      </c>
      <c r="AN1041" s="308"/>
    </row>
    <row r="1042" spans="1:40" ht="15" hidden="1" customHeight="1" outlineLevel="1">
      <c r="A1042" s="533"/>
      <c r="B1042" s="524"/>
      <c r="C1042" s="296"/>
      <c r="D1042" s="293"/>
      <c r="E1042" s="293"/>
      <c r="F1042" s="293"/>
      <c r="G1042" s="293"/>
      <c r="H1042" s="293"/>
      <c r="I1042" s="293"/>
      <c r="J1042" s="293"/>
      <c r="K1042" s="293"/>
      <c r="L1042" s="293"/>
      <c r="M1042" s="293"/>
      <c r="N1042" s="293"/>
      <c r="O1042" s="293"/>
      <c r="P1042" s="293"/>
      <c r="Q1042" s="293"/>
      <c r="R1042" s="293"/>
      <c r="S1042" s="293"/>
      <c r="T1042" s="293"/>
      <c r="U1042" s="293"/>
      <c r="V1042" s="293"/>
      <c r="W1042" s="293"/>
      <c r="X1042" s="293"/>
      <c r="Y1042" s="293"/>
      <c r="Z1042" s="414"/>
      <c r="AA1042" s="427"/>
      <c r="AB1042" s="427"/>
      <c r="AC1042" s="427"/>
      <c r="AD1042" s="427"/>
      <c r="AE1042" s="427"/>
      <c r="AF1042" s="427"/>
      <c r="AG1042" s="427"/>
      <c r="AH1042" s="427"/>
      <c r="AI1042" s="427"/>
      <c r="AJ1042" s="427"/>
      <c r="AK1042" s="427"/>
      <c r="AL1042" s="427"/>
      <c r="AM1042" s="427"/>
      <c r="AN1042" s="308"/>
    </row>
    <row r="1043" spans="1:40" ht="15" hidden="1" customHeight="1" outlineLevel="1">
      <c r="A1043" s="533">
        <v>28</v>
      </c>
      <c r="B1043" s="524"/>
      <c r="C1043" s="430" t="s">
        <v>121</v>
      </c>
      <c r="D1043" s="293" t="s">
        <v>25</v>
      </c>
      <c r="E1043" s="297"/>
      <c r="F1043" s="297"/>
      <c r="G1043" s="297"/>
      <c r="H1043" s="297"/>
      <c r="I1043" s="297"/>
      <c r="J1043" s="297"/>
      <c r="K1043" s="297"/>
      <c r="L1043" s="297"/>
      <c r="M1043" s="297"/>
      <c r="N1043" s="297"/>
      <c r="O1043" s="297">
        <v>12</v>
      </c>
      <c r="P1043" s="297"/>
      <c r="Q1043" s="297"/>
      <c r="R1043" s="297"/>
      <c r="S1043" s="297"/>
      <c r="T1043" s="297"/>
      <c r="U1043" s="297"/>
      <c r="V1043" s="297"/>
      <c r="W1043" s="297"/>
      <c r="X1043" s="297"/>
      <c r="Y1043" s="297"/>
      <c r="Z1043" s="428"/>
      <c r="AA1043" s="417"/>
      <c r="AB1043" s="417"/>
      <c r="AC1043" s="417"/>
      <c r="AD1043" s="417"/>
      <c r="AE1043" s="417"/>
      <c r="AF1043" s="417"/>
      <c r="AG1043" s="417"/>
      <c r="AH1043" s="417"/>
      <c r="AI1043" s="417"/>
      <c r="AJ1043" s="417"/>
      <c r="AK1043" s="417"/>
      <c r="AL1043" s="417"/>
      <c r="AM1043" s="417"/>
      <c r="AN1043" s="298">
        <f>SUM(Z1043:AM1043)</f>
        <v>0</v>
      </c>
    </row>
    <row r="1044" spans="1:40" ht="15" hidden="1" customHeight="1" outlineLevel="1">
      <c r="A1044" s="533"/>
      <c r="B1044" s="524"/>
      <c r="C1044" s="296" t="s">
        <v>347</v>
      </c>
      <c r="D1044" s="293" t="s">
        <v>164</v>
      </c>
      <c r="E1044" s="297"/>
      <c r="F1044" s="297"/>
      <c r="G1044" s="297"/>
      <c r="H1044" s="297"/>
      <c r="I1044" s="297"/>
      <c r="J1044" s="297"/>
      <c r="K1044" s="297"/>
      <c r="L1044" s="297"/>
      <c r="M1044" s="297"/>
      <c r="N1044" s="297"/>
      <c r="O1044" s="297">
        <f>O1043</f>
        <v>12</v>
      </c>
      <c r="P1044" s="297"/>
      <c r="Q1044" s="297"/>
      <c r="R1044" s="297"/>
      <c r="S1044" s="297"/>
      <c r="T1044" s="297"/>
      <c r="U1044" s="297"/>
      <c r="V1044" s="297"/>
      <c r="W1044" s="297"/>
      <c r="X1044" s="297"/>
      <c r="Y1044" s="297"/>
      <c r="Z1044" s="413">
        <f>Z1043</f>
        <v>0</v>
      </c>
      <c r="AA1044" s="413">
        <f>AA1043</f>
        <v>0</v>
      </c>
      <c r="AB1044" s="413">
        <f t="shared" ref="AB1044" si="3145">AB1043</f>
        <v>0</v>
      </c>
      <c r="AC1044" s="413">
        <f t="shared" ref="AC1044" si="3146">AC1043</f>
        <v>0</v>
      </c>
      <c r="AD1044" s="413">
        <f t="shared" ref="AD1044" si="3147">AD1043</f>
        <v>0</v>
      </c>
      <c r="AE1044" s="413">
        <f t="shared" ref="AE1044" si="3148">AE1043</f>
        <v>0</v>
      </c>
      <c r="AF1044" s="413">
        <f>AF1043</f>
        <v>0</v>
      </c>
      <c r="AG1044" s="413">
        <f t="shared" ref="AG1044" si="3149">AG1043</f>
        <v>0</v>
      </c>
      <c r="AH1044" s="413">
        <f t="shared" ref="AH1044" si="3150">AH1043</f>
        <v>0</v>
      </c>
      <c r="AI1044" s="413">
        <f t="shared" ref="AI1044" si="3151">AI1043</f>
        <v>0</v>
      </c>
      <c r="AJ1044" s="413">
        <f t="shared" ref="AJ1044" si="3152">AJ1043</f>
        <v>0</v>
      </c>
      <c r="AK1044" s="413">
        <f t="shared" ref="AK1044" si="3153">AK1043</f>
        <v>0</v>
      </c>
      <c r="AL1044" s="413">
        <f t="shared" ref="AL1044" si="3154">AL1043</f>
        <v>0</v>
      </c>
      <c r="AM1044" s="413">
        <f t="shared" ref="AM1044" si="3155">AM1043</f>
        <v>0</v>
      </c>
      <c r="AN1044" s="308"/>
    </row>
    <row r="1045" spans="1:40" ht="15" hidden="1" customHeight="1" outlineLevel="1">
      <c r="A1045" s="533"/>
      <c r="B1045" s="524"/>
      <c r="C1045" s="296"/>
      <c r="D1045" s="293"/>
      <c r="E1045" s="293"/>
      <c r="F1045" s="293"/>
      <c r="G1045" s="293"/>
      <c r="H1045" s="293"/>
      <c r="I1045" s="293"/>
      <c r="J1045" s="293"/>
      <c r="K1045" s="293"/>
      <c r="L1045" s="293"/>
      <c r="M1045" s="293"/>
      <c r="N1045" s="293"/>
      <c r="O1045" s="293"/>
      <c r="P1045" s="293"/>
      <c r="Q1045" s="293"/>
      <c r="R1045" s="293"/>
      <c r="S1045" s="293"/>
      <c r="T1045" s="293"/>
      <c r="U1045" s="293"/>
      <c r="V1045" s="293"/>
      <c r="W1045" s="293"/>
      <c r="X1045" s="293"/>
      <c r="Y1045" s="293"/>
      <c r="Z1045" s="414"/>
      <c r="AA1045" s="427"/>
      <c r="AB1045" s="427"/>
      <c r="AC1045" s="427"/>
      <c r="AD1045" s="427"/>
      <c r="AE1045" s="427"/>
      <c r="AF1045" s="427"/>
      <c r="AG1045" s="427"/>
      <c r="AH1045" s="427"/>
      <c r="AI1045" s="427"/>
      <c r="AJ1045" s="427"/>
      <c r="AK1045" s="427"/>
      <c r="AL1045" s="427"/>
      <c r="AM1045" s="427"/>
      <c r="AN1045" s="308"/>
    </row>
    <row r="1046" spans="1:40" ht="15" hidden="1" customHeight="1" outlineLevel="1">
      <c r="A1046" s="533">
        <v>29</v>
      </c>
      <c r="B1046" s="524"/>
      <c r="C1046" s="430" t="s">
        <v>122</v>
      </c>
      <c r="D1046" s="293" t="s">
        <v>25</v>
      </c>
      <c r="E1046" s="297"/>
      <c r="F1046" s="297"/>
      <c r="G1046" s="297"/>
      <c r="H1046" s="297"/>
      <c r="I1046" s="297"/>
      <c r="J1046" s="297"/>
      <c r="K1046" s="297"/>
      <c r="L1046" s="297"/>
      <c r="M1046" s="297"/>
      <c r="N1046" s="297"/>
      <c r="O1046" s="297">
        <v>3</v>
      </c>
      <c r="P1046" s="297"/>
      <c r="Q1046" s="297"/>
      <c r="R1046" s="297"/>
      <c r="S1046" s="297"/>
      <c r="T1046" s="297"/>
      <c r="U1046" s="297"/>
      <c r="V1046" s="297"/>
      <c r="W1046" s="297"/>
      <c r="X1046" s="297"/>
      <c r="Y1046" s="297"/>
      <c r="Z1046" s="428"/>
      <c r="AA1046" s="417"/>
      <c r="AB1046" s="417"/>
      <c r="AC1046" s="417"/>
      <c r="AD1046" s="417"/>
      <c r="AE1046" s="417"/>
      <c r="AF1046" s="417"/>
      <c r="AG1046" s="417"/>
      <c r="AH1046" s="417"/>
      <c r="AI1046" s="417"/>
      <c r="AJ1046" s="417"/>
      <c r="AK1046" s="417"/>
      <c r="AL1046" s="417"/>
      <c r="AM1046" s="417"/>
      <c r="AN1046" s="298">
        <f>SUM(Z1046:AM1046)</f>
        <v>0</v>
      </c>
    </row>
    <row r="1047" spans="1:40" ht="15" hidden="1" customHeight="1" outlineLevel="1">
      <c r="A1047" s="533"/>
      <c r="B1047" s="524"/>
      <c r="C1047" s="296" t="s">
        <v>347</v>
      </c>
      <c r="D1047" s="293" t="s">
        <v>164</v>
      </c>
      <c r="E1047" s="297"/>
      <c r="F1047" s="297"/>
      <c r="G1047" s="297"/>
      <c r="H1047" s="297"/>
      <c r="I1047" s="297"/>
      <c r="J1047" s="297"/>
      <c r="K1047" s="297"/>
      <c r="L1047" s="297"/>
      <c r="M1047" s="297"/>
      <c r="N1047" s="297"/>
      <c r="O1047" s="297">
        <f>O1046</f>
        <v>3</v>
      </c>
      <c r="P1047" s="297"/>
      <c r="Q1047" s="297"/>
      <c r="R1047" s="297"/>
      <c r="S1047" s="297"/>
      <c r="T1047" s="297"/>
      <c r="U1047" s="297"/>
      <c r="V1047" s="297"/>
      <c r="W1047" s="297"/>
      <c r="X1047" s="297"/>
      <c r="Y1047" s="297"/>
      <c r="Z1047" s="413">
        <f>Z1046</f>
        <v>0</v>
      </c>
      <c r="AA1047" s="413">
        <f t="shared" ref="AA1047" si="3156">AA1046</f>
        <v>0</v>
      </c>
      <c r="AB1047" s="413">
        <f t="shared" ref="AB1047" si="3157">AB1046</f>
        <v>0</v>
      </c>
      <c r="AC1047" s="413">
        <f t="shared" ref="AC1047" si="3158">AC1046</f>
        <v>0</v>
      </c>
      <c r="AD1047" s="413">
        <f t="shared" ref="AD1047" si="3159">AD1046</f>
        <v>0</v>
      </c>
      <c r="AE1047" s="413">
        <f t="shared" ref="AE1047" si="3160">AE1046</f>
        <v>0</v>
      </c>
      <c r="AF1047" s="413">
        <f t="shared" ref="AF1047" si="3161">AF1046</f>
        <v>0</v>
      </c>
      <c r="AG1047" s="413">
        <f t="shared" ref="AG1047" si="3162">AG1046</f>
        <v>0</v>
      </c>
      <c r="AH1047" s="413">
        <f t="shared" ref="AH1047" si="3163">AH1046</f>
        <v>0</v>
      </c>
      <c r="AI1047" s="413">
        <f t="shared" ref="AI1047" si="3164">AI1046</f>
        <v>0</v>
      </c>
      <c r="AJ1047" s="413">
        <f t="shared" ref="AJ1047" si="3165">AJ1046</f>
        <v>0</v>
      </c>
      <c r="AK1047" s="413">
        <f t="shared" ref="AK1047" si="3166">AK1046</f>
        <v>0</v>
      </c>
      <c r="AL1047" s="413">
        <f t="shared" ref="AL1047" si="3167">AL1046</f>
        <v>0</v>
      </c>
      <c r="AM1047" s="413">
        <f t="shared" ref="AM1047" si="3168">AM1046</f>
        <v>0</v>
      </c>
      <c r="AN1047" s="308"/>
    </row>
    <row r="1048" spans="1:40" ht="15" hidden="1" customHeight="1" outlineLevel="1">
      <c r="A1048" s="533"/>
      <c r="B1048" s="524"/>
      <c r="C1048" s="296"/>
      <c r="D1048" s="293"/>
      <c r="E1048" s="293"/>
      <c r="F1048" s="293"/>
      <c r="G1048" s="293"/>
      <c r="H1048" s="293"/>
      <c r="I1048" s="293"/>
      <c r="J1048" s="293"/>
      <c r="K1048" s="293"/>
      <c r="L1048" s="293"/>
      <c r="M1048" s="293"/>
      <c r="N1048" s="293"/>
      <c r="O1048" s="293"/>
      <c r="P1048" s="293"/>
      <c r="Q1048" s="293"/>
      <c r="R1048" s="293"/>
      <c r="S1048" s="293"/>
      <c r="T1048" s="293"/>
      <c r="U1048" s="293"/>
      <c r="V1048" s="293"/>
      <c r="W1048" s="293"/>
      <c r="X1048" s="293"/>
      <c r="Y1048" s="293"/>
      <c r="Z1048" s="414"/>
      <c r="AA1048" s="427"/>
      <c r="AB1048" s="427"/>
      <c r="AC1048" s="427"/>
      <c r="AD1048" s="427"/>
      <c r="AE1048" s="427"/>
      <c r="AF1048" s="427"/>
      <c r="AG1048" s="427"/>
      <c r="AH1048" s="427"/>
      <c r="AI1048" s="427"/>
      <c r="AJ1048" s="427"/>
      <c r="AK1048" s="427"/>
      <c r="AL1048" s="427"/>
      <c r="AM1048" s="427"/>
      <c r="AN1048" s="308"/>
    </row>
    <row r="1049" spans="1:40" ht="15" hidden="1" customHeight="1" outlineLevel="1">
      <c r="A1049" s="533">
        <v>30</v>
      </c>
      <c r="B1049" s="524"/>
      <c r="C1049" s="430" t="s">
        <v>123</v>
      </c>
      <c r="D1049" s="293" t="s">
        <v>25</v>
      </c>
      <c r="E1049" s="297"/>
      <c r="F1049" s="297"/>
      <c r="G1049" s="297"/>
      <c r="H1049" s="297"/>
      <c r="I1049" s="297"/>
      <c r="J1049" s="297"/>
      <c r="K1049" s="297"/>
      <c r="L1049" s="297"/>
      <c r="M1049" s="297"/>
      <c r="N1049" s="297"/>
      <c r="O1049" s="297">
        <v>12</v>
      </c>
      <c r="P1049" s="297"/>
      <c r="Q1049" s="297"/>
      <c r="R1049" s="297"/>
      <c r="S1049" s="297"/>
      <c r="T1049" s="297"/>
      <c r="U1049" s="297"/>
      <c r="V1049" s="297"/>
      <c r="W1049" s="297"/>
      <c r="X1049" s="297"/>
      <c r="Y1049" s="297"/>
      <c r="Z1049" s="428"/>
      <c r="AA1049" s="417"/>
      <c r="AB1049" s="417"/>
      <c r="AC1049" s="417"/>
      <c r="AD1049" s="417"/>
      <c r="AE1049" s="417"/>
      <c r="AF1049" s="417"/>
      <c r="AG1049" s="417"/>
      <c r="AH1049" s="417"/>
      <c r="AI1049" s="417"/>
      <c r="AJ1049" s="417"/>
      <c r="AK1049" s="417"/>
      <c r="AL1049" s="417"/>
      <c r="AM1049" s="417"/>
      <c r="AN1049" s="298">
        <f>SUM(Z1049:AM1049)</f>
        <v>0</v>
      </c>
    </row>
    <row r="1050" spans="1:40" ht="15" hidden="1" customHeight="1" outlineLevel="1">
      <c r="A1050" s="533"/>
      <c r="B1050" s="524"/>
      <c r="C1050" s="296" t="s">
        <v>347</v>
      </c>
      <c r="D1050" s="293" t="s">
        <v>164</v>
      </c>
      <c r="E1050" s="297"/>
      <c r="F1050" s="297"/>
      <c r="G1050" s="297"/>
      <c r="H1050" s="297"/>
      <c r="I1050" s="297"/>
      <c r="J1050" s="297"/>
      <c r="K1050" s="297"/>
      <c r="L1050" s="297"/>
      <c r="M1050" s="297"/>
      <c r="N1050" s="297"/>
      <c r="O1050" s="297">
        <f>O1049</f>
        <v>12</v>
      </c>
      <c r="P1050" s="297"/>
      <c r="Q1050" s="297"/>
      <c r="R1050" s="297"/>
      <c r="S1050" s="297"/>
      <c r="T1050" s="297"/>
      <c r="U1050" s="297"/>
      <c r="V1050" s="297"/>
      <c r="W1050" s="297"/>
      <c r="X1050" s="297"/>
      <c r="Y1050" s="297"/>
      <c r="Z1050" s="413">
        <f>Z1049</f>
        <v>0</v>
      </c>
      <c r="AA1050" s="413">
        <f t="shared" ref="AA1050" si="3169">AA1049</f>
        <v>0</v>
      </c>
      <c r="AB1050" s="413">
        <f t="shared" ref="AB1050" si="3170">AB1049</f>
        <v>0</v>
      </c>
      <c r="AC1050" s="413">
        <f t="shared" ref="AC1050" si="3171">AC1049</f>
        <v>0</v>
      </c>
      <c r="AD1050" s="413">
        <f t="shared" ref="AD1050" si="3172">AD1049</f>
        <v>0</v>
      </c>
      <c r="AE1050" s="413">
        <f t="shared" ref="AE1050" si="3173">AE1049</f>
        <v>0</v>
      </c>
      <c r="AF1050" s="413">
        <f t="shared" ref="AF1050" si="3174">AF1049</f>
        <v>0</v>
      </c>
      <c r="AG1050" s="413">
        <f t="shared" ref="AG1050" si="3175">AG1049</f>
        <v>0</v>
      </c>
      <c r="AH1050" s="413">
        <f t="shared" ref="AH1050" si="3176">AH1049</f>
        <v>0</v>
      </c>
      <c r="AI1050" s="413">
        <f t="shared" ref="AI1050" si="3177">AI1049</f>
        <v>0</v>
      </c>
      <c r="AJ1050" s="413">
        <f t="shared" ref="AJ1050" si="3178">AJ1049</f>
        <v>0</v>
      </c>
      <c r="AK1050" s="413">
        <f t="shared" ref="AK1050" si="3179">AK1049</f>
        <v>0</v>
      </c>
      <c r="AL1050" s="413">
        <f t="shared" ref="AL1050" si="3180">AL1049</f>
        <v>0</v>
      </c>
      <c r="AM1050" s="413">
        <f t="shared" ref="AM1050" si="3181">AM1049</f>
        <v>0</v>
      </c>
      <c r="AN1050" s="308"/>
    </row>
    <row r="1051" spans="1:40" ht="15" hidden="1" customHeight="1" outlineLevel="1">
      <c r="A1051" s="533"/>
      <c r="B1051" s="524"/>
      <c r="C1051" s="296"/>
      <c r="D1051" s="293"/>
      <c r="E1051" s="293"/>
      <c r="F1051" s="293"/>
      <c r="G1051" s="293"/>
      <c r="H1051" s="293"/>
      <c r="I1051" s="293"/>
      <c r="J1051" s="293"/>
      <c r="K1051" s="293"/>
      <c r="L1051" s="293"/>
      <c r="M1051" s="293"/>
      <c r="N1051" s="293"/>
      <c r="O1051" s="293"/>
      <c r="P1051" s="293"/>
      <c r="Q1051" s="293"/>
      <c r="R1051" s="293"/>
      <c r="S1051" s="293"/>
      <c r="T1051" s="293"/>
      <c r="U1051" s="293"/>
      <c r="V1051" s="293"/>
      <c r="W1051" s="293"/>
      <c r="X1051" s="293"/>
      <c r="Y1051" s="293"/>
      <c r="Z1051" s="414"/>
      <c r="AA1051" s="427"/>
      <c r="AB1051" s="427"/>
      <c r="AC1051" s="427"/>
      <c r="AD1051" s="427"/>
      <c r="AE1051" s="427"/>
      <c r="AF1051" s="427"/>
      <c r="AG1051" s="427"/>
      <c r="AH1051" s="427"/>
      <c r="AI1051" s="427"/>
      <c r="AJ1051" s="427"/>
      <c r="AK1051" s="427"/>
      <c r="AL1051" s="427"/>
      <c r="AM1051" s="427"/>
      <c r="AN1051" s="308"/>
    </row>
    <row r="1052" spans="1:40" ht="15" hidden="1" customHeight="1" outlineLevel="1">
      <c r="A1052" s="533">
        <v>31</v>
      </c>
      <c r="B1052" s="524"/>
      <c r="C1052" s="430" t="s">
        <v>124</v>
      </c>
      <c r="D1052" s="293" t="s">
        <v>25</v>
      </c>
      <c r="E1052" s="297"/>
      <c r="F1052" s="297"/>
      <c r="G1052" s="297"/>
      <c r="H1052" s="297"/>
      <c r="I1052" s="297"/>
      <c r="J1052" s="297"/>
      <c r="K1052" s="297"/>
      <c r="L1052" s="297"/>
      <c r="M1052" s="297"/>
      <c r="N1052" s="297"/>
      <c r="O1052" s="297">
        <v>12</v>
      </c>
      <c r="P1052" s="297"/>
      <c r="Q1052" s="297"/>
      <c r="R1052" s="297"/>
      <c r="S1052" s="297"/>
      <c r="T1052" s="297"/>
      <c r="U1052" s="297"/>
      <c r="V1052" s="297"/>
      <c r="W1052" s="297"/>
      <c r="X1052" s="297"/>
      <c r="Y1052" s="297"/>
      <c r="Z1052" s="428"/>
      <c r="AA1052" s="417"/>
      <c r="AB1052" s="417"/>
      <c r="AC1052" s="417"/>
      <c r="AD1052" s="417"/>
      <c r="AE1052" s="417"/>
      <c r="AF1052" s="417"/>
      <c r="AG1052" s="417"/>
      <c r="AH1052" s="417"/>
      <c r="AI1052" s="417"/>
      <c r="AJ1052" s="417"/>
      <c r="AK1052" s="417"/>
      <c r="AL1052" s="417"/>
      <c r="AM1052" s="417"/>
      <c r="AN1052" s="298">
        <f>SUM(Z1052:AM1052)</f>
        <v>0</v>
      </c>
    </row>
    <row r="1053" spans="1:40" ht="15" hidden="1" customHeight="1" outlineLevel="1">
      <c r="A1053" s="533"/>
      <c r="B1053" s="524"/>
      <c r="C1053" s="296" t="s">
        <v>347</v>
      </c>
      <c r="D1053" s="293" t="s">
        <v>164</v>
      </c>
      <c r="E1053" s="297"/>
      <c r="F1053" s="297"/>
      <c r="G1053" s="297"/>
      <c r="H1053" s="297"/>
      <c r="I1053" s="297"/>
      <c r="J1053" s="297"/>
      <c r="K1053" s="297"/>
      <c r="L1053" s="297"/>
      <c r="M1053" s="297"/>
      <c r="N1053" s="297"/>
      <c r="O1053" s="297">
        <f>O1052</f>
        <v>12</v>
      </c>
      <c r="P1053" s="297"/>
      <c r="Q1053" s="297"/>
      <c r="R1053" s="297"/>
      <c r="S1053" s="297"/>
      <c r="T1053" s="297"/>
      <c r="U1053" s="297"/>
      <c r="V1053" s="297"/>
      <c r="W1053" s="297"/>
      <c r="X1053" s="297"/>
      <c r="Y1053" s="297"/>
      <c r="Z1053" s="413">
        <f>Z1052</f>
        <v>0</v>
      </c>
      <c r="AA1053" s="413">
        <f t="shared" ref="AA1053" si="3182">AA1052</f>
        <v>0</v>
      </c>
      <c r="AB1053" s="413">
        <f t="shared" ref="AB1053" si="3183">AB1052</f>
        <v>0</v>
      </c>
      <c r="AC1053" s="413">
        <f t="shared" ref="AC1053" si="3184">AC1052</f>
        <v>0</v>
      </c>
      <c r="AD1053" s="413">
        <f t="shared" ref="AD1053" si="3185">AD1052</f>
        <v>0</v>
      </c>
      <c r="AE1053" s="413">
        <f t="shared" ref="AE1053" si="3186">AE1052</f>
        <v>0</v>
      </c>
      <c r="AF1053" s="413">
        <f t="shared" ref="AF1053" si="3187">AF1052</f>
        <v>0</v>
      </c>
      <c r="AG1053" s="413">
        <f t="shared" ref="AG1053" si="3188">AG1052</f>
        <v>0</v>
      </c>
      <c r="AH1053" s="413">
        <f t="shared" ref="AH1053" si="3189">AH1052</f>
        <v>0</v>
      </c>
      <c r="AI1053" s="413">
        <f t="shared" ref="AI1053" si="3190">AI1052</f>
        <v>0</v>
      </c>
      <c r="AJ1053" s="413">
        <f t="shared" ref="AJ1053" si="3191">AJ1052</f>
        <v>0</v>
      </c>
      <c r="AK1053" s="413">
        <f t="shared" ref="AK1053" si="3192">AK1052</f>
        <v>0</v>
      </c>
      <c r="AL1053" s="413">
        <f t="shared" ref="AL1053" si="3193">AL1052</f>
        <v>0</v>
      </c>
      <c r="AM1053" s="413">
        <f t="shared" ref="AM1053" si="3194">AM1052</f>
        <v>0</v>
      </c>
      <c r="AN1053" s="308"/>
    </row>
    <row r="1054" spans="1:40" ht="15" hidden="1" customHeight="1" outlineLevel="1">
      <c r="A1054" s="533"/>
      <c r="B1054" s="524"/>
      <c r="C1054" s="430"/>
      <c r="D1054" s="293"/>
      <c r="E1054" s="293"/>
      <c r="F1054" s="293"/>
      <c r="G1054" s="293"/>
      <c r="H1054" s="293"/>
      <c r="I1054" s="293"/>
      <c r="J1054" s="293"/>
      <c r="K1054" s="293"/>
      <c r="L1054" s="293"/>
      <c r="M1054" s="293"/>
      <c r="N1054" s="293"/>
      <c r="O1054" s="293"/>
      <c r="P1054" s="293"/>
      <c r="Q1054" s="293"/>
      <c r="R1054" s="293"/>
      <c r="S1054" s="293"/>
      <c r="T1054" s="293"/>
      <c r="U1054" s="293"/>
      <c r="V1054" s="293"/>
      <c r="W1054" s="293"/>
      <c r="X1054" s="293"/>
      <c r="Y1054" s="293"/>
      <c r="Z1054" s="414"/>
      <c r="AA1054" s="427"/>
      <c r="AB1054" s="427"/>
      <c r="AC1054" s="427"/>
      <c r="AD1054" s="427"/>
      <c r="AE1054" s="427"/>
      <c r="AF1054" s="427"/>
      <c r="AG1054" s="427"/>
      <c r="AH1054" s="427"/>
      <c r="AI1054" s="427"/>
      <c r="AJ1054" s="427"/>
      <c r="AK1054" s="427"/>
      <c r="AL1054" s="427"/>
      <c r="AM1054" s="427"/>
      <c r="AN1054" s="308"/>
    </row>
    <row r="1055" spans="1:40" ht="15" hidden="1" customHeight="1" outlineLevel="1">
      <c r="A1055" s="533">
        <v>32</v>
      </c>
      <c r="B1055" s="524"/>
      <c r="C1055" s="430" t="s">
        <v>125</v>
      </c>
      <c r="D1055" s="293" t="s">
        <v>25</v>
      </c>
      <c r="E1055" s="297"/>
      <c r="F1055" s="297"/>
      <c r="G1055" s="297"/>
      <c r="H1055" s="297"/>
      <c r="I1055" s="297"/>
      <c r="J1055" s="297"/>
      <c r="K1055" s="297"/>
      <c r="L1055" s="297"/>
      <c r="M1055" s="297"/>
      <c r="N1055" s="297"/>
      <c r="O1055" s="297">
        <v>12</v>
      </c>
      <c r="P1055" s="297"/>
      <c r="Q1055" s="297"/>
      <c r="R1055" s="297"/>
      <c r="S1055" s="297"/>
      <c r="T1055" s="297"/>
      <c r="U1055" s="297"/>
      <c r="V1055" s="297"/>
      <c r="W1055" s="297"/>
      <c r="X1055" s="297"/>
      <c r="Y1055" s="297"/>
      <c r="Z1055" s="428"/>
      <c r="AA1055" s="417"/>
      <c r="AB1055" s="417"/>
      <c r="AC1055" s="417"/>
      <c r="AD1055" s="417"/>
      <c r="AE1055" s="417"/>
      <c r="AF1055" s="417"/>
      <c r="AG1055" s="417"/>
      <c r="AH1055" s="417"/>
      <c r="AI1055" s="417"/>
      <c r="AJ1055" s="417"/>
      <c r="AK1055" s="417"/>
      <c r="AL1055" s="417"/>
      <c r="AM1055" s="417"/>
      <c r="AN1055" s="298">
        <f>SUM(Z1055:AM1055)</f>
        <v>0</v>
      </c>
    </row>
    <row r="1056" spans="1:40" ht="15" hidden="1" customHeight="1" outlineLevel="1">
      <c r="A1056" s="533"/>
      <c r="B1056" s="524"/>
      <c r="C1056" s="296" t="s">
        <v>347</v>
      </c>
      <c r="D1056" s="293" t="s">
        <v>164</v>
      </c>
      <c r="E1056" s="297"/>
      <c r="F1056" s="297"/>
      <c r="G1056" s="297"/>
      <c r="H1056" s="297"/>
      <c r="I1056" s="297"/>
      <c r="J1056" s="297"/>
      <c r="K1056" s="297"/>
      <c r="L1056" s="297"/>
      <c r="M1056" s="297"/>
      <c r="N1056" s="297"/>
      <c r="O1056" s="297">
        <f>O1055</f>
        <v>12</v>
      </c>
      <c r="P1056" s="297"/>
      <c r="Q1056" s="297"/>
      <c r="R1056" s="297"/>
      <c r="S1056" s="297"/>
      <c r="T1056" s="297"/>
      <c r="U1056" s="297"/>
      <c r="V1056" s="297"/>
      <c r="W1056" s="297"/>
      <c r="X1056" s="297"/>
      <c r="Y1056" s="297"/>
      <c r="Z1056" s="413">
        <f>Z1055</f>
        <v>0</v>
      </c>
      <c r="AA1056" s="413">
        <f t="shared" ref="AA1056" si="3195">AA1055</f>
        <v>0</v>
      </c>
      <c r="AB1056" s="413">
        <f t="shared" ref="AB1056" si="3196">AB1055</f>
        <v>0</v>
      </c>
      <c r="AC1056" s="413">
        <f t="shared" ref="AC1056" si="3197">AC1055</f>
        <v>0</v>
      </c>
      <c r="AD1056" s="413">
        <f t="shared" ref="AD1056" si="3198">AD1055</f>
        <v>0</v>
      </c>
      <c r="AE1056" s="413">
        <f t="shared" ref="AE1056" si="3199">AE1055</f>
        <v>0</v>
      </c>
      <c r="AF1056" s="413">
        <f t="shared" ref="AF1056" si="3200">AF1055</f>
        <v>0</v>
      </c>
      <c r="AG1056" s="413">
        <f t="shared" ref="AG1056" si="3201">AG1055</f>
        <v>0</v>
      </c>
      <c r="AH1056" s="413">
        <f t="shared" ref="AH1056" si="3202">AH1055</f>
        <v>0</v>
      </c>
      <c r="AI1056" s="413">
        <f t="shared" ref="AI1056" si="3203">AI1055</f>
        <v>0</v>
      </c>
      <c r="AJ1056" s="413">
        <f t="shared" ref="AJ1056" si="3204">AJ1055</f>
        <v>0</v>
      </c>
      <c r="AK1056" s="413">
        <f t="shared" ref="AK1056" si="3205">AK1055</f>
        <v>0</v>
      </c>
      <c r="AL1056" s="413">
        <f t="shared" ref="AL1056" si="3206">AL1055</f>
        <v>0</v>
      </c>
      <c r="AM1056" s="413">
        <f t="shared" ref="AM1056" si="3207">AM1055</f>
        <v>0</v>
      </c>
      <c r="AN1056" s="308"/>
    </row>
    <row r="1057" spans="1:40" ht="15" hidden="1" customHeight="1" outlineLevel="1">
      <c r="A1057" s="533"/>
      <c r="B1057" s="524"/>
      <c r="C1057" s="430"/>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293"/>
      <c r="Z1057" s="414"/>
      <c r="AA1057" s="427"/>
      <c r="AB1057" s="427"/>
      <c r="AC1057" s="427"/>
      <c r="AD1057" s="427"/>
      <c r="AE1057" s="427"/>
      <c r="AF1057" s="427"/>
      <c r="AG1057" s="427"/>
      <c r="AH1057" s="427"/>
      <c r="AI1057" s="427"/>
      <c r="AJ1057" s="427"/>
      <c r="AK1057" s="427"/>
      <c r="AL1057" s="427"/>
      <c r="AM1057" s="427"/>
      <c r="AN1057" s="308"/>
    </row>
    <row r="1058" spans="1:40" ht="15" hidden="1" customHeight="1" outlineLevel="1">
      <c r="A1058" s="533"/>
      <c r="B1058" s="524"/>
      <c r="C1058" s="290" t="s">
        <v>502</v>
      </c>
      <c r="D1058" s="293"/>
      <c r="E1058" s="293"/>
      <c r="F1058" s="293"/>
      <c r="G1058" s="293"/>
      <c r="H1058" s="293"/>
      <c r="I1058" s="293"/>
      <c r="J1058" s="293"/>
      <c r="K1058" s="293"/>
      <c r="L1058" s="293"/>
      <c r="M1058" s="293"/>
      <c r="N1058" s="293"/>
      <c r="O1058" s="293"/>
      <c r="P1058" s="293"/>
      <c r="Q1058" s="293"/>
      <c r="R1058" s="293"/>
      <c r="S1058" s="293"/>
      <c r="T1058" s="293"/>
      <c r="U1058" s="293"/>
      <c r="V1058" s="293"/>
      <c r="W1058" s="293"/>
      <c r="X1058" s="293"/>
      <c r="Y1058" s="293"/>
      <c r="Z1058" s="414"/>
      <c r="AA1058" s="427"/>
      <c r="AB1058" s="427"/>
      <c r="AC1058" s="427"/>
      <c r="AD1058" s="427"/>
      <c r="AE1058" s="427"/>
      <c r="AF1058" s="427"/>
      <c r="AG1058" s="427"/>
      <c r="AH1058" s="427"/>
      <c r="AI1058" s="427"/>
      <c r="AJ1058" s="427"/>
      <c r="AK1058" s="427"/>
      <c r="AL1058" s="427"/>
      <c r="AM1058" s="427"/>
      <c r="AN1058" s="308"/>
    </row>
    <row r="1059" spans="1:40" ht="15" hidden="1" customHeight="1" outlineLevel="1">
      <c r="A1059" s="533">
        <v>33</v>
      </c>
      <c r="B1059" s="524"/>
      <c r="C1059" s="430" t="s">
        <v>126</v>
      </c>
      <c r="D1059" s="293" t="s">
        <v>25</v>
      </c>
      <c r="E1059" s="297"/>
      <c r="F1059" s="297"/>
      <c r="G1059" s="297"/>
      <c r="H1059" s="297"/>
      <c r="I1059" s="297"/>
      <c r="J1059" s="297"/>
      <c r="K1059" s="297"/>
      <c r="L1059" s="297"/>
      <c r="M1059" s="297"/>
      <c r="N1059" s="297"/>
      <c r="O1059" s="297">
        <v>0</v>
      </c>
      <c r="P1059" s="297"/>
      <c r="Q1059" s="297"/>
      <c r="R1059" s="297"/>
      <c r="S1059" s="297"/>
      <c r="T1059" s="297"/>
      <c r="U1059" s="297"/>
      <c r="V1059" s="297"/>
      <c r="W1059" s="297"/>
      <c r="X1059" s="297"/>
      <c r="Y1059" s="297"/>
      <c r="Z1059" s="428"/>
      <c r="AA1059" s="417"/>
      <c r="AB1059" s="417"/>
      <c r="AC1059" s="417"/>
      <c r="AD1059" s="417"/>
      <c r="AE1059" s="417"/>
      <c r="AF1059" s="417"/>
      <c r="AG1059" s="417"/>
      <c r="AH1059" s="417"/>
      <c r="AI1059" s="417"/>
      <c r="AJ1059" s="417"/>
      <c r="AK1059" s="417"/>
      <c r="AL1059" s="417"/>
      <c r="AM1059" s="417"/>
      <c r="AN1059" s="298">
        <f>SUM(Z1059:AM1059)</f>
        <v>0</v>
      </c>
    </row>
    <row r="1060" spans="1:40" ht="15" hidden="1" customHeight="1" outlineLevel="1">
      <c r="A1060" s="533"/>
      <c r="B1060" s="524"/>
      <c r="C1060" s="296" t="s">
        <v>347</v>
      </c>
      <c r="D1060" s="293" t="s">
        <v>164</v>
      </c>
      <c r="E1060" s="297"/>
      <c r="F1060" s="297"/>
      <c r="G1060" s="297"/>
      <c r="H1060" s="297"/>
      <c r="I1060" s="297"/>
      <c r="J1060" s="297"/>
      <c r="K1060" s="297"/>
      <c r="L1060" s="297"/>
      <c r="M1060" s="297"/>
      <c r="N1060" s="297"/>
      <c r="O1060" s="297">
        <f>O1059</f>
        <v>0</v>
      </c>
      <c r="P1060" s="297"/>
      <c r="Q1060" s="297"/>
      <c r="R1060" s="297"/>
      <c r="S1060" s="297"/>
      <c r="T1060" s="297"/>
      <c r="U1060" s="297"/>
      <c r="V1060" s="297"/>
      <c r="W1060" s="297"/>
      <c r="X1060" s="297"/>
      <c r="Y1060" s="297"/>
      <c r="Z1060" s="413">
        <f>Z1059</f>
        <v>0</v>
      </c>
      <c r="AA1060" s="413">
        <f t="shared" ref="AA1060" si="3208">AA1059</f>
        <v>0</v>
      </c>
      <c r="AB1060" s="413">
        <f t="shared" ref="AB1060" si="3209">AB1059</f>
        <v>0</v>
      </c>
      <c r="AC1060" s="413">
        <f t="shared" ref="AC1060" si="3210">AC1059</f>
        <v>0</v>
      </c>
      <c r="AD1060" s="413">
        <f t="shared" ref="AD1060" si="3211">AD1059</f>
        <v>0</v>
      </c>
      <c r="AE1060" s="413">
        <f t="shared" ref="AE1060" si="3212">AE1059</f>
        <v>0</v>
      </c>
      <c r="AF1060" s="413">
        <f t="shared" ref="AF1060" si="3213">AF1059</f>
        <v>0</v>
      </c>
      <c r="AG1060" s="413">
        <f t="shared" ref="AG1060" si="3214">AG1059</f>
        <v>0</v>
      </c>
      <c r="AH1060" s="413">
        <f t="shared" ref="AH1060" si="3215">AH1059</f>
        <v>0</v>
      </c>
      <c r="AI1060" s="413">
        <f t="shared" ref="AI1060" si="3216">AI1059</f>
        <v>0</v>
      </c>
      <c r="AJ1060" s="413">
        <f t="shared" ref="AJ1060" si="3217">AJ1059</f>
        <v>0</v>
      </c>
      <c r="AK1060" s="413">
        <f t="shared" ref="AK1060" si="3218">AK1059</f>
        <v>0</v>
      </c>
      <c r="AL1060" s="413">
        <f t="shared" ref="AL1060" si="3219">AL1059</f>
        <v>0</v>
      </c>
      <c r="AM1060" s="413">
        <f t="shared" ref="AM1060" si="3220">AM1059</f>
        <v>0</v>
      </c>
      <c r="AN1060" s="308"/>
    </row>
    <row r="1061" spans="1:40" ht="15" hidden="1" customHeight="1" outlineLevel="1">
      <c r="A1061" s="533"/>
      <c r="B1061" s="524"/>
      <c r="C1061" s="430"/>
      <c r="D1061" s="293"/>
      <c r="E1061" s="293"/>
      <c r="F1061" s="293"/>
      <c r="G1061" s="293"/>
      <c r="H1061" s="293"/>
      <c r="I1061" s="293"/>
      <c r="J1061" s="293"/>
      <c r="K1061" s="293"/>
      <c r="L1061" s="293"/>
      <c r="M1061" s="293"/>
      <c r="N1061" s="293"/>
      <c r="O1061" s="293"/>
      <c r="P1061" s="293"/>
      <c r="Q1061" s="293"/>
      <c r="R1061" s="293"/>
      <c r="S1061" s="293"/>
      <c r="T1061" s="293"/>
      <c r="U1061" s="293"/>
      <c r="V1061" s="293"/>
      <c r="W1061" s="293"/>
      <c r="X1061" s="293"/>
      <c r="Y1061" s="293"/>
      <c r="Z1061" s="414"/>
      <c r="AA1061" s="427"/>
      <c r="AB1061" s="427"/>
      <c r="AC1061" s="427"/>
      <c r="AD1061" s="427"/>
      <c r="AE1061" s="427"/>
      <c r="AF1061" s="427"/>
      <c r="AG1061" s="427"/>
      <c r="AH1061" s="427"/>
      <c r="AI1061" s="427"/>
      <c r="AJ1061" s="427"/>
      <c r="AK1061" s="427"/>
      <c r="AL1061" s="427"/>
      <c r="AM1061" s="427"/>
      <c r="AN1061" s="308"/>
    </row>
    <row r="1062" spans="1:40" ht="15" hidden="1" customHeight="1" outlineLevel="1">
      <c r="A1062" s="533">
        <v>34</v>
      </c>
      <c r="B1062" s="524"/>
      <c r="C1062" s="430" t="s">
        <v>127</v>
      </c>
      <c r="D1062" s="293" t="s">
        <v>25</v>
      </c>
      <c r="E1062" s="297"/>
      <c r="F1062" s="297"/>
      <c r="G1062" s="297"/>
      <c r="H1062" s="297"/>
      <c r="I1062" s="297"/>
      <c r="J1062" s="297"/>
      <c r="K1062" s="297"/>
      <c r="L1062" s="297"/>
      <c r="M1062" s="297"/>
      <c r="N1062" s="297"/>
      <c r="O1062" s="297">
        <v>0</v>
      </c>
      <c r="P1062" s="297"/>
      <c r="Q1062" s="297"/>
      <c r="R1062" s="297"/>
      <c r="S1062" s="297"/>
      <c r="T1062" s="297"/>
      <c r="U1062" s="297"/>
      <c r="V1062" s="297"/>
      <c r="W1062" s="297"/>
      <c r="X1062" s="297"/>
      <c r="Y1062" s="297"/>
      <c r="Z1062" s="428"/>
      <c r="AA1062" s="417"/>
      <c r="AB1062" s="417"/>
      <c r="AC1062" s="417"/>
      <c r="AD1062" s="417"/>
      <c r="AE1062" s="417"/>
      <c r="AF1062" s="417"/>
      <c r="AG1062" s="417"/>
      <c r="AH1062" s="417"/>
      <c r="AI1062" s="417"/>
      <c r="AJ1062" s="417"/>
      <c r="AK1062" s="417"/>
      <c r="AL1062" s="417"/>
      <c r="AM1062" s="417"/>
      <c r="AN1062" s="298">
        <f>SUM(Z1062:AM1062)</f>
        <v>0</v>
      </c>
    </row>
    <row r="1063" spans="1:40" ht="15" hidden="1" customHeight="1" outlineLevel="1">
      <c r="A1063" s="533"/>
      <c r="B1063" s="524"/>
      <c r="C1063" s="296" t="s">
        <v>347</v>
      </c>
      <c r="D1063" s="293" t="s">
        <v>164</v>
      </c>
      <c r="E1063" s="297"/>
      <c r="F1063" s="297"/>
      <c r="G1063" s="297"/>
      <c r="H1063" s="297"/>
      <c r="I1063" s="297"/>
      <c r="J1063" s="297"/>
      <c r="K1063" s="297"/>
      <c r="L1063" s="297"/>
      <c r="M1063" s="297"/>
      <c r="N1063" s="297"/>
      <c r="O1063" s="297">
        <f>O1062</f>
        <v>0</v>
      </c>
      <c r="P1063" s="297"/>
      <c r="Q1063" s="297"/>
      <c r="R1063" s="297"/>
      <c r="S1063" s="297"/>
      <c r="T1063" s="297"/>
      <c r="U1063" s="297"/>
      <c r="V1063" s="297"/>
      <c r="W1063" s="297"/>
      <c r="X1063" s="297"/>
      <c r="Y1063" s="297"/>
      <c r="Z1063" s="413">
        <f>Z1062</f>
        <v>0</v>
      </c>
      <c r="AA1063" s="413">
        <f t="shared" ref="AA1063" si="3221">AA1062</f>
        <v>0</v>
      </c>
      <c r="AB1063" s="413">
        <f t="shared" ref="AB1063" si="3222">AB1062</f>
        <v>0</v>
      </c>
      <c r="AC1063" s="413">
        <f t="shared" ref="AC1063" si="3223">AC1062</f>
        <v>0</v>
      </c>
      <c r="AD1063" s="413">
        <f t="shared" ref="AD1063" si="3224">AD1062</f>
        <v>0</v>
      </c>
      <c r="AE1063" s="413">
        <f t="shared" ref="AE1063" si="3225">AE1062</f>
        <v>0</v>
      </c>
      <c r="AF1063" s="413">
        <f t="shared" ref="AF1063" si="3226">AF1062</f>
        <v>0</v>
      </c>
      <c r="AG1063" s="413">
        <f t="shared" ref="AG1063" si="3227">AG1062</f>
        <v>0</v>
      </c>
      <c r="AH1063" s="413">
        <f t="shared" ref="AH1063" si="3228">AH1062</f>
        <v>0</v>
      </c>
      <c r="AI1063" s="413">
        <f t="shared" ref="AI1063" si="3229">AI1062</f>
        <v>0</v>
      </c>
      <c r="AJ1063" s="413">
        <f t="shared" ref="AJ1063" si="3230">AJ1062</f>
        <v>0</v>
      </c>
      <c r="AK1063" s="413">
        <f t="shared" ref="AK1063" si="3231">AK1062</f>
        <v>0</v>
      </c>
      <c r="AL1063" s="413">
        <f t="shared" ref="AL1063" si="3232">AL1062</f>
        <v>0</v>
      </c>
      <c r="AM1063" s="413">
        <f t="shared" ref="AM1063" si="3233">AM1062</f>
        <v>0</v>
      </c>
      <c r="AN1063" s="308"/>
    </row>
    <row r="1064" spans="1:40" ht="15" hidden="1" customHeight="1" outlineLevel="1">
      <c r="A1064" s="533"/>
      <c r="B1064" s="524"/>
      <c r="C1064" s="430"/>
      <c r="D1064" s="293"/>
      <c r="E1064" s="293"/>
      <c r="F1064" s="293"/>
      <c r="G1064" s="293"/>
      <c r="H1064" s="293"/>
      <c r="I1064" s="293"/>
      <c r="J1064" s="293"/>
      <c r="K1064" s="293"/>
      <c r="L1064" s="293"/>
      <c r="M1064" s="293"/>
      <c r="N1064" s="293"/>
      <c r="O1064" s="293"/>
      <c r="P1064" s="293"/>
      <c r="Q1064" s="293"/>
      <c r="R1064" s="293"/>
      <c r="S1064" s="293"/>
      <c r="T1064" s="293"/>
      <c r="U1064" s="293"/>
      <c r="V1064" s="293"/>
      <c r="W1064" s="293"/>
      <c r="X1064" s="293"/>
      <c r="Y1064" s="293"/>
      <c r="Z1064" s="414"/>
      <c r="AA1064" s="427"/>
      <c r="AB1064" s="427"/>
      <c r="AC1064" s="427"/>
      <c r="AD1064" s="427"/>
      <c r="AE1064" s="427"/>
      <c r="AF1064" s="427"/>
      <c r="AG1064" s="427"/>
      <c r="AH1064" s="427"/>
      <c r="AI1064" s="427"/>
      <c r="AJ1064" s="427"/>
      <c r="AK1064" s="427"/>
      <c r="AL1064" s="427"/>
      <c r="AM1064" s="427"/>
      <c r="AN1064" s="308"/>
    </row>
    <row r="1065" spans="1:40" ht="15" hidden="1" customHeight="1" outlineLevel="1">
      <c r="A1065" s="533">
        <v>35</v>
      </c>
      <c r="B1065" s="524"/>
      <c r="C1065" s="430" t="s">
        <v>128</v>
      </c>
      <c r="D1065" s="293" t="s">
        <v>25</v>
      </c>
      <c r="E1065" s="297"/>
      <c r="F1065" s="297"/>
      <c r="G1065" s="297"/>
      <c r="H1065" s="297"/>
      <c r="I1065" s="297"/>
      <c r="J1065" s="297"/>
      <c r="K1065" s="297"/>
      <c r="L1065" s="297"/>
      <c r="M1065" s="297"/>
      <c r="N1065" s="297"/>
      <c r="O1065" s="297">
        <v>0</v>
      </c>
      <c r="P1065" s="297"/>
      <c r="Q1065" s="297"/>
      <c r="R1065" s="297"/>
      <c r="S1065" s="297"/>
      <c r="T1065" s="297"/>
      <c r="U1065" s="297"/>
      <c r="V1065" s="297"/>
      <c r="W1065" s="297"/>
      <c r="X1065" s="297"/>
      <c r="Y1065" s="297"/>
      <c r="Z1065" s="428"/>
      <c r="AA1065" s="417"/>
      <c r="AB1065" s="417"/>
      <c r="AC1065" s="417"/>
      <c r="AD1065" s="417"/>
      <c r="AE1065" s="417"/>
      <c r="AF1065" s="417"/>
      <c r="AG1065" s="417"/>
      <c r="AH1065" s="417"/>
      <c r="AI1065" s="417"/>
      <c r="AJ1065" s="417"/>
      <c r="AK1065" s="417"/>
      <c r="AL1065" s="417"/>
      <c r="AM1065" s="417"/>
      <c r="AN1065" s="298">
        <f>SUM(Z1065:AM1065)</f>
        <v>0</v>
      </c>
    </row>
    <row r="1066" spans="1:40" ht="15" hidden="1" customHeight="1" outlineLevel="1">
      <c r="A1066" s="533"/>
      <c r="B1066" s="524"/>
      <c r="C1066" s="296" t="s">
        <v>347</v>
      </c>
      <c r="D1066" s="293" t="s">
        <v>164</v>
      </c>
      <c r="E1066" s="297"/>
      <c r="F1066" s="297"/>
      <c r="G1066" s="297"/>
      <c r="H1066" s="297"/>
      <c r="I1066" s="297"/>
      <c r="J1066" s="297"/>
      <c r="K1066" s="297"/>
      <c r="L1066" s="297"/>
      <c r="M1066" s="297"/>
      <c r="N1066" s="297"/>
      <c r="O1066" s="297">
        <f>O1065</f>
        <v>0</v>
      </c>
      <c r="P1066" s="297"/>
      <c r="Q1066" s="297"/>
      <c r="R1066" s="297"/>
      <c r="S1066" s="297"/>
      <c r="T1066" s="297"/>
      <c r="U1066" s="297"/>
      <c r="V1066" s="297"/>
      <c r="W1066" s="297"/>
      <c r="X1066" s="297"/>
      <c r="Y1066" s="297"/>
      <c r="Z1066" s="413">
        <f>Z1065</f>
        <v>0</v>
      </c>
      <c r="AA1066" s="413">
        <f t="shared" ref="AA1066" si="3234">AA1065</f>
        <v>0</v>
      </c>
      <c r="AB1066" s="413">
        <f t="shared" ref="AB1066" si="3235">AB1065</f>
        <v>0</v>
      </c>
      <c r="AC1066" s="413">
        <f t="shared" ref="AC1066" si="3236">AC1065</f>
        <v>0</v>
      </c>
      <c r="AD1066" s="413">
        <f t="shared" ref="AD1066" si="3237">AD1065</f>
        <v>0</v>
      </c>
      <c r="AE1066" s="413">
        <f t="shared" ref="AE1066" si="3238">AE1065</f>
        <v>0</v>
      </c>
      <c r="AF1066" s="413">
        <f t="shared" ref="AF1066" si="3239">AF1065</f>
        <v>0</v>
      </c>
      <c r="AG1066" s="413">
        <f t="shared" ref="AG1066" si="3240">AG1065</f>
        <v>0</v>
      </c>
      <c r="AH1066" s="413">
        <f t="shared" ref="AH1066" si="3241">AH1065</f>
        <v>0</v>
      </c>
      <c r="AI1066" s="413">
        <f t="shared" ref="AI1066" si="3242">AI1065</f>
        <v>0</v>
      </c>
      <c r="AJ1066" s="413">
        <f t="shared" ref="AJ1066" si="3243">AJ1065</f>
        <v>0</v>
      </c>
      <c r="AK1066" s="413">
        <f t="shared" ref="AK1066" si="3244">AK1065</f>
        <v>0</v>
      </c>
      <c r="AL1066" s="413">
        <f t="shared" ref="AL1066" si="3245">AL1065</f>
        <v>0</v>
      </c>
      <c r="AM1066" s="413">
        <f t="shared" ref="AM1066" si="3246">AM1065</f>
        <v>0</v>
      </c>
      <c r="AN1066" s="308"/>
    </row>
    <row r="1067" spans="1:40" ht="15" hidden="1" customHeight="1" outlineLevel="1">
      <c r="A1067" s="533"/>
      <c r="B1067" s="524"/>
      <c r="C1067" s="43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293"/>
      <c r="Z1067" s="414"/>
      <c r="AA1067" s="427"/>
      <c r="AB1067" s="427"/>
      <c r="AC1067" s="427"/>
      <c r="AD1067" s="427"/>
      <c r="AE1067" s="427"/>
      <c r="AF1067" s="427"/>
      <c r="AG1067" s="427"/>
      <c r="AH1067" s="427"/>
      <c r="AI1067" s="427"/>
      <c r="AJ1067" s="427"/>
      <c r="AK1067" s="427"/>
      <c r="AL1067" s="427"/>
      <c r="AM1067" s="427"/>
      <c r="AN1067" s="308"/>
    </row>
    <row r="1068" spans="1:40" ht="15" hidden="1" customHeight="1" outlineLevel="1">
      <c r="A1068" s="533"/>
      <c r="B1068" s="524"/>
      <c r="C1068" s="290" t="s">
        <v>503</v>
      </c>
      <c r="D1068" s="293"/>
      <c r="E1068" s="293"/>
      <c r="F1068" s="293"/>
      <c r="G1068" s="293"/>
      <c r="H1068" s="293"/>
      <c r="I1068" s="293"/>
      <c r="J1068" s="293"/>
      <c r="K1068" s="293"/>
      <c r="L1068" s="293"/>
      <c r="M1068" s="293"/>
      <c r="N1068" s="293"/>
      <c r="O1068" s="293"/>
      <c r="P1068" s="293"/>
      <c r="Q1068" s="293"/>
      <c r="R1068" s="293"/>
      <c r="S1068" s="293"/>
      <c r="T1068" s="293"/>
      <c r="U1068" s="293"/>
      <c r="V1068" s="293"/>
      <c r="W1068" s="293"/>
      <c r="X1068" s="293"/>
      <c r="Y1068" s="293"/>
      <c r="Z1068" s="414"/>
      <c r="AA1068" s="427"/>
      <c r="AB1068" s="427"/>
      <c r="AC1068" s="427"/>
      <c r="AD1068" s="427"/>
      <c r="AE1068" s="427"/>
      <c r="AF1068" s="427"/>
      <c r="AG1068" s="427"/>
      <c r="AH1068" s="427"/>
      <c r="AI1068" s="427"/>
      <c r="AJ1068" s="427"/>
      <c r="AK1068" s="427"/>
      <c r="AL1068" s="427"/>
      <c r="AM1068" s="427"/>
      <c r="AN1068" s="308"/>
    </row>
    <row r="1069" spans="1:40" ht="28.5" hidden="1" customHeight="1" outlineLevel="1">
      <c r="A1069" s="533">
        <v>36</v>
      </c>
      <c r="B1069" s="524"/>
      <c r="C1069" s="430" t="s">
        <v>129</v>
      </c>
      <c r="D1069" s="293" t="s">
        <v>25</v>
      </c>
      <c r="E1069" s="297"/>
      <c r="F1069" s="297"/>
      <c r="G1069" s="297"/>
      <c r="H1069" s="297"/>
      <c r="I1069" s="297"/>
      <c r="J1069" s="297"/>
      <c r="K1069" s="297"/>
      <c r="L1069" s="297"/>
      <c r="M1069" s="297"/>
      <c r="N1069" s="297"/>
      <c r="O1069" s="297">
        <v>0</v>
      </c>
      <c r="P1069" s="297"/>
      <c r="Q1069" s="297"/>
      <c r="R1069" s="297"/>
      <c r="S1069" s="297"/>
      <c r="T1069" s="297"/>
      <c r="U1069" s="297"/>
      <c r="V1069" s="297"/>
      <c r="W1069" s="297"/>
      <c r="X1069" s="297"/>
      <c r="Y1069" s="297"/>
      <c r="Z1069" s="428"/>
      <c r="AA1069" s="417"/>
      <c r="AB1069" s="417"/>
      <c r="AC1069" s="417"/>
      <c r="AD1069" s="417"/>
      <c r="AE1069" s="417"/>
      <c r="AF1069" s="417"/>
      <c r="AG1069" s="417"/>
      <c r="AH1069" s="417"/>
      <c r="AI1069" s="417"/>
      <c r="AJ1069" s="417"/>
      <c r="AK1069" s="417"/>
      <c r="AL1069" s="417"/>
      <c r="AM1069" s="417"/>
      <c r="AN1069" s="298">
        <f>SUM(Z1069:AM1069)</f>
        <v>0</v>
      </c>
    </row>
    <row r="1070" spans="1:40" ht="15" hidden="1" customHeight="1" outlineLevel="1">
      <c r="A1070" s="533"/>
      <c r="B1070" s="524"/>
      <c r="C1070" s="296" t="s">
        <v>347</v>
      </c>
      <c r="D1070" s="293" t="s">
        <v>164</v>
      </c>
      <c r="E1070" s="297"/>
      <c r="F1070" s="297"/>
      <c r="G1070" s="297"/>
      <c r="H1070" s="297"/>
      <c r="I1070" s="297"/>
      <c r="J1070" s="297"/>
      <c r="K1070" s="297"/>
      <c r="L1070" s="297"/>
      <c r="M1070" s="297"/>
      <c r="N1070" s="297"/>
      <c r="O1070" s="297">
        <f>O1069</f>
        <v>0</v>
      </c>
      <c r="P1070" s="297"/>
      <c r="Q1070" s="297"/>
      <c r="R1070" s="297"/>
      <c r="S1070" s="297"/>
      <c r="T1070" s="297"/>
      <c r="U1070" s="297"/>
      <c r="V1070" s="297"/>
      <c r="W1070" s="297"/>
      <c r="X1070" s="297"/>
      <c r="Y1070" s="297"/>
      <c r="Z1070" s="413">
        <f>Z1069</f>
        <v>0</v>
      </c>
      <c r="AA1070" s="413">
        <f t="shared" ref="AA1070" si="3247">AA1069</f>
        <v>0</v>
      </c>
      <c r="AB1070" s="413">
        <f t="shared" ref="AB1070" si="3248">AB1069</f>
        <v>0</v>
      </c>
      <c r="AC1070" s="413">
        <f t="shared" ref="AC1070" si="3249">AC1069</f>
        <v>0</v>
      </c>
      <c r="AD1070" s="413">
        <f t="shared" ref="AD1070" si="3250">AD1069</f>
        <v>0</v>
      </c>
      <c r="AE1070" s="413">
        <f t="shared" ref="AE1070" si="3251">AE1069</f>
        <v>0</v>
      </c>
      <c r="AF1070" s="413">
        <f t="shared" ref="AF1070" si="3252">AF1069</f>
        <v>0</v>
      </c>
      <c r="AG1070" s="413">
        <f t="shared" ref="AG1070" si="3253">AG1069</f>
        <v>0</v>
      </c>
      <c r="AH1070" s="413">
        <f t="shared" ref="AH1070" si="3254">AH1069</f>
        <v>0</v>
      </c>
      <c r="AI1070" s="413">
        <f t="shared" ref="AI1070" si="3255">AI1069</f>
        <v>0</v>
      </c>
      <c r="AJ1070" s="413">
        <f t="shared" ref="AJ1070" si="3256">AJ1069</f>
        <v>0</v>
      </c>
      <c r="AK1070" s="413">
        <f t="shared" ref="AK1070" si="3257">AK1069</f>
        <v>0</v>
      </c>
      <c r="AL1070" s="413">
        <f t="shared" ref="AL1070" si="3258">AL1069</f>
        <v>0</v>
      </c>
      <c r="AM1070" s="413">
        <f t="shared" ref="AM1070" si="3259">AM1069</f>
        <v>0</v>
      </c>
      <c r="AN1070" s="308"/>
    </row>
    <row r="1071" spans="1:40" ht="15" hidden="1" customHeight="1" outlineLevel="1">
      <c r="A1071" s="533"/>
      <c r="B1071" s="524"/>
      <c r="C1071" s="430"/>
      <c r="D1071" s="293"/>
      <c r="E1071" s="293"/>
      <c r="F1071" s="293"/>
      <c r="G1071" s="293"/>
      <c r="H1071" s="293"/>
      <c r="I1071" s="293"/>
      <c r="J1071" s="293"/>
      <c r="K1071" s="293"/>
      <c r="L1071" s="293"/>
      <c r="M1071" s="293"/>
      <c r="N1071" s="293"/>
      <c r="O1071" s="293"/>
      <c r="P1071" s="293"/>
      <c r="Q1071" s="293"/>
      <c r="R1071" s="293"/>
      <c r="S1071" s="293"/>
      <c r="T1071" s="293"/>
      <c r="U1071" s="293"/>
      <c r="V1071" s="293"/>
      <c r="W1071" s="293"/>
      <c r="X1071" s="293"/>
      <c r="Y1071" s="293"/>
      <c r="Z1071" s="414"/>
      <c r="AA1071" s="427"/>
      <c r="AB1071" s="427"/>
      <c r="AC1071" s="427"/>
      <c r="AD1071" s="427"/>
      <c r="AE1071" s="427"/>
      <c r="AF1071" s="427"/>
      <c r="AG1071" s="427"/>
      <c r="AH1071" s="427"/>
      <c r="AI1071" s="427"/>
      <c r="AJ1071" s="427"/>
      <c r="AK1071" s="427"/>
      <c r="AL1071" s="427"/>
      <c r="AM1071" s="427"/>
      <c r="AN1071" s="308"/>
    </row>
    <row r="1072" spans="1:40" ht="15" hidden="1" customHeight="1" outlineLevel="1">
      <c r="A1072" s="533">
        <v>37</v>
      </c>
      <c r="B1072" s="524"/>
      <c r="C1072" s="430" t="s">
        <v>130</v>
      </c>
      <c r="D1072" s="293" t="s">
        <v>25</v>
      </c>
      <c r="E1072" s="297"/>
      <c r="F1072" s="297"/>
      <c r="G1072" s="297"/>
      <c r="H1072" s="297"/>
      <c r="I1072" s="297"/>
      <c r="J1072" s="297"/>
      <c r="K1072" s="297"/>
      <c r="L1072" s="297"/>
      <c r="M1072" s="297"/>
      <c r="N1072" s="297"/>
      <c r="O1072" s="297">
        <v>0</v>
      </c>
      <c r="P1072" s="297"/>
      <c r="Q1072" s="297"/>
      <c r="R1072" s="297"/>
      <c r="S1072" s="297"/>
      <c r="T1072" s="297"/>
      <c r="U1072" s="297"/>
      <c r="V1072" s="297"/>
      <c r="W1072" s="297"/>
      <c r="X1072" s="297"/>
      <c r="Y1072" s="297"/>
      <c r="Z1072" s="428"/>
      <c r="AA1072" s="417"/>
      <c r="AB1072" s="417"/>
      <c r="AC1072" s="417"/>
      <c r="AD1072" s="417"/>
      <c r="AE1072" s="417"/>
      <c r="AF1072" s="417"/>
      <c r="AG1072" s="417"/>
      <c r="AH1072" s="417"/>
      <c r="AI1072" s="417"/>
      <c r="AJ1072" s="417"/>
      <c r="AK1072" s="417"/>
      <c r="AL1072" s="417"/>
      <c r="AM1072" s="417"/>
      <c r="AN1072" s="298">
        <f>SUM(Z1072:AM1072)</f>
        <v>0</v>
      </c>
    </row>
    <row r="1073" spans="1:40" ht="15" hidden="1" customHeight="1" outlineLevel="1">
      <c r="A1073" s="533"/>
      <c r="B1073" s="524"/>
      <c r="C1073" s="296" t="s">
        <v>347</v>
      </c>
      <c r="D1073" s="293" t="s">
        <v>164</v>
      </c>
      <c r="E1073" s="297"/>
      <c r="F1073" s="297"/>
      <c r="G1073" s="297"/>
      <c r="H1073" s="297"/>
      <c r="I1073" s="297"/>
      <c r="J1073" s="297"/>
      <c r="K1073" s="297"/>
      <c r="L1073" s="297"/>
      <c r="M1073" s="297"/>
      <c r="N1073" s="297"/>
      <c r="O1073" s="297">
        <f>O1072</f>
        <v>0</v>
      </c>
      <c r="P1073" s="297"/>
      <c r="Q1073" s="297"/>
      <c r="R1073" s="297"/>
      <c r="S1073" s="297"/>
      <c r="T1073" s="297"/>
      <c r="U1073" s="297"/>
      <c r="V1073" s="297"/>
      <c r="W1073" s="297"/>
      <c r="X1073" s="297"/>
      <c r="Y1073" s="297"/>
      <c r="Z1073" s="413">
        <f>Z1072</f>
        <v>0</v>
      </c>
      <c r="AA1073" s="413">
        <f t="shared" ref="AA1073" si="3260">AA1072</f>
        <v>0</v>
      </c>
      <c r="AB1073" s="413">
        <f t="shared" ref="AB1073" si="3261">AB1072</f>
        <v>0</v>
      </c>
      <c r="AC1073" s="413">
        <f t="shared" ref="AC1073" si="3262">AC1072</f>
        <v>0</v>
      </c>
      <c r="AD1073" s="413">
        <f t="shared" ref="AD1073" si="3263">AD1072</f>
        <v>0</v>
      </c>
      <c r="AE1073" s="413">
        <f t="shared" ref="AE1073" si="3264">AE1072</f>
        <v>0</v>
      </c>
      <c r="AF1073" s="413">
        <f t="shared" ref="AF1073" si="3265">AF1072</f>
        <v>0</v>
      </c>
      <c r="AG1073" s="413">
        <f t="shared" ref="AG1073" si="3266">AG1072</f>
        <v>0</v>
      </c>
      <c r="AH1073" s="413">
        <f t="shared" ref="AH1073" si="3267">AH1072</f>
        <v>0</v>
      </c>
      <c r="AI1073" s="413">
        <f t="shared" ref="AI1073" si="3268">AI1072</f>
        <v>0</v>
      </c>
      <c r="AJ1073" s="413">
        <f t="shared" ref="AJ1073" si="3269">AJ1072</f>
        <v>0</v>
      </c>
      <c r="AK1073" s="413">
        <f t="shared" ref="AK1073" si="3270">AK1072</f>
        <v>0</v>
      </c>
      <c r="AL1073" s="413">
        <f t="shared" ref="AL1073" si="3271">AL1072</f>
        <v>0</v>
      </c>
      <c r="AM1073" s="413">
        <f t="shared" ref="AM1073" si="3272">AM1072</f>
        <v>0</v>
      </c>
      <c r="AN1073" s="308"/>
    </row>
    <row r="1074" spans="1:40" ht="15" hidden="1" customHeight="1" outlineLevel="1">
      <c r="A1074" s="533"/>
      <c r="B1074" s="524"/>
      <c r="C1074" s="430"/>
      <c r="D1074" s="293"/>
      <c r="E1074" s="293"/>
      <c r="F1074" s="293"/>
      <c r="G1074" s="293"/>
      <c r="H1074" s="293"/>
      <c r="I1074" s="293"/>
      <c r="J1074" s="293"/>
      <c r="K1074" s="293"/>
      <c r="L1074" s="293"/>
      <c r="M1074" s="293"/>
      <c r="N1074" s="293"/>
      <c r="O1074" s="293"/>
      <c r="P1074" s="293"/>
      <c r="Q1074" s="293"/>
      <c r="R1074" s="293"/>
      <c r="S1074" s="293"/>
      <c r="T1074" s="293"/>
      <c r="U1074" s="293"/>
      <c r="V1074" s="293"/>
      <c r="W1074" s="293"/>
      <c r="X1074" s="293"/>
      <c r="Y1074" s="293"/>
      <c r="Z1074" s="414"/>
      <c r="AA1074" s="427"/>
      <c r="AB1074" s="427"/>
      <c r="AC1074" s="427"/>
      <c r="AD1074" s="427"/>
      <c r="AE1074" s="427"/>
      <c r="AF1074" s="427"/>
      <c r="AG1074" s="427"/>
      <c r="AH1074" s="427"/>
      <c r="AI1074" s="427"/>
      <c r="AJ1074" s="427"/>
      <c r="AK1074" s="427"/>
      <c r="AL1074" s="427"/>
      <c r="AM1074" s="427"/>
      <c r="AN1074" s="308"/>
    </row>
    <row r="1075" spans="1:40" ht="15" hidden="1" customHeight="1" outlineLevel="1">
      <c r="A1075" s="533">
        <v>38</v>
      </c>
      <c r="B1075" s="524"/>
      <c r="C1075" s="430" t="s">
        <v>131</v>
      </c>
      <c r="D1075" s="293" t="s">
        <v>25</v>
      </c>
      <c r="E1075" s="297"/>
      <c r="F1075" s="297"/>
      <c r="G1075" s="297"/>
      <c r="H1075" s="297"/>
      <c r="I1075" s="297"/>
      <c r="J1075" s="297"/>
      <c r="K1075" s="297"/>
      <c r="L1075" s="297"/>
      <c r="M1075" s="297"/>
      <c r="N1075" s="297"/>
      <c r="O1075" s="297">
        <v>0</v>
      </c>
      <c r="P1075" s="297"/>
      <c r="Q1075" s="297"/>
      <c r="R1075" s="297"/>
      <c r="S1075" s="297"/>
      <c r="T1075" s="297"/>
      <c r="U1075" s="297"/>
      <c r="V1075" s="297"/>
      <c r="W1075" s="297"/>
      <c r="X1075" s="297"/>
      <c r="Y1075" s="297"/>
      <c r="Z1075" s="428"/>
      <c r="AA1075" s="417"/>
      <c r="AB1075" s="417"/>
      <c r="AC1075" s="417"/>
      <c r="AD1075" s="417"/>
      <c r="AE1075" s="417"/>
      <c r="AF1075" s="417"/>
      <c r="AG1075" s="417"/>
      <c r="AH1075" s="417"/>
      <c r="AI1075" s="417"/>
      <c r="AJ1075" s="417"/>
      <c r="AK1075" s="417"/>
      <c r="AL1075" s="417"/>
      <c r="AM1075" s="417"/>
      <c r="AN1075" s="298">
        <f>SUM(Z1075:AM1075)</f>
        <v>0</v>
      </c>
    </row>
    <row r="1076" spans="1:40" ht="15" hidden="1" customHeight="1" outlineLevel="1">
      <c r="A1076" s="533"/>
      <c r="B1076" s="524"/>
      <c r="C1076" s="296" t="s">
        <v>347</v>
      </c>
      <c r="D1076" s="293" t="s">
        <v>164</v>
      </c>
      <c r="E1076" s="297"/>
      <c r="F1076" s="297"/>
      <c r="G1076" s="297"/>
      <c r="H1076" s="297"/>
      <c r="I1076" s="297"/>
      <c r="J1076" s="297"/>
      <c r="K1076" s="297"/>
      <c r="L1076" s="297"/>
      <c r="M1076" s="297"/>
      <c r="N1076" s="297"/>
      <c r="O1076" s="297">
        <f>O1075</f>
        <v>0</v>
      </c>
      <c r="P1076" s="297"/>
      <c r="Q1076" s="297"/>
      <c r="R1076" s="297"/>
      <c r="S1076" s="297"/>
      <c r="T1076" s="297"/>
      <c r="U1076" s="297"/>
      <c r="V1076" s="297"/>
      <c r="W1076" s="297"/>
      <c r="X1076" s="297"/>
      <c r="Y1076" s="297"/>
      <c r="Z1076" s="413">
        <f>Z1075</f>
        <v>0</v>
      </c>
      <c r="AA1076" s="413">
        <f t="shared" ref="AA1076" si="3273">AA1075</f>
        <v>0</v>
      </c>
      <c r="AB1076" s="413">
        <f t="shared" ref="AB1076" si="3274">AB1075</f>
        <v>0</v>
      </c>
      <c r="AC1076" s="413">
        <f t="shared" ref="AC1076" si="3275">AC1075</f>
        <v>0</v>
      </c>
      <c r="AD1076" s="413">
        <f t="shared" ref="AD1076" si="3276">AD1075</f>
        <v>0</v>
      </c>
      <c r="AE1076" s="413">
        <f t="shared" ref="AE1076" si="3277">AE1075</f>
        <v>0</v>
      </c>
      <c r="AF1076" s="413">
        <f t="shared" ref="AF1076" si="3278">AF1075</f>
        <v>0</v>
      </c>
      <c r="AG1076" s="413">
        <f t="shared" ref="AG1076" si="3279">AG1075</f>
        <v>0</v>
      </c>
      <c r="AH1076" s="413">
        <f t="shared" ref="AH1076" si="3280">AH1075</f>
        <v>0</v>
      </c>
      <c r="AI1076" s="413">
        <f t="shared" ref="AI1076" si="3281">AI1075</f>
        <v>0</v>
      </c>
      <c r="AJ1076" s="413">
        <f t="shared" ref="AJ1076" si="3282">AJ1075</f>
        <v>0</v>
      </c>
      <c r="AK1076" s="413">
        <f t="shared" ref="AK1076" si="3283">AK1075</f>
        <v>0</v>
      </c>
      <c r="AL1076" s="413">
        <f t="shared" ref="AL1076" si="3284">AL1075</f>
        <v>0</v>
      </c>
      <c r="AM1076" s="413">
        <f t="shared" ref="AM1076" si="3285">AM1075</f>
        <v>0</v>
      </c>
      <c r="AN1076" s="308"/>
    </row>
    <row r="1077" spans="1:40" ht="15" hidden="1" customHeight="1" outlineLevel="1">
      <c r="A1077" s="533"/>
      <c r="B1077" s="524"/>
      <c r="C1077" s="430"/>
      <c r="D1077" s="293"/>
      <c r="E1077" s="293"/>
      <c r="F1077" s="293"/>
      <c r="G1077" s="293"/>
      <c r="H1077" s="293"/>
      <c r="I1077" s="293"/>
      <c r="J1077" s="293"/>
      <c r="K1077" s="293"/>
      <c r="L1077" s="293"/>
      <c r="M1077" s="293"/>
      <c r="N1077" s="293"/>
      <c r="O1077" s="293"/>
      <c r="P1077" s="293"/>
      <c r="Q1077" s="293"/>
      <c r="R1077" s="293"/>
      <c r="S1077" s="293"/>
      <c r="T1077" s="293"/>
      <c r="U1077" s="293"/>
      <c r="V1077" s="293"/>
      <c r="W1077" s="293"/>
      <c r="X1077" s="293"/>
      <c r="Y1077" s="293"/>
      <c r="Z1077" s="414"/>
      <c r="AA1077" s="427"/>
      <c r="AB1077" s="427"/>
      <c r="AC1077" s="427"/>
      <c r="AD1077" s="427"/>
      <c r="AE1077" s="427"/>
      <c r="AF1077" s="427"/>
      <c r="AG1077" s="427"/>
      <c r="AH1077" s="427"/>
      <c r="AI1077" s="427"/>
      <c r="AJ1077" s="427"/>
      <c r="AK1077" s="427"/>
      <c r="AL1077" s="427"/>
      <c r="AM1077" s="427"/>
      <c r="AN1077" s="308"/>
    </row>
    <row r="1078" spans="1:40" ht="15" hidden="1" customHeight="1" outlineLevel="1">
      <c r="A1078" s="533">
        <v>39</v>
      </c>
      <c r="B1078" s="524"/>
      <c r="C1078" s="430" t="s">
        <v>132</v>
      </c>
      <c r="D1078" s="293" t="s">
        <v>25</v>
      </c>
      <c r="E1078" s="297"/>
      <c r="F1078" s="297"/>
      <c r="G1078" s="297"/>
      <c r="H1078" s="297"/>
      <c r="I1078" s="297"/>
      <c r="J1078" s="297"/>
      <c r="K1078" s="297"/>
      <c r="L1078" s="297"/>
      <c r="M1078" s="297"/>
      <c r="N1078" s="297"/>
      <c r="O1078" s="297">
        <v>0</v>
      </c>
      <c r="P1078" s="297"/>
      <c r="Q1078" s="297"/>
      <c r="R1078" s="297"/>
      <c r="S1078" s="297"/>
      <c r="T1078" s="297"/>
      <c r="U1078" s="297"/>
      <c r="V1078" s="297"/>
      <c r="W1078" s="297"/>
      <c r="X1078" s="297"/>
      <c r="Y1078" s="297"/>
      <c r="Z1078" s="428"/>
      <c r="AA1078" s="417"/>
      <c r="AB1078" s="417"/>
      <c r="AC1078" s="417"/>
      <c r="AD1078" s="417"/>
      <c r="AE1078" s="417"/>
      <c r="AF1078" s="417"/>
      <c r="AG1078" s="417"/>
      <c r="AH1078" s="417"/>
      <c r="AI1078" s="417"/>
      <c r="AJ1078" s="417"/>
      <c r="AK1078" s="417"/>
      <c r="AL1078" s="417"/>
      <c r="AM1078" s="417"/>
      <c r="AN1078" s="298">
        <f>SUM(Z1078:AM1078)</f>
        <v>0</v>
      </c>
    </row>
    <row r="1079" spans="1:40" ht="15" hidden="1" customHeight="1" outlineLevel="1">
      <c r="A1079" s="533"/>
      <c r="B1079" s="524"/>
      <c r="C1079" s="296" t="s">
        <v>347</v>
      </c>
      <c r="D1079" s="293" t="s">
        <v>164</v>
      </c>
      <c r="E1079" s="297"/>
      <c r="F1079" s="297"/>
      <c r="G1079" s="297"/>
      <c r="H1079" s="297"/>
      <c r="I1079" s="297"/>
      <c r="J1079" s="297"/>
      <c r="K1079" s="297"/>
      <c r="L1079" s="297"/>
      <c r="M1079" s="297"/>
      <c r="N1079" s="297"/>
      <c r="O1079" s="297">
        <f>O1078</f>
        <v>0</v>
      </c>
      <c r="P1079" s="297"/>
      <c r="Q1079" s="297"/>
      <c r="R1079" s="297"/>
      <c r="S1079" s="297"/>
      <c r="T1079" s="297"/>
      <c r="U1079" s="297"/>
      <c r="V1079" s="297"/>
      <c r="W1079" s="297"/>
      <c r="X1079" s="297"/>
      <c r="Y1079" s="297"/>
      <c r="Z1079" s="413">
        <f>Z1078</f>
        <v>0</v>
      </c>
      <c r="AA1079" s="413">
        <f t="shared" ref="AA1079" si="3286">AA1078</f>
        <v>0</v>
      </c>
      <c r="AB1079" s="413">
        <f t="shared" ref="AB1079" si="3287">AB1078</f>
        <v>0</v>
      </c>
      <c r="AC1079" s="413">
        <f t="shared" ref="AC1079" si="3288">AC1078</f>
        <v>0</v>
      </c>
      <c r="AD1079" s="413">
        <f t="shared" ref="AD1079" si="3289">AD1078</f>
        <v>0</v>
      </c>
      <c r="AE1079" s="413">
        <f t="shared" ref="AE1079" si="3290">AE1078</f>
        <v>0</v>
      </c>
      <c r="AF1079" s="413">
        <f t="shared" ref="AF1079" si="3291">AF1078</f>
        <v>0</v>
      </c>
      <c r="AG1079" s="413">
        <f t="shared" ref="AG1079" si="3292">AG1078</f>
        <v>0</v>
      </c>
      <c r="AH1079" s="413">
        <f t="shared" ref="AH1079" si="3293">AH1078</f>
        <v>0</v>
      </c>
      <c r="AI1079" s="413">
        <f t="shared" ref="AI1079" si="3294">AI1078</f>
        <v>0</v>
      </c>
      <c r="AJ1079" s="413">
        <f t="shared" ref="AJ1079" si="3295">AJ1078</f>
        <v>0</v>
      </c>
      <c r="AK1079" s="413">
        <f t="shared" ref="AK1079" si="3296">AK1078</f>
        <v>0</v>
      </c>
      <c r="AL1079" s="413">
        <f t="shared" ref="AL1079" si="3297">AL1078</f>
        <v>0</v>
      </c>
      <c r="AM1079" s="413">
        <f t="shared" ref="AM1079" si="3298">AM1078</f>
        <v>0</v>
      </c>
      <c r="AN1079" s="308"/>
    </row>
    <row r="1080" spans="1:40" ht="15" hidden="1" customHeight="1" outlineLevel="1">
      <c r="A1080" s="533"/>
      <c r="B1080" s="524"/>
      <c r="C1080" s="430"/>
      <c r="D1080" s="293"/>
      <c r="E1080" s="293"/>
      <c r="F1080" s="293"/>
      <c r="G1080" s="293"/>
      <c r="H1080" s="293"/>
      <c r="I1080" s="293"/>
      <c r="J1080" s="293"/>
      <c r="K1080" s="293"/>
      <c r="L1080" s="293"/>
      <c r="M1080" s="293"/>
      <c r="N1080" s="293"/>
      <c r="O1080" s="293"/>
      <c r="P1080" s="293"/>
      <c r="Q1080" s="293"/>
      <c r="R1080" s="293"/>
      <c r="S1080" s="293"/>
      <c r="T1080" s="293"/>
      <c r="U1080" s="293"/>
      <c r="V1080" s="293"/>
      <c r="W1080" s="293"/>
      <c r="X1080" s="293"/>
      <c r="Y1080" s="293"/>
      <c r="Z1080" s="414"/>
      <c r="AA1080" s="427"/>
      <c r="AB1080" s="427"/>
      <c r="AC1080" s="427"/>
      <c r="AD1080" s="427"/>
      <c r="AE1080" s="427"/>
      <c r="AF1080" s="427"/>
      <c r="AG1080" s="427"/>
      <c r="AH1080" s="427"/>
      <c r="AI1080" s="427"/>
      <c r="AJ1080" s="427"/>
      <c r="AK1080" s="427"/>
      <c r="AL1080" s="427"/>
      <c r="AM1080" s="427"/>
      <c r="AN1080" s="308"/>
    </row>
    <row r="1081" spans="1:40" ht="15" hidden="1" customHeight="1" outlineLevel="1">
      <c r="A1081" s="533">
        <v>40</v>
      </c>
      <c r="B1081" s="524"/>
      <c r="C1081" s="430" t="s">
        <v>133</v>
      </c>
      <c r="D1081" s="293" t="s">
        <v>25</v>
      </c>
      <c r="E1081" s="297"/>
      <c r="F1081" s="297"/>
      <c r="G1081" s="297"/>
      <c r="H1081" s="297"/>
      <c r="I1081" s="297"/>
      <c r="J1081" s="297"/>
      <c r="K1081" s="297"/>
      <c r="L1081" s="297"/>
      <c r="M1081" s="297"/>
      <c r="N1081" s="297"/>
      <c r="O1081" s="297">
        <v>0</v>
      </c>
      <c r="P1081" s="297"/>
      <c r="Q1081" s="297"/>
      <c r="R1081" s="297"/>
      <c r="S1081" s="297"/>
      <c r="T1081" s="297"/>
      <c r="U1081" s="297"/>
      <c r="V1081" s="297"/>
      <c r="W1081" s="297"/>
      <c r="X1081" s="297"/>
      <c r="Y1081" s="297"/>
      <c r="Z1081" s="428"/>
      <c r="AA1081" s="417"/>
      <c r="AB1081" s="417"/>
      <c r="AC1081" s="417"/>
      <c r="AD1081" s="417"/>
      <c r="AE1081" s="417"/>
      <c r="AF1081" s="417"/>
      <c r="AG1081" s="417"/>
      <c r="AH1081" s="417"/>
      <c r="AI1081" s="417"/>
      <c r="AJ1081" s="417"/>
      <c r="AK1081" s="417"/>
      <c r="AL1081" s="417"/>
      <c r="AM1081" s="417"/>
      <c r="AN1081" s="298">
        <f>SUM(Z1081:AM1081)</f>
        <v>0</v>
      </c>
    </row>
    <row r="1082" spans="1:40" ht="15" hidden="1" customHeight="1" outlineLevel="1">
      <c r="A1082" s="533"/>
      <c r="B1082" s="524"/>
      <c r="C1082" s="296" t="s">
        <v>347</v>
      </c>
      <c r="D1082" s="293" t="s">
        <v>164</v>
      </c>
      <c r="E1082" s="297"/>
      <c r="F1082" s="297"/>
      <c r="G1082" s="297"/>
      <c r="H1082" s="297"/>
      <c r="I1082" s="297"/>
      <c r="J1082" s="297"/>
      <c r="K1082" s="297"/>
      <c r="L1082" s="297"/>
      <c r="M1082" s="297"/>
      <c r="N1082" s="297"/>
      <c r="O1082" s="297">
        <f>O1081</f>
        <v>0</v>
      </c>
      <c r="P1082" s="297"/>
      <c r="Q1082" s="297"/>
      <c r="R1082" s="297"/>
      <c r="S1082" s="297"/>
      <c r="T1082" s="297"/>
      <c r="U1082" s="297"/>
      <c r="V1082" s="297"/>
      <c r="W1082" s="297"/>
      <c r="X1082" s="297"/>
      <c r="Y1082" s="297"/>
      <c r="Z1082" s="413">
        <f>Z1081</f>
        <v>0</v>
      </c>
      <c r="AA1082" s="413">
        <f t="shared" ref="AA1082" si="3299">AA1081</f>
        <v>0</v>
      </c>
      <c r="AB1082" s="413">
        <f t="shared" ref="AB1082" si="3300">AB1081</f>
        <v>0</v>
      </c>
      <c r="AC1082" s="413">
        <f t="shared" ref="AC1082" si="3301">AC1081</f>
        <v>0</v>
      </c>
      <c r="AD1082" s="413">
        <f t="shared" ref="AD1082" si="3302">AD1081</f>
        <v>0</v>
      </c>
      <c r="AE1082" s="413">
        <f t="shared" ref="AE1082" si="3303">AE1081</f>
        <v>0</v>
      </c>
      <c r="AF1082" s="413">
        <f t="shared" ref="AF1082" si="3304">AF1081</f>
        <v>0</v>
      </c>
      <c r="AG1082" s="413">
        <f t="shared" ref="AG1082" si="3305">AG1081</f>
        <v>0</v>
      </c>
      <c r="AH1082" s="413">
        <f t="shared" ref="AH1082" si="3306">AH1081</f>
        <v>0</v>
      </c>
      <c r="AI1082" s="413">
        <f t="shared" ref="AI1082" si="3307">AI1081</f>
        <v>0</v>
      </c>
      <c r="AJ1082" s="413">
        <f t="shared" ref="AJ1082" si="3308">AJ1081</f>
        <v>0</v>
      </c>
      <c r="AK1082" s="413">
        <f t="shared" ref="AK1082" si="3309">AK1081</f>
        <v>0</v>
      </c>
      <c r="AL1082" s="413">
        <f t="shared" ref="AL1082" si="3310">AL1081</f>
        <v>0</v>
      </c>
      <c r="AM1082" s="413">
        <f t="shared" ref="AM1082" si="3311">AM1081</f>
        <v>0</v>
      </c>
      <c r="AN1082" s="308"/>
    </row>
    <row r="1083" spans="1:40" ht="15" hidden="1" customHeight="1" outlineLevel="1">
      <c r="A1083" s="533"/>
      <c r="B1083" s="524"/>
      <c r="C1083" s="430"/>
      <c r="D1083" s="293"/>
      <c r="E1083" s="293"/>
      <c r="F1083" s="293"/>
      <c r="G1083" s="293"/>
      <c r="H1083" s="293"/>
      <c r="I1083" s="293"/>
      <c r="J1083" s="293"/>
      <c r="K1083" s="293"/>
      <c r="L1083" s="293"/>
      <c r="M1083" s="293"/>
      <c r="N1083" s="293"/>
      <c r="O1083" s="293"/>
      <c r="P1083" s="293"/>
      <c r="Q1083" s="293"/>
      <c r="R1083" s="293"/>
      <c r="S1083" s="293"/>
      <c r="T1083" s="293"/>
      <c r="U1083" s="293"/>
      <c r="V1083" s="293"/>
      <c r="W1083" s="293"/>
      <c r="X1083" s="293"/>
      <c r="Y1083" s="293"/>
      <c r="Z1083" s="414"/>
      <c r="AA1083" s="427"/>
      <c r="AB1083" s="427"/>
      <c r="AC1083" s="427"/>
      <c r="AD1083" s="427"/>
      <c r="AE1083" s="427"/>
      <c r="AF1083" s="427"/>
      <c r="AG1083" s="427"/>
      <c r="AH1083" s="427"/>
      <c r="AI1083" s="427"/>
      <c r="AJ1083" s="427"/>
      <c r="AK1083" s="427"/>
      <c r="AL1083" s="427"/>
      <c r="AM1083" s="427"/>
      <c r="AN1083" s="308"/>
    </row>
    <row r="1084" spans="1:40" ht="28.5" hidden="1" customHeight="1" outlineLevel="1">
      <c r="A1084" s="533">
        <v>41</v>
      </c>
      <c r="B1084" s="524"/>
      <c r="C1084" s="430" t="s">
        <v>134</v>
      </c>
      <c r="D1084" s="293" t="s">
        <v>25</v>
      </c>
      <c r="E1084" s="297"/>
      <c r="F1084" s="297"/>
      <c r="G1084" s="297"/>
      <c r="H1084" s="297"/>
      <c r="I1084" s="297"/>
      <c r="J1084" s="297"/>
      <c r="K1084" s="297"/>
      <c r="L1084" s="297"/>
      <c r="M1084" s="297"/>
      <c r="N1084" s="297"/>
      <c r="O1084" s="297">
        <v>0</v>
      </c>
      <c r="P1084" s="297"/>
      <c r="Q1084" s="297"/>
      <c r="R1084" s="297"/>
      <c r="S1084" s="297"/>
      <c r="T1084" s="297"/>
      <c r="U1084" s="297"/>
      <c r="V1084" s="297"/>
      <c r="W1084" s="297"/>
      <c r="X1084" s="297"/>
      <c r="Y1084" s="297"/>
      <c r="Z1084" s="428"/>
      <c r="AA1084" s="417"/>
      <c r="AB1084" s="417"/>
      <c r="AC1084" s="417"/>
      <c r="AD1084" s="417"/>
      <c r="AE1084" s="417"/>
      <c r="AF1084" s="417"/>
      <c r="AG1084" s="417"/>
      <c r="AH1084" s="417"/>
      <c r="AI1084" s="417"/>
      <c r="AJ1084" s="417"/>
      <c r="AK1084" s="417"/>
      <c r="AL1084" s="417"/>
      <c r="AM1084" s="417"/>
      <c r="AN1084" s="298">
        <f>SUM(Z1084:AM1084)</f>
        <v>0</v>
      </c>
    </row>
    <row r="1085" spans="1:40" ht="15" hidden="1" customHeight="1" outlineLevel="1">
      <c r="A1085" s="533"/>
      <c r="B1085" s="524"/>
      <c r="C1085" s="296" t="s">
        <v>347</v>
      </c>
      <c r="D1085" s="293" t="s">
        <v>164</v>
      </c>
      <c r="E1085" s="297"/>
      <c r="F1085" s="297"/>
      <c r="G1085" s="297"/>
      <c r="H1085" s="297"/>
      <c r="I1085" s="297"/>
      <c r="J1085" s="297"/>
      <c r="K1085" s="297"/>
      <c r="L1085" s="297"/>
      <c r="M1085" s="297"/>
      <c r="N1085" s="297"/>
      <c r="O1085" s="297">
        <f>O1084</f>
        <v>0</v>
      </c>
      <c r="P1085" s="297"/>
      <c r="Q1085" s="297"/>
      <c r="R1085" s="297"/>
      <c r="S1085" s="297"/>
      <c r="T1085" s="297"/>
      <c r="U1085" s="297"/>
      <c r="V1085" s="297"/>
      <c r="W1085" s="297"/>
      <c r="X1085" s="297"/>
      <c r="Y1085" s="297"/>
      <c r="Z1085" s="413">
        <f>Z1084</f>
        <v>0</v>
      </c>
      <c r="AA1085" s="413">
        <f t="shared" ref="AA1085" si="3312">AA1084</f>
        <v>0</v>
      </c>
      <c r="AB1085" s="413">
        <f t="shared" ref="AB1085" si="3313">AB1084</f>
        <v>0</v>
      </c>
      <c r="AC1085" s="413">
        <f t="shared" ref="AC1085" si="3314">AC1084</f>
        <v>0</v>
      </c>
      <c r="AD1085" s="413">
        <f t="shared" ref="AD1085" si="3315">AD1084</f>
        <v>0</v>
      </c>
      <c r="AE1085" s="413">
        <f t="shared" ref="AE1085" si="3316">AE1084</f>
        <v>0</v>
      </c>
      <c r="AF1085" s="413">
        <f t="shared" ref="AF1085" si="3317">AF1084</f>
        <v>0</v>
      </c>
      <c r="AG1085" s="413">
        <f t="shared" ref="AG1085" si="3318">AG1084</f>
        <v>0</v>
      </c>
      <c r="AH1085" s="413">
        <f t="shared" ref="AH1085" si="3319">AH1084</f>
        <v>0</v>
      </c>
      <c r="AI1085" s="413">
        <f t="shared" ref="AI1085" si="3320">AI1084</f>
        <v>0</v>
      </c>
      <c r="AJ1085" s="413">
        <f t="shared" ref="AJ1085" si="3321">AJ1084</f>
        <v>0</v>
      </c>
      <c r="AK1085" s="413">
        <f t="shared" ref="AK1085" si="3322">AK1084</f>
        <v>0</v>
      </c>
      <c r="AL1085" s="413">
        <f t="shared" ref="AL1085" si="3323">AL1084</f>
        <v>0</v>
      </c>
      <c r="AM1085" s="413">
        <f t="shared" ref="AM1085" si="3324">AM1084</f>
        <v>0</v>
      </c>
      <c r="AN1085" s="308"/>
    </row>
    <row r="1086" spans="1:40" ht="15" hidden="1" customHeight="1" outlineLevel="1">
      <c r="A1086" s="533"/>
      <c r="B1086" s="524"/>
      <c r="C1086" s="430"/>
      <c r="D1086" s="293"/>
      <c r="E1086" s="293"/>
      <c r="F1086" s="293"/>
      <c r="G1086" s="293"/>
      <c r="H1086" s="293"/>
      <c r="I1086" s="293"/>
      <c r="J1086" s="293"/>
      <c r="K1086" s="293"/>
      <c r="L1086" s="293"/>
      <c r="M1086" s="293"/>
      <c r="N1086" s="293"/>
      <c r="O1086" s="293"/>
      <c r="P1086" s="293"/>
      <c r="Q1086" s="293"/>
      <c r="R1086" s="293"/>
      <c r="S1086" s="293"/>
      <c r="T1086" s="293"/>
      <c r="U1086" s="293"/>
      <c r="V1086" s="293"/>
      <c r="W1086" s="293"/>
      <c r="X1086" s="293"/>
      <c r="Y1086" s="293"/>
      <c r="Z1086" s="414"/>
      <c r="AA1086" s="427"/>
      <c r="AB1086" s="427"/>
      <c r="AC1086" s="427"/>
      <c r="AD1086" s="427"/>
      <c r="AE1086" s="427"/>
      <c r="AF1086" s="427"/>
      <c r="AG1086" s="427"/>
      <c r="AH1086" s="427"/>
      <c r="AI1086" s="427"/>
      <c r="AJ1086" s="427"/>
      <c r="AK1086" s="427"/>
      <c r="AL1086" s="427"/>
      <c r="AM1086" s="427"/>
      <c r="AN1086" s="308"/>
    </row>
    <row r="1087" spans="1:40" ht="28.5" hidden="1" customHeight="1" outlineLevel="1">
      <c r="A1087" s="533">
        <v>42</v>
      </c>
      <c r="B1087" s="524"/>
      <c r="C1087" s="430" t="s">
        <v>135</v>
      </c>
      <c r="D1087" s="293" t="s">
        <v>25</v>
      </c>
      <c r="E1087" s="297"/>
      <c r="F1087" s="297"/>
      <c r="G1087" s="297"/>
      <c r="H1087" s="297"/>
      <c r="I1087" s="297"/>
      <c r="J1087" s="297"/>
      <c r="K1087" s="297"/>
      <c r="L1087" s="297"/>
      <c r="M1087" s="297"/>
      <c r="N1087" s="297"/>
      <c r="O1087" s="293"/>
      <c r="P1087" s="297"/>
      <c r="Q1087" s="297"/>
      <c r="R1087" s="297"/>
      <c r="S1087" s="297"/>
      <c r="T1087" s="297"/>
      <c r="U1087" s="297"/>
      <c r="V1087" s="297"/>
      <c r="W1087" s="297"/>
      <c r="X1087" s="297"/>
      <c r="Y1087" s="297"/>
      <c r="Z1087" s="428"/>
      <c r="AA1087" s="417"/>
      <c r="AB1087" s="417"/>
      <c r="AC1087" s="417"/>
      <c r="AD1087" s="417"/>
      <c r="AE1087" s="417"/>
      <c r="AF1087" s="417"/>
      <c r="AG1087" s="417"/>
      <c r="AH1087" s="417"/>
      <c r="AI1087" s="417"/>
      <c r="AJ1087" s="417"/>
      <c r="AK1087" s="417"/>
      <c r="AL1087" s="417"/>
      <c r="AM1087" s="417"/>
      <c r="AN1087" s="298">
        <f>SUM(Z1087:AM1087)</f>
        <v>0</v>
      </c>
    </row>
    <row r="1088" spans="1:40" ht="15" hidden="1" customHeight="1" outlineLevel="1">
      <c r="A1088" s="533"/>
      <c r="B1088" s="524"/>
      <c r="C1088" s="296" t="s">
        <v>347</v>
      </c>
      <c r="D1088" s="293" t="s">
        <v>164</v>
      </c>
      <c r="E1088" s="297"/>
      <c r="F1088" s="297"/>
      <c r="G1088" s="297"/>
      <c r="H1088" s="297"/>
      <c r="I1088" s="297"/>
      <c r="J1088" s="297"/>
      <c r="K1088" s="297"/>
      <c r="L1088" s="297"/>
      <c r="M1088" s="297"/>
      <c r="N1088" s="297"/>
      <c r="O1088" s="470"/>
      <c r="P1088" s="297"/>
      <c r="Q1088" s="297"/>
      <c r="R1088" s="297"/>
      <c r="S1088" s="297"/>
      <c r="T1088" s="297"/>
      <c r="U1088" s="297"/>
      <c r="V1088" s="297"/>
      <c r="W1088" s="297"/>
      <c r="X1088" s="297"/>
      <c r="Y1088" s="297"/>
      <c r="Z1088" s="413">
        <f>Z1087</f>
        <v>0</v>
      </c>
      <c r="AA1088" s="413">
        <f t="shared" ref="AA1088" si="3325">AA1087</f>
        <v>0</v>
      </c>
      <c r="AB1088" s="413">
        <f t="shared" ref="AB1088" si="3326">AB1087</f>
        <v>0</v>
      </c>
      <c r="AC1088" s="413">
        <f t="shared" ref="AC1088" si="3327">AC1087</f>
        <v>0</v>
      </c>
      <c r="AD1088" s="413">
        <f t="shared" ref="AD1088" si="3328">AD1087</f>
        <v>0</v>
      </c>
      <c r="AE1088" s="413">
        <f t="shared" ref="AE1088" si="3329">AE1087</f>
        <v>0</v>
      </c>
      <c r="AF1088" s="413">
        <f t="shared" ref="AF1088" si="3330">AF1087</f>
        <v>0</v>
      </c>
      <c r="AG1088" s="413">
        <f t="shared" ref="AG1088" si="3331">AG1087</f>
        <v>0</v>
      </c>
      <c r="AH1088" s="413">
        <f t="shared" ref="AH1088" si="3332">AH1087</f>
        <v>0</v>
      </c>
      <c r="AI1088" s="413">
        <f t="shared" ref="AI1088" si="3333">AI1087</f>
        <v>0</v>
      </c>
      <c r="AJ1088" s="413">
        <f t="shared" ref="AJ1088" si="3334">AJ1087</f>
        <v>0</v>
      </c>
      <c r="AK1088" s="413">
        <f t="shared" ref="AK1088" si="3335">AK1087</f>
        <v>0</v>
      </c>
      <c r="AL1088" s="413">
        <f t="shared" ref="AL1088" si="3336">AL1087</f>
        <v>0</v>
      </c>
      <c r="AM1088" s="413">
        <f t="shared" ref="AM1088" si="3337">AM1087</f>
        <v>0</v>
      </c>
      <c r="AN1088" s="308"/>
    </row>
    <row r="1089" spans="1:40" ht="15" hidden="1" customHeight="1" outlineLevel="1">
      <c r="A1089" s="533"/>
      <c r="B1089" s="524"/>
      <c r="C1089" s="430"/>
      <c r="D1089" s="293"/>
      <c r="E1089" s="293"/>
      <c r="F1089" s="293"/>
      <c r="G1089" s="293"/>
      <c r="H1089" s="293"/>
      <c r="I1089" s="293"/>
      <c r="J1089" s="293"/>
      <c r="K1089" s="293"/>
      <c r="L1089" s="293"/>
      <c r="M1089" s="293"/>
      <c r="N1089" s="293"/>
      <c r="O1089" s="293"/>
      <c r="P1089" s="293"/>
      <c r="Q1089" s="293"/>
      <c r="R1089" s="293"/>
      <c r="S1089" s="293"/>
      <c r="T1089" s="293"/>
      <c r="U1089" s="293"/>
      <c r="V1089" s="293"/>
      <c r="W1089" s="293"/>
      <c r="X1089" s="293"/>
      <c r="Y1089" s="293"/>
      <c r="Z1089" s="414"/>
      <c r="AA1089" s="427"/>
      <c r="AB1089" s="427"/>
      <c r="AC1089" s="427"/>
      <c r="AD1089" s="427"/>
      <c r="AE1089" s="427"/>
      <c r="AF1089" s="427"/>
      <c r="AG1089" s="427"/>
      <c r="AH1089" s="427"/>
      <c r="AI1089" s="427"/>
      <c r="AJ1089" s="427"/>
      <c r="AK1089" s="427"/>
      <c r="AL1089" s="427"/>
      <c r="AM1089" s="427"/>
      <c r="AN1089" s="308"/>
    </row>
    <row r="1090" spans="1:40" ht="15" hidden="1" customHeight="1" outlineLevel="1">
      <c r="A1090" s="533">
        <v>43</v>
      </c>
      <c r="B1090" s="524"/>
      <c r="C1090" s="430" t="s">
        <v>136</v>
      </c>
      <c r="D1090" s="293" t="s">
        <v>25</v>
      </c>
      <c r="E1090" s="297"/>
      <c r="F1090" s="297"/>
      <c r="G1090" s="297"/>
      <c r="H1090" s="297"/>
      <c r="I1090" s="297"/>
      <c r="J1090" s="297"/>
      <c r="K1090" s="297"/>
      <c r="L1090" s="297"/>
      <c r="M1090" s="297"/>
      <c r="N1090" s="297"/>
      <c r="O1090" s="297">
        <v>0</v>
      </c>
      <c r="P1090" s="297"/>
      <c r="Q1090" s="297"/>
      <c r="R1090" s="297"/>
      <c r="S1090" s="297"/>
      <c r="T1090" s="297"/>
      <c r="U1090" s="297"/>
      <c r="V1090" s="297"/>
      <c r="W1090" s="297"/>
      <c r="X1090" s="297"/>
      <c r="Y1090" s="297"/>
      <c r="Z1090" s="428"/>
      <c r="AA1090" s="417"/>
      <c r="AB1090" s="417"/>
      <c r="AC1090" s="417"/>
      <c r="AD1090" s="417"/>
      <c r="AE1090" s="417"/>
      <c r="AF1090" s="417"/>
      <c r="AG1090" s="417"/>
      <c r="AH1090" s="417"/>
      <c r="AI1090" s="417"/>
      <c r="AJ1090" s="417"/>
      <c r="AK1090" s="417"/>
      <c r="AL1090" s="417"/>
      <c r="AM1090" s="417"/>
      <c r="AN1090" s="298">
        <f>SUM(Z1090:AM1090)</f>
        <v>0</v>
      </c>
    </row>
    <row r="1091" spans="1:40" ht="15" hidden="1" customHeight="1" outlineLevel="1">
      <c r="A1091" s="533"/>
      <c r="B1091" s="524"/>
      <c r="C1091" s="296" t="s">
        <v>347</v>
      </c>
      <c r="D1091" s="293" t="s">
        <v>164</v>
      </c>
      <c r="E1091" s="297"/>
      <c r="F1091" s="297"/>
      <c r="G1091" s="297"/>
      <c r="H1091" s="297"/>
      <c r="I1091" s="297"/>
      <c r="J1091" s="297"/>
      <c r="K1091" s="297"/>
      <c r="L1091" s="297"/>
      <c r="M1091" s="297"/>
      <c r="N1091" s="297"/>
      <c r="O1091" s="297">
        <f>O1090</f>
        <v>0</v>
      </c>
      <c r="P1091" s="297"/>
      <c r="Q1091" s="297"/>
      <c r="R1091" s="297"/>
      <c r="S1091" s="297"/>
      <c r="T1091" s="297"/>
      <c r="U1091" s="297"/>
      <c r="V1091" s="297"/>
      <c r="W1091" s="297"/>
      <c r="X1091" s="297"/>
      <c r="Y1091" s="297"/>
      <c r="Z1091" s="413">
        <f>Z1090</f>
        <v>0</v>
      </c>
      <c r="AA1091" s="413">
        <f t="shared" ref="AA1091" si="3338">AA1090</f>
        <v>0</v>
      </c>
      <c r="AB1091" s="413">
        <f t="shared" ref="AB1091" si="3339">AB1090</f>
        <v>0</v>
      </c>
      <c r="AC1091" s="413">
        <f t="shared" ref="AC1091" si="3340">AC1090</f>
        <v>0</v>
      </c>
      <c r="AD1091" s="413">
        <f t="shared" ref="AD1091" si="3341">AD1090</f>
        <v>0</v>
      </c>
      <c r="AE1091" s="413">
        <f t="shared" ref="AE1091" si="3342">AE1090</f>
        <v>0</v>
      </c>
      <c r="AF1091" s="413">
        <f t="shared" ref="AF1091" si="3343">AF1090</f>
        <v>0</v>
      </c>
      <c r="AG1091" s="413">
        <f t="shared" ref="AG1091" si="3344">AG1090</f>
        <v>0</v>
      </c>
      <c r="AH1091" s="413">
        <f t="shared" ref="AH1091" si="3345">AH1090</f>
        <v>0</v>
      </c>
      <c r="AI1091" s="413">
        <f t="shared" ref="AI1091" si="3346">AI1090</f>
        <v>0</v>
      </c>
      <c r="AJ1091" s="413">
        <f t="shared" ref="AJ1091" si="3347">AJ1090</f>
        <v>0</v>
      </c>
      <c r="AK1091" s="413">
        <f t="shared" ref="AK1091" si="3348">AK1090</f>
        <v>0</v>
      </c>
      <c r="AL1091" s="413">
        <f t="shared" ref="AL1091" si="3349">AL1090</f>
        <v>0</v>
      </c>
      <c r="AM1091" s="413">
        <f t="shared" ref="AM1091" si="3350">AM1090</f>
        <v>0</v>
      </c>
      <c r="AN1091" s="308"/>
    </row>
    <row r="1092" spans="1:40" ht="15" hidden="1" customHeight="1" outlineLevel="1">
      <c r="A1092" s="533"/>
      <c r="B1092" s="524"/>
      <c r="C1092" s="430"/>
      <c r="D1092" s="293"/>
      <c r="E1092" s="293"/>
      <c r="F1092" s="293"/>
      <c r="G1092" s="293"/>
      <c r="H1092" s="293"/>
      <c r="I1092" s="293"/>
      <c r="J1092" s="293"/>
      <c r="K1092" s="293"/>
      <c r="L1092" s="293"/>
      <c r="M1092" s="293"/>
      <c r="N1092" s="293"/>
      <c r="O1092" s="293"/>
      <c r="P1092" s="293"/>
      <c r="Q1092" s="293"/>
      <c r="R1092" s="293"/>
      <c r="S1092" s="293"/>
      <c r="T1092" s="293"/>
      <c r="U1092" s="293"/>
      <c r="V1092" s="293"/>
      <c r="W1092" s="293"/>
      <c r="X1092" s="293"/>
      <c r="Y1092" s="293"/>
      <c r="Z1092" s="414"/>
      <c r="AA1092" s="427"/>
      <c r="AB1092" s="427"/>
      <c r="AC1092" s="427"/>
      <c r="AD1092" s="427"/>
      <c r="AE1092" s="427"/>
      <c r="AF1092" s="427"/>
      <c r="AG1092" s="427"/>
      <c r="AH1092" s="427"/>
      <c r="AI1092" s="427"/>
      <c r="AJ1092" s="427"/>
      <c r="AK1092" s="427"/>
      <c r="AL1092" s="427"/>
      <c r="AM1092" s="427"/>
      <c r="AN1092" s="308"/>
    </row>
    <row r="1093" spans="1:40" ht="28.5" hidden="1" customHeight="1" outlineLevel="1">
      <c r="A1093" s="533">
        <v>44</v>
      </c>
      <c r="B1093" s="524"/>
      <c r="C1093" s="430" t="s">
        <v>137</v>
      </c>
      <c r="D1093" s="293" t="s">
        <v>25</v>
      </c>
      <c r="E1093" s="297"/>
      <c r="F1093" s="297"/>
      <c r="G1093" s="297"/>
      <c r="H1093" s="297"/>
      <c r="I1093" s="297"/>
      <c r="J1093" s="297"/>
      <c r="K1093" s="297"/>
      <c r="L1093" s="297"/>
      <c r="M1093" s="297"/>
      <c r="N1093" s="297"/>
      <c r="O1093" s="297">
        <v>0</v>
      </c>
      <c r="P1093" s="297"/>
      <c r="Q1093" s="297"/>
      <c r="R1093" s="297"/>
      <c r="S1093" s="297"/>
      <c r="T1093" s="297"/>
      <c r="U1093" s="297"/>
      <c r="V1093" s="297"/>
      <c r="W1093" s="297"/>
      <c r="X1093" s="297"/>
      <c r="Y1093" s="297"/>
      <c r="Z1093" s="428"/>
      <c r="AA1093" s="417"/>
      <c r="AB1093" s="417"/>
      <c r="AC1093" s="417"/>
      <c r="AD1093" s="417"/>
      <c r="AE1093" s="417"/>
      <c r="AF1093" s="417"/>
      <c r="AG1093" s="417"/>
      <c r="AH1093" s="417"/>
      <c r="AI1093" s="417"/>
      <c r="AJ1093" s="417"/>
      <c r="AK1093" s="417"/>
      <c r="AL1093" s="417"/>
      <c r="AM1093" s="417"/>
      <c r="AN1093" s="298">
        <f>SUM(Z1093:AM1093)</f>
        <v>0</v>
      </c>
    </row>
    <row r="1094" spans="1:40" ht="15" hidden="1" customHeight="1" outlineLevel="1">
      <c r="A1094" s="533"/>
      <c r="B1094" s="524"/>
      <c r="C1094" s="296" t="s">
        <v>347</v>
      </c>
      <c r="D1094" s="293" t="s">
        <v>164</v>
      </c>
      <c r="E1094" s="297"/>
      <c r="F1094" s="297"/>
      <c r="G1094" s="297"/>
      <c r="H1094" s="297"/>
      <c r="I1094" s="297"/>
      <c r="J1094" s="297"/>
      <c r="K1094" s="297"/>
      <c r="L1094" s="297"/>
      <c r="M1094" s="297"/>
      <c r="N1094" s="297"/>
      <c r="O1094" s="297">
        <f>O1093</f>
        <v>0</v>
      </c>
      <c r="P1094" s="297"/>
      <c r="Q1094" s="297"/>
      <c r="R1094" s="297"/>
      <c r="S1094" s="297"/>
      <c r="T1094" s="297"/>
      <c r="U1094" s="297"/>
      <c r="V1094" s="297"/>
      <c r="W1094" s="297"/>
      <c r="X1094" s="297"/>
      <c r="Y1094" s="297"/>
      <c r="Z1094" s="413">
        <f>Z1093</f>
        <v>0</v>
      </c>
      <c r="AA1094" s="413">
        <f t="shared" ref="AA1094" si="3351">AA1093</f>
        <v>0</v>
      </c>
      <c r="AB1094" s="413">
        <f t="shared" ref="AB1094" si="3352">AB1093</f>
        <v>0</v>
      </c>
      <c r="AC1094" s="413">
        <f t="shared" ref="AC1094" si="3353">AC1093</f>
        <v>0</v>
      </c>
      <c r="AD1094" s="413">
        <f t="shared" ref="AD1094" si="3354">AD1093</f>
        <v>0</v>
      </c>
      <c r="AE1094" s="413">
        <f t="shared" ref="AE1094" si="3355">AE1093</f>
        <v>0</v>
      </c>
      <c r="AF1094" s="413">
        <f t="shared" ref="AF1094" si="3356">AF1093</f>
        <v>0</v>
      </c>
      <c r="AG1094" s="413">
        <f t="shared" ref="AG1094" si="3357">AG1093</f>
        <v>0</v>
      </c>
      <c r="AH1094" s="413">
        <f t="shared" ref="AH1094" si="3358">AH1093</f>
        <v>0</v>
      </c>
      <c r="AI1094" s="413">
        <f t="shared" ref="AI1094" si="3359">AI1093</f>
        <v>0</v>
      </c>
      <c r="AJ1094" s="413">
        <f t="shared" ref="AJ1094" si="3360">AJ1093</f>
        <v>0</v>
      </c>
      <c r="AK1094" s="413">
        <f t="shared" ref="AK1094" si="3361">AK1093</f>
        <v>0</v>
      </c>
      <c r="AL1094" s="413">
        <f t="shared" ref="AL1094" si="3362">AL1093</f>
        <v>0</v>
      </c>
      <c r="AM1094" s="413">
        <f t="shared" ref="AM1094" si="3363">AM1093</f>
        <v>0</v>
      </c>
      <c r="AN1094" s="308"/>
    </row>
    <row r="1095" spans="1:40" ht="15" hidden="1" customHeight="1" outlineLevel="1">
      <c r="A1095" s="533"/>
      <c r="B1095" s="524"/>
      <c r="C1095" s="430"/>
      <c r="D1095" s="293"/>
      <c r="E1095" s="293"/>
      <c r="F1095" s="293"/>
      <c r="G1095" s="293"/>
      <c r="H1095" s="293"/>
      <c r="I1095" s="293"/>
      <c r="J1095" s="293"/>
      <c r="K1095" s="293"/>
      <c r="L1095" s="293"/>
      <c r="M1095" s="293"/>
      <c r="N1095" s="293"/>
      <c r="O1095" s="293"/>
      <c r="P1095" s="293"/>
      <c r="Q1095" s="293"/>
      <c r="R1095" s="293"/>
      <c r="S1095" s="293"/>
      <c r="T1095" s="293"/>
      <c r="U1095" s="293"/>
      <c r="V1095" s="293"/>
      <c r="W1095" s="293"/>
      <c r="X1095" s="293"/>
      <c r="Y1095" s="293"/>
      <c r="Z1095" s="414"/>
      <c r="AA1095" s="427"/>
      <c r="AB1095" s="427"/>
      <c r="AC1095" s="427"/>
      <c r="AD1095" s="427"/>
      <c r="AE1095" s="427"/>
      <c r="AF1095" s="427"/>
      <c r="AG1095" s="427"/>
      <c r="AH1095" s="427"/>
      <c r="AI1095" s="427"/>
      <c r="AJ1095" s="427"/>
      <c r="AK1095" s="427"/>
      <c r="AL1095" s="427"/>
      <c r="AM1095" s="427"/>
      <c r="AN1095" s="308"/>
    </row>
    <row r="1096" spans="1:40" ht="15" hidden="1" customHeight="1" outlineLevel="1">
      <c r="A1096" s="533">
        <v>45</v>
      </c>
      <c r="B1096" s="524"/>
      <c r="C1096" s="430" t="s">
        <v>138</v>
      </c>
      <c r="D1096" s="293" t="s">
        <v>25</v>
      </c>
      <c r="E1096" s="297"/>
      <c r="F1096" s="297"/>
      <c r="G1096" s="297"/>
      <c r="H1096" s="297"/>
      <c r="I1096" s="297"/>
      <c r="J1096" s="297"/>
      <c r="K1096" s="297"/>
      <c r="L1096" s="297"/>
      <c r="M1096" s="297"/>
      <c r="N1096" s="297"/>
      <c r="O1096" s="297">
        <v>0</v>
      </c>
      <c r="P1096" s="297"/>
      <c r="Q1096" s="297"/>
      <c r="R1096" s="297"/>
      <c r="S1096" s="297"/>
      <c r="T1096" s="297"/>
      <c r="U1096" s="297"/>
      <c r="V1096" s="297"/>
      <c r="W1096" s="297"/>
      <c r="X1096" s="297"/>
      <c r="Y1096" s="297"/>
      <c r="Z1096" s="428"/>
      <c r="AA1096" s="417"/>
      <c r="AB1096" s="417"/>
      <c r="AC1096" s="417"/>
      <c r="AD1096" s="417"/>
      <c r="AE1096" s="417"/>
      <c r="AF1096" s="417"/>
      <c r="AG1096" s="417"/>
      <c r="AH1096" s="417"/>
      <c r="AI1096" s="417"/>
      <c r="AJ1096" s="417"/>
      <c r="AK1096" s="417"/>
      <c r="AL1096" s="417"/>
      <c r="AM1096" s="417"/>
      <c r="AN1096" s="298">
        <f>SUM(Z1096:AM1096)</f>
        <v>0</v>
      </c>
    </row>
    <row r="1097" spans="1:40" ht="15" hidden="1" customHeight="1" outlineLevel="1">
      <c r="A1097" s="533"/>
      <c r="B1097" s="524"/>
      <c r="C1097" s="296" t="s">
        <v>347</v>
      </c>
      <c r="D1097" s="293" t="s">
        <v>164</v>
      </c>
      <c r="E1097" s="297"/>
      <c r="F1097" s="297"/>
      <c r="G1097" s="297"/>
      <c r="H1097" s="297"/>
      <c r="I1097" s="297"/>
      <c r="J1097" s="297"/>
      <c r="K1097" s="297"/>
      <c r="L1097" s="297"/>
      <c r="M1097" s="297"/>
      <c r="N1097" s="297"/>
      <c r="O1097" s="297">
        <f>O1096</f>
        <v>0</v>
      </c>
      <c r="P1097" s="297"/>
      <c r="Q1097" s="297"/>
      <c r="R1097" s="297"/>
      <c r="S1097" s="297"/>
      <c r="T1097" s="297"/>
      <c r="U1097" s="297"/>
      <c r="V1097" s="297"/>
      <c r="W1097" s="297"/>
      <c r="X1097" s="297"/>
      <c r="Y1097" s="297"/>
      <c r="Z1097" s="413">
        <f>Z1096</f>
        <v>0</v>
      </c>
      <c r="AA1097" s="413">
        <f t="shared" ref="AA1097" si="3364">AA1096</f>
        <v>0</v>
      </c>
      <c r="AB1097" s="413">
        <f t="shared" ref="AB1097" si="3365">AB1096</f>
        <v>0</v>
      </c>
      <c r="AC1097" s="413">
        <f t="shared" ref="AC1097" si="3366">AC1096</f>
        <v>0</v>
      </c>
      <c r="AD1097" s="413">
        <f t="shared" ref="AD1097" si="3367">AD1096</f>
        <v>0</v>
      </c>
      <c r="AE1097" s="413">
        <f t="shared" ref="AE1097" si="3368">AE1096</f>
        <v>0</v>
      </c>
      <c r="AF1097" s="413">
        <f t="shared" ref="AF1097" si="3369">AF1096</f>
        <v>0</v>
      </c>
      <c r="AG1097" s="413">
        <f t="shared" ref="AG1097" si="3370">AG1096</f>
        <v>0</v>
      </c>
      <c r="AH1097" s="413">
        <f t="shared" ref="AH1097" si="3371">AH1096</f>
        <v>0</v>
      </c>
      <c r="AI1097" s="413">
        <f t="shared" ref="AI1097" si="3372">AI1096</f>
        <v>0</v>
      </c>
      <c r="AJ1097" s="413">
        <f t="shared" ref="AJ1097" si="3373">AJ1096</f>
        <v>0</v>
      </c>
      <c r="AK1097" s="413">
        <f t="shared" ref="AK1097" si="3374">AK1096</f>
        <v>0</v>
      </c>
      <c r="AL1097" s="413">
        <f t="shared" ref="AL1097" si="3375">AL1096</f>
        <v>0</v>
      </c>
      <c r="AM1097" s="413">
        <f t="shared" ref="AM1097" si="3376">AM1096</f>
        <v>0</v>
      </c>
      <c r="AN1097" s="308"/>
    </row>
    <row r="1098" spans="1:40" ht="15" hidden="1" customHeight="1" outlineLevel="1">
      <c r="A1098" s="533"/>
      <c r="B1098" s="524"/>
      <c r="C1098" s="430"/>
      <c r="D1098" s="293"/>
      <c r="E1098" s="293"/>
      <c r="F1098" s="293"/>
      <c r="G1098" s="293"/>
      <c r="H1098" s="293"/>
      <c r="I1098" s="293"/>
      <c r="J1098" s="293"/>
      <c r="K1098" s="293"/>
      <c r="L1098" s="293"/>
      <c r="M1098" s="293"/>
      <c r="N1098" s="293"/>
      <c r="O1098" s="293"/>
      <c r="P1098" s="293"/>
      <c r="Q1098" s="293"/>
      <c r="R1098" s="293"/>
      <c r="S1098" s="293"/>
      <c r="T1098" s="293"/>
      <c r="U1098" s="293"/>
      <c r="V1098" s="293"/>
      <c r="W1098" s="293"/>
      <c r="X1098" s="293"/>
      <c r="Y1098" s="293"/>
      <c r="Z1098" s="414"/>
      <c r="AA1098" s="427"/>
      <c r="AB1098" s="427"/>
      <c r="AC1098" s="427"/>
      <c r="AD1098" s="427"/>
      <c r="AE1098" s="427"/>
      <c r="AF1098" s="427"/>
      <c r="AG1098" s="427"/>
      <c r="AH1098" s="427"/>
      <c r="AI1098" s="427"/>
      <c r="AJ1098" s="427"/>
      <c r="AK1098" s="427"/>
      <c r="AL1098" s="427"/>
      <c r="AM1098" s="427"/>
      <c r="AN1098" s="308"/>
    </row>
    <row r="1099" spans="1:40" ht="15" hidden="1" customHeight="1" outlineLevel="1">
      <c r="A1099" s="533">
        <v>46</v>
      </c>
      <c r="B1099" s="524"/>
      <c r="C1099" s="430" t="s">
        <v>139</v>
      </c>
      <c r="D1099" s="293" t="s">
        <v>25</v>
      </c>
      <c r="E1099" s="297"/>
      <c r="F1099" s="297"/>
      <c r="G1099" s="297"/>
      <c r="H1099" s="297"/>
      <c r="I1099" s="297"/>
      <c r="J1099" s="297"/>
      <c r="K1099" s="297"/>
      <c r="L1099" s="297"/>
      <c r="M1099" s="297"/>
      <c r="N1099" s="297"/>
      <c r="O1099" s="297">
        <v>0</v>
      </c>
      <c r="P1099" s="297"/>
      <c r="Q1099" s="297"/>
      <c r="R1099" s="297"/>
      <c r="S1099" s="297"/>
      <c r="T1099" s="297"/>
      <c r="U1099" s="297"/>
      <c r="V1099" s="297"/>
      <c r="W1099" s="297"/>
      <c r="X1099" s="297"/>
      <c r="Y1099" s="297"/>
      <c r="Z1099" s="428"/>
      <c r="AA1099" s="417"/>
      <c r="AB1099" s="417"/>
      <c r="AC1099" s="417"/>
      <c r="AD1099" s="417"/>
      <c r="AE1099" s="417"/>
      <c r="AF1099" s="417"/>
      <c r="AG1099" s="417"/>
      <c r="AH1099" s="417"/>
      <c r="AI1099" s="417"/>
      <c r="AJ1099" s="417">
        <v>0.1</v>
      </c>
      <c r="AK1099" s="417"/>
      <c r="AL1099" s="417"/>
      <c r="AM1099" s="417"/>
      <c r="AN1099" s="298">
        <f>SUM(Z1099:AM1099)</f>
        <v>0.1</v>
      </c>
    </row>
    <row r="1100" spans="1:40" ht="15" hidden="1" customHeight="1" outlineLevel="1">
      <c r="A1100" s="533"/>
      <c r="B1100" s="524"/>
      <c r="C1100" s="296" t="s">
        <v>347</v>
      </c>
      <c r="D1100" s="293" t="s">
        <v>164</v>
      </c>
      <c r="E1100" s="297"/>
      <c r="F1100" s="297"/>
      <c r="G1100" s="297"/>
      <c r="H1100" s="297"/>
      <c r="I1100" s="297"/>
      <c r="J1100" s="297"/>
      <c r="K1100" s="297"/>
      <c r="L1100" s="297"/>
      <c r="M1100" s="297"/>
      <c r="N1100" s="297"/>
      <c r="O1100" s="297">
        <f>O1099</f>
        <v>0</v>
      </c>
      <c r="P1100" s="297"/>
      <c r="Q1100" s="297"/>
      <c r="R1100" s="297"/>
      <c r="S1100" s="297"/>
      <c r="T1100" s="297"/>
      <c r="U1100" s="297"/>
      <c r="V1100" s="297"/>
      <c r="W1100" s="297"/>
      <c r="X1100" s="297"/>
      <c r="Y1100" s="297"/>
      <c r="Z1100" s="413">
        <f>Z1099</f>
        <v>0</v>
      </c>
      <c r="AA1100" s="413">
        <f t="shared" ref="AA1100" si="3377">AA1099</f>
        <v>0</v>
      </c>
      <c r="AB1100" s="413">
        <f t="shared" ref="AB1100" si="3378">AB1099</f>
        <v>0</v>
      </c>
      <c r="AC1100" s="413">
        <f t="shared" ref="AC1100" si="3379">AC1099</f>
        <v>0</v>
      </c>
      <c r="AD1100" s="413">
        <f t="shared" ref="AD1100" si="3380">AD1099</f>
        <v>0</v>
      </c>
      <c r="AE1100" s="413">
        <f t="shared" ref="AE1100" si="3381">AE1099</f>
        <v>0</v>
      </c>
      <c r="AF1100" s="413">
        <f t="shared" ref="AF1100" si="3382">AF1099</f>
        <v>0</v>
      </c>
      <c r="AG1100" s="413">
        <f t="shared" ref="AG1100" si="3383">AG1099</f>
        <v>0</v>
      </c>
      <c r="AH1100" s="413">
        <f t="shared" ref="AH1100" si="3384">AH1099</f>
        <v>0</v>
      </c>
      <c r="AI1100" s="413">
        <f t="shared" ref="AI1100" si="3385">AI1099</f>
        <v>0</v>
      </c>
      <c r="AJ1100" s="413">
        <f t="shared" ref="AJ1100" si="3386">AJ1099</f>
        <v>0.1</v>
      </c>
      <c r="AK1100" s="413">
        <f t="shared" ref="AK1100" si="3387">AK1099</f>
        <v>0</v>
      </c>
      <c r="AL1100" s="413">
        <f t="shared" ref="AL1100" si="3388">AL1099</f>
        <v>0</v>
      </c>
      <c r="AM1100" s="413">
        <f t="shared" ref="AM1100" si="3389">AM1099</f>
        <v>0</v>
      </c>
      <c r="AN1100" s="308"/>
    </row>
    <row r="1101" spans="1:40" ht="15" hidden="1" customHeight="1" outlineLevel="1">
      <c r="A1101" s="533"/>
      <c r="B1101" s="524"/>
      <c r="C1101" s="430"/>
      <c r="D1101" s="293"/>
      <c r="E1101" s="293"/>
      <c r="F1101" s="293"/>
      <c r="G1101" s="293"/>
      <c r="H1101" s="293"/>
      <c r="I1101" s="293"/>
      <c r="J1101" s="293"/>
      <c r="K1101" s="293"/>
      <c r="L1101" s="293"/>
      <c r="M1101" s="293"/>
      <c r="N1101" s="293"/>
      <c r="O1101" s="293"/>
      <c r="P1101" s="293"/>
      <c r="Q1101" s="293"/>
      <c r="R1101" s="293"/>
      <c r="S1101" s="293"/>
      <c r="T1101" s="293"/>
      <c r="U1101" s="293"/>
      <c r="V1101" s="293"/>
      <c r="W1101" s="293"/>
      <c r="X1101" s="293"/>
      <c r="Y1101" s="293"/>
      <c r="Z1101" s="414"/>
      <c r="AA1101" s="427"/>
      <c r="AB1101" s="427"/>
      <c r="AC1101" s="427"/>
      <c r="AD1101" s="427"/>
      <c r="AE1101" s="427"/>
      <c r="AF1101" s="427"/>
      <c r="AG1101" s="427"/>
      <c r="AH1101" s="427"/>
      <c r="AI1101" s="427"/>
      <c r="AJ1101" s="427"/>
      <c r="AK1101" s="427"/>
      <c r="AL1101" s="427"/>
      <c r="AM1101" s="427"/>
      <c r="AN1101" s="308"/>
    </row>
    <row r="1102" spans="1:40" ht="28.5" hidden="1" customHeight="1" outlineLevel="1">
      <c r="A1102" s="533">
        <v>47</v>
      </c>
      <c r="B1102" s="524"/>
      <c r="C1102" s="430" t="s">
        <v>140</v>
      </c>
      <c r="D1102" s="293" t="s">
        <v>25</v>
      </c>
      <c r="E1102" s="297"/>
      <c r="F1102" s="297"/>
      <c r="G1102" s="297"/>
      <c r="H1102" s="297"/>
      <c r="I1102" s="297"/>
      <c r="J1102" s="297"/>
      <c r="K1102" s="297"/>
      <c r="L1102" s="297"/>
      <c r="M1102" s="297"/>
      <c r="N1102" s="297"/>
      <c r="O1102" s="297">
        <v>0</v>
      </c>
      <c r="P1102" s="297"/>
      <c r="Q1102" s="297"/>
      <c r="R1102" s="297"/>
      <c r="S1102" s="297"/>
      <c r="T1102" s="297"/>
      <c r="U1102" s="297"/>
      <c r="V1102" s="297"/>
      <c r="W1102" s="297"/>
      <c r="X1102" s="297"/>
      <c r="Y1102" s="297"/>
      <c r="Z1102" s="428"/>
      <c r="AA1102" s="417"/>
      <c r="AB1102" s="417"/>
      <c r="AC1102" s="417"/>
      <c r="AD1102" s="417"/>
      <c r="AE1102" s="417"/>
      <c r="AF1102" s="417"/>
      <c r="AG1102" s="417"/>
      <c r="AH1102" s="417"/>
      <c r="AI1102" s="417"/>
      <c r="AJ1102" s="417"/>
      <c r="AK1102" s="417"/>
      <c r="AL1102" s="417"/>
      <c r="AM1102" s="417"/>
      <c r="AN1102" s="298">
        <f>SUM(Z1102:AM1102)</f>
        <v>0</v>
      </c>
    </row>
    <row r="1103" spans="1:40" ht="15" hidden="1" customHeight="1" outlineLevel="1">
      <c r="A1103" s="533"/>
      <c r="B1103" s="524"/>
      <c r="C1103" s="296" t="s">
        <v>347</v>
      </c>
      <c r="D1103" s="293" t="s">
        <v>164</v>
      </c>
      <c r="E1103" s="297"/>
      <c r="F1103" s="297"/>
      <c r="G1103" s="297"/>
      <c r="H1103" s="297"/>
      <c r="I1103" s="297"/>
      <c r="J1103" s="297"/>
      <c r="K1103" s="297"/>
      <c r="L1103" s="297"/>
      <c r="M1103" s="297"/>
      <c r="N1103" s="297"/>
      <c r="O1103" s="297">
        <f>O1102</f>
        <v>0</v>
      </c>
      <c r="P1103" s="297"/>
      <c r="Q1103" s="297"/>
      <c r="R1103" s="297"/>
      <c r="S1103" s="297"/>
      <c r="T1103" s="297"/>
      <c r="U1103" s="297"/>
      <c r="V1103" s="297"/>
      <c r="W1103" s="297"/>
      <c r="X1103" s="297"/>
      <c r="Y1103" s="297"/>
      <c r="Z1103" s="413">
        <f>Z1102</f>
        <v>0</v>
      </c>
      <c r="AA1103" s="413">
        <f t="shared" ref="AA1103" si="3390">AA1102</f>
        <v>0</v>
      </c>
      <c r="AB1103" s="413">
        <f t="shared" ref="AB1103" si="3391">AB1102</f>
        <v>0</v>
      </c>
      <c r="AC1103" s="413">
        <f t="shared" ref="AC1103" si="3392">AC1102</f>
        <v>0</v>
      </c>
      <c r="AD1103" s="413">
        <f t="shared" ref="AD1103" si="3393">AD1102</f>
        <v>0</v>
      </c>
      <c r="AE1103" s="413">
        <f t="shared" ref="AE1103" si="3394">AE1102</f>
        <v>0</v>
      </c>
      <c r="AF1103" s="413">
        <f t="shared" ref="AF1103" si="3395">AF1102</f>
        <v>0</v>
      </c>
      <c r="AG1103" s="413">
        <f t="shared" ref="AG1103" si="3396">AG1102</f>
        <v>0</v>
      </c>
      <c r="AH1103" s="413">
        <f t="shared" ref="AH1103" si="3397">AH1102</f>
        <v>0</v>
      </c>
      <c r="AI1103" s="413">
        <f t="shared" ref="AI1103" si="3398">AI1102</f>
        <v>0</v>
      </c>
      <c r="AJ1103" s="413">
        <f t="shared" ref="AJ1103" si="3399">AJ1102</f>
        <v>0</v>
      </c>
      <c r="AK1103" s="413">
        <f t="shared" ref="AK1103" si="3400">AK1102</f>
        <v>0</v>
      </c>
      <c r="AL1103" s="413">
        <f t="shared" ref="AL1103" si="3401">AL1102</f>
        <v>0</v>
      </c>
      <c r="AM1103" s="413">
        <f t="shared" ref="AM1103" si="3402">AM1102</f>
        <v>0</v>
      </c>
      <c r="AN1103" s="308"/>
    </row>
    <row r="1104" spans="1:40" ht="15" hidden="1" customHeight="1" outlineLevel="1">
      <c r="A1104" s="533"/>
      <c r="B1104" s="524"/>
      <c r="C1104" s="430"/>
      <c r="D1104" s="293"/>
      <c r="E1104" s="293"/>
      <c r="F1104" s="293"/>
      <c r="G1104" s="293"/>
      <c r="H1104" s="293"/>
      <c r="I1104" s="293"/>
      <c r="J1104" s="293"/>
      <c r="K1104" s="293"/>
      <c r="L1104" s="293"/>
      <c r="M1104" s="293"/>
      <c r="N1104" s="293"/>
      <c r="O1104" s="293"/>
      <c r="P1104" s="293"/>
      <c r="Q1104" s="293"/>
      <c r="R1104" s="293"/>
      <c r="S1104" s="293"/>
      <c r="T1104" s="293"/>
      <c r="U1104" s="293"/>
      <c r="V1104" s="293"/>
      <c r="W1104" s="293"/>
      <c r="X1104" s="293"/>
      <c r="Y1104" s="293"/>
      <c r="Z1104" s="414"/>
      <c r="AA1104" s="427"/>
      <c r="AB1104" s="427"/>
      <c r="AC1104" s="427"/>
      <c r="AD1104" s="427"/>
      <c r="AE1104" s="427"/>
      <c r="AF1104" s="427"/>
      <c r="AG1104" s="427"/>
      <c r="AH1104" s="427"/>
      <c r="AI1104" s="427"/>
      <c r="AJ1104" s="427"/>
      <c r="AK1104" s="427"/>
      <c r="AL1104" s="427"/>
      <c r="AM1104" s="427"/>
      <c r="AN1104" s="308"/>
    </row>
    <row r="1105" spans="1:40" ht="28.5" hidden="1" customHeight="1" outlineLevel="1">
      <c r="A1105" s="533">
        <v>48</v>
      </c>
      <c r="B1105" s="524"/>
      <c r="C1105" s="430" t="s">
        <v>141</v>
      </c>
      <c r="D1105" s="293" t="s">
        <v>25</v>
      </c>
      <c r="E1105" s="297"/>
      <c r="F1105" s="297"/>
      <c r="G1105" s="297"/>
      <c r="H1105" s="297"/>
      <c r="I1105" s="297"/>
      <c r="J1105" s="297"/>
      <c r="K1105" s="297"/>
      <c r="L1105" s="297"/>
      <c r="M1105" s="297"/>
      <c r="N1105" s="297"/>
      <c r="O1105" s="297">
        <v>0</v>
      </c>
      <c r="P1105" s="297"/>
      <c r="Q1105" s="297"/>
      <c r="R1105" s="297"/>
      <c r="S1105" s="297"/>
      <c r="T1105" s="297"/>
      <c r="U1105" s="297"/>
      <c r="V1105" s="297"/>
      <c r="W1105" s="297"/>
      <c r="X1105" s="297"/>
      <c r="Y1105" s="297"/>
      <c r="Z1105" s="428"/>
      <c r="AA1105" s="417"/>
      <c r="AB1105" s="417"/>
      <c r="AC1105" s="417"/>
      <c r="AD1105" s="417"/>
      <c r="AE1105" s="417"/>
      <c r="AF1105" s="417"/>
      <c r="AG1105" s="417"/>
      <c r="AH1105" s="417"/>
      <c r="AI1105" s="417"/>
      <c r="AJ1105" s="417"/>
      <c r="AK1105" s="417"/>
      <c r="AL1105" s="417"/>
      <c r="AM1105" s="417"/>
      <c r="AN1105" s="298">
        <f>SUM(Z1105:AM1105)</f>
        <v>0</v>
      </c>
    </row>
    <row r="1106" spans="1:40" ht="15" hidden="1" customHeight="1" outlineLevel="1">
      <c r="A1106" s="533"/>
      <c r="B1106" s="524"/>
      <c r="C1106" s="296" t="s">
        <v>347</v>
      </c>
      <c r="D1106" s="293" t="s">
        <v>164</v>
      </c>
      <c r="E1106" s="297"/>
      <c r="F1106" s="297"/>
      <c r="G1106" s="297"/>
      <c r="H1106" s="297"/>
      <c r="I1106" s="297"/>
      <c r="J1106" s="297"/>
      <c r="K1106" s="297"/>
      <c r="L1106" s="297"/>
      <c r="M1106" s="297"/>
      <c r="N1106" s="297"/>
      <c r="O1106" s="297">
        <f>O1105</f>
        <v>0</v>
      </c>
      <c r="P1106" s="297"/>
      <c r="Q1106" s="297"/>
      <c r="R1106" s="297"/>
      <c r="S1106" s="297"/>
      <c r="T1106" s="297"/>
      <c r="U1106" s="297"/>
      <c r="V1106" s="297"/>
      <c r="W1106" s="297"/>
      <c r="X1106" s="297"/>
      <c r="Y1106" s="297"/>
      <c r="Z1106" s="413">
        <f>Z1105</f>
        <v>0</v>
      </c>
      <c r="AA1106" s="413">
        <f t="shared" ref="AA1106" si="3403">AA1105</f>
        <v>0</v>
      </c>
      <c r="AB1106" s="413">
        <f t="shared" ref="AB1106" si="3404">AB1105</f>
        <v>0</v>
      </c>
      <c r="AC1106" s="413">
        <f t="shared" ref="AC1106" si="3405">AC1105</f>
        <v>0</v>
      </c>
      <c r="AD1106" s="413">
        <f t="shared" ref="AD1106" si="3406">AD1105</f>
        <v>0</v>
      </c>
      <c r="AE1106" s="413">
        <f t="shared" ref="AE1106" si="3407">AE1105</f>
        <v>0</v>
      </c>
      <c r="AF1106" s="413">
        <f t="shared" ref="AF1106" si="3408">AF1105</f>
        <v>0</v>
      </c>
      <c r="AG1106" s="413">
        <f t="shared" ref="AG1106" si="3409">AG1105</f>
        <v>0</v>
      </c>
      <c r="AH1106" s="413">
        <f t="shared" ref="AH1106" si="3410">AH1105</f>
        <v>0</v>
      </c>
      <c r="AI1106" s="413">
        <f t="shared" ref="AI1106" si="3411">AI1105</f>
        <v>0</v>
      </c>
      <c r="AJ1106" s="413">
        <f t="shared" ref="AJ1106" si="3412">AJ1105</f>
        <v>0</v>
      </c>
      <c r="AK1106" s="413">
        <f t="shared" ref="AK1106" si="3413">AK1105</f>
        <v>0</v>
      </c>
      <c r="AL1106" s="413">
        <f t="shared" ref="AL1106" si="3414">AL1105</f>
        <v>0</v>
      </c>
      <c r="AM1106" s="413">
        <f t="shared" ref="AM1106" si="3415">AM1105</f>
        <v>0</v>
      </c>
      <c r="AN1106" s="308"/>
    </row>
    <row r="1107" spans="1:40" ht="15" hidden="1" customHeight="1" outlineLevel="1">
      <c r="A1107" s="533"/>
      <c r="B1107" s="524"/>
      <c r="C1107" s="430"/>
      <c r="D1107" s="293"/>
      <c r="E1107" s="293"/>
      <c r="F1107" s="293"/>
      <c r="G1107" s="293"/>
      <c r="H1107" s="293"/>
      <c r="I1107" s="293"/>
      <c r="J1107" s="293"/>
      <c r="K1107" s="293"/>
      <c r="L1107" s="293"/>
      <c r="M1107" s="293"/>
      <c r="N1107" s="293"/>
      <c r="O1107" s="293"/>
      <c r="P1107" s="293"/>
      <c r="Q1107" s="293"/>
      <c r="R1107" s="293"/>
      <c r="S1107" s="293"/>
      <c r="T1107" s="293"/>
      <c r="U1107" s="293"/>
      <c r="V1107" s="293"/>
      <c r="W1107" s="293"/>
      <c r="X1107" s="293"/>
      <c r="Y1107" s="293"/>
      <c r="Z1107" s="414"/>
      <c r="AA1107" s="427"/>
      <c r="AB1107" s="427"/>
      <c r="AC1107" s="427"/>
      <c r="AD1107" s="427"/>
      <c r="AE1107" s="427"/>
      <c r="AF1107" s="427"/>
      <c r="AG1107" s="427"/>
      <c r="AH1107" s="427"/>
      <c r="AI1107" s="427"/>
      <c r="AJ1107" s="427"/>
      <c r="AK1107" s="427"/>
      <c r="AL1107" s="427"/>
      <c r="AM1107" s="427"/>
      <c r="AN1107" s="308"/>
    </row>
    <row r="1108" spans="1:40" ht="15" hidden="1" customHeight="1" outlineLevel="1">
      <c r="A1108" s="533">
        <v>49</v>
      </c>
      <c r="B1108" s="524"/>
      <c r="C1108" s="430" t="s">
        <v>142</v>
      </c>
      <c r="D1108" s="293" t="s">
        <v>25</v>
      </c>
      <c r="E1108" s="297"/>
      <c r="F1108" s="297"/>
      <c r="G1108" s="297"/>
      <c r="H1108" s="297"/>
      <c r="I1108" s="297"/>
      <c r="J1108" s="297"/>
      <c r="K1108" s="297"/>
      <c r="L1108" s="297"/>
      <c r="M1108" s="297"/>
      <c r="N1108" s="297"/>
      <c r="O1108" s="297">
        <v>0</v>
      </c>
      <c r="P1108" s="297"/>
      <c r="Q1108" s="297"/>
      <c r="R1108" s="297"/>
      <c r="S1108" s="297"/>
      <c r="T1108" s="297"/>
      <c r="U1108" s="297"/>
      <c r="V1108" s="297"/>
      <c r="W1108" s="297"/>
      <c r="X1108" s="297"/>
      <c r="Y1108" s="297"/>
      <c r="Z1108" s="428"/>
      <c r="AA1108" s="417"/>
      <c r="AB1108" s="417"/>
      <c r="AC1108" s="417"/>
      <c r="AD1108" s="417"/>
      <c r="AE1108" s="417"/>
      <c r="AF1108" s="417"/>
      <c r="AG1108" s="417"/>
      <c r="AH1108" s="417"/>
      <c r="AI1108" s="417"/>
      <c r="AJ1108" s="417"/>
      <c r="AK1108" s="417"/>
      <c r="AL1108" s="417"/>
      <c r="AM1108" s="417"/>
      <c r="AN1108" s="298">
        <f>SUM(Z1108:AM1108)</f>
        <v>0</v>
      </c>
    </row>
    <row r="1109" spans="1:40" ht="15" hidden="1" customHeight="1" outlineLevel="1">
      <c r="A1109" s="533"/>
      <c r="B1109" s="524"/>
      <c r="C1109" s="296" t="s">
        <v>347</v>
      </c>
      <c r="D1109" s="293" t="s">
        <v>164</v>
      </c>
      <c r="E1109" s="297"/>
      <c r="F1109" s="297"/>
      <c r="G1109" s="297"/>
      <c r="H1109" s="297"/>
      <c r="I1109" s="297"/>
      <c r="J1109" s="297"/>
      <c r="K1109" s="297"/>
      <c r="L1109" s="297"/>
      <c r="M1109" s="297"/>
      <c r="N1109" s="297"/>
      <c r="O1109" s="297">
        <f>O1108</f>
        <v>0</v>
      </c>
      <c r="P1109" s="297"/>
      <c r="Q1109" s="297"/>
      <c r="R1109" s="297"/>
      <c r="S1109" s="297"/>
      <c r="T1109" s="297"/>
      <c r="U1109" s="297"/>
      <c r="V1109" s="297"/>
      <c r="W1109" s="297"/>
      <c r="X1109" s="297"/>
      <c r="Y1109" s="297"/>
      <c r="Z1109" s="413">
        <f>Z1108</f>
        <v>0</v>
      </c>
      <c r="AA1109" s="413">
        <f t="shared" ref="AA1109" si="3416">AA1108</f>
        <v>0</v>
      </c>
      <c r="AB1109" s="413">
        <f t="shared" ref="AB1109" si="3417">AB1108</f>
        <v>0</v>
      </c>
      <c r="AC1109" s="413">
        <f t="shared" ref="AC1109" si="3418">AC1108</f>
        <v>0</v>
      </c>
      <c r="AD1109" s="413">
        <f t="shared" ref="AD1109" si="3419">AD1108</f>
        <v>0</v>
      </c>
      <c r="AE1109" s="413">
        <f t="shared" ref="AE1109" si="3420">AE1108</f>
        <v>0</v>
      </c>
      <c r="AF1109" s="413">
        <f t="shared" ref="AF1109" si="3421">AF1108</f>
        <v>0</v>
      </c>
      <c r="AG1109" s="413">
        <f t="shared" ref="AG1109" si="3422">AG1108</f>
        <v>0</v>
      </c>
      <c r="AH1109" s="413">
        <f t="shared" ref="AH1109" si="3423">AH1108</f>
        <v>0</v>
      </c>
      <c r="AI1109" s="413">
        <f t="shared" ref="AI1109" si="3424">AI1108</f>
        <v>0</v>
      </c>
      <c r="AJ1109" s="413">
        <f t="shared" ref="AJ1109" si="3425">AJ1108</f>
        <v>0</v>
      </c>
      <c r="AK1109" s="413">
        <f t="shared" ref="AK1109" si="3426">AK1108</f>
        <v>0</v>
      </c>
      <c r="AL1109" s="413">
        <f t="shared" ref="AL1109" si="3427">AL1108</f>
        <v>0</v>
      </c>
      <c r="AM1109" s="413">
        <f t="shared" ref="AM1109" si="3428">AM1108</f>
        <v>0</v>
      </c>
      <c r="AN1109" s="308"/>
    </row>
    <row r="1110" spans="1:40" ht="15" hidden="1" customHeight="1" outlineLevel="1">
      <c r="A1110" s="533"/>
      <c r="B1110" s="524"/>
      <c r="C1110" s="296"/>
      <c r="D1110" s="307"/>
      <c r="E1110" s="293"/>
      <c r="F1110" s="293"/>
      <c r="G1110" s="293"/>
      <c r="H1110" s="293"/>
      <c r="I1110" s="293"/>
      <c r="J1110" s="293"/>
      <c r="K1110" s="293"/>
      <c r="L1110" s="293"/>
      <c r="M1110" s="293"/>
      <c r="N1110" s="293"/>
      <c r="O1110" s="293"/>
      <c r="P1110" s="293"/>
      <c r="Q1110" s="293"/>
      <c r="R1110" s="293"/>
      <c r="S1110" s="293"/>
      <c r="T1110" s="293"/>
      <c r="U1110" s="293"/>
      <c r="V1110" s="293"/>
      <c r="W1110" s="293"/>
      <c r="X1110" s="293"/>
      <c r="Y1110" s="293"/>
      <c r="Z1110" s="303"/>
      <c r="AA1110" s="303"/>
      <c r="AB1110" s="303"/>
      <c r="AC1110" s="303"/>
      <c r="AD1110" s="303"/>
      <c r="AE1110" s="303"/>
      <c r="AF1110" s="303"/>
      <c r="AG1110" s="303"/>
      <c r="AH1110" s="303"/>
      <c r="AI1110" s="303"/>
      <c r="AJ1110" s="303"/>
      <c r="AK1110" s="303"/>
      <c r="AL1110" s="303"/>
      <c r="AM1110" s="303"/>
      <c r="AN1110" s="308"/>
    </row>
    <row r="1111" spans="1:40" ht="15.6" collapsed="1">
      <c r="C1111" s="329" t="s">
        <v>348</v>
      </c>
      <c r="D1111" s="331"/>
      <c r="E1111" s="331">
        <f>SUM(E954:E1109)</f>
        <v>0</v>
      </c>
      <c r="F1111" s="331"/>
      <c r="G1111" s="331"/>
      <c r="H1111" s="331"/>
      <c r="I1111" s="331"/>
      <c r="J1111" s="331"/>
      <c r="K1111" s="331"/>
      <c r="L1111" s="331"/>
      <c r="M1111" s="331"/>
      <c r="N1111" s="331"/>
      <c r="O1111" s="331"/>
      <c r="P1111" s="331">
        <f>SUM(P954:P1109)</f>
        <v>0</v>
      </c>
      <c r="Q1111" s="331"/>
      <c r="R1111" s="331"/>
      <c r="S1111" s="331"/>
      <c r="T1111" s="331"/>
      <c r="U1111" s="331"/>
      <c r="V1111" s="331"/>
      <c r="W1111" s="331"/>
      <c r="X1111" s="331"/>
      <c r="Y1111" s="331"/>
      <c r="Z1111" s="331">
        <f>IF(Z952="kWh",SUMPRODUCT(E954:E1109,Z954:Z1109))</f>
        <v>0</v>
      </c>
      <c r="AA1111" s="331">
        <f>IF(AA952="kWh",SUMPRODUCT(E954:E1109,AA954:AA1109))</f>
        <v>0</v>
      </c>
      <c r="AB1111" s="331">
        <f>IF(AB952="kw",SUMPRODUCT(O954:O1109,P954:P1109,AB954:AB1109),SUMPRODUCT(E954:E1109,AB954:AB1109))</f>
        <v>0</v>
      </c>
      <c r="AC1111" s="331">
        <f>IF(AC952="kw",SUMPRODUCT(O954:O1109,P954:P1109,AC954:AC1109),SUMPRODUCT(E954:E1109,AC954:AC1109))</f>
        <v>0</v>
      </c>
      <c r="AD1111" s="331">
        <f>IF(AD952="kw",SUMPRODUCT(O954:O1109,P954:P1109,AD954:AD1109),SUMPRODUCT(E954:E1109,AD954:AD1109))</f>
        <v>0</v>
      </c>
      <c r="AE1111" s="331">
        <f>IF(AE952="kw",SUMPRODUCT(O954:O1109,P954:P1109,AE954:AE1109),SUMPRODUCT(E954:E1109,AE954:AE1109))</f>
        <v>0</v>
      </c>
      <c r="AF1111" s="331">
        <f>IF(AF952="kw",SUMPRODUCT(O954:O1109,P954:P1109,AF954:AF1109),SUMPRODUCT(E954:E1109,AF954:AF1109))</f>
        <v>0</v>
      </c>
      <c r="AG1111" s="331">
        <f>IF(AG952="kw",SUMPRODUCT(O954:O1109,P954:P1109,AG954:AG1109),SUMPRODUCT(E954:E1109,AG954:AG1109))</f>
        <v>0</v>
      </c>
      <c r="AH1111" s="331">
        <f>IF(AH952="kw",SUMPRODUCT(O954:O1109,P954:P1109,AH954:AH1109),SUMPRODUCT(E954:E1109,AH954:AH1109))</f>
        <v>0</v>
      </c>
      <c r="AI1111" s="331">
        <f>IF(AI952="kw",SUMPRODUCT(O954:O1109,P954:P1109,AI954:AI1109),SUMPRODUCT(E954:E1109,AI954:AI1109))</f>
        <v>0</v>
      </c>
      <c r="AJ1111" s="331">
        <f>IF(AJ952="kw",SUMPRODUCT(O954:O1109,P954:P1109,AJ954:AJ1109),SUMPRODUCT(E954:E1109,AJ954:AJ1109))</f>
        <v>0</v>
      </c>
      <c r="AK1111" s="331">
        <f>IF(AK952="kw",SUMPRODUCT(O954:O1109,P954:P1109,AK954:AK1109),SUMPRODUCT(E954:E1109,AK954:AK1109))</f>
        <v>0</v>
      </c>
      <c r="AL1111" s="331">
        <f>IF(AL952="kw",SUMPRODUCT(O954:O1109,P954:P1109,AL954:AL1109),SUMPRODUCT(E954:E1109,AL954:AL1109))</f>
        <v>0</v>
      </c>
      <c r="AM1111" s="331">
        <f>IF(AM952="kw",SUMPRODUCT(O954:O1109,P954:P1109,AM954:AM1109),SUMPRODUCT(E954:E1109,AM954:AM1109))</f>
        <v>0</v>
      </c>
      <c r="AN1111" s="332"/>
    </row>
    <row r="1112" spans="1:40" ht="15.6">
      <c r="C1112" s="393" t="s">
        <v>349</v>
      </c>
      <c r="D1112" s="394"/>
      <c r="E1112" s="394"/>
      <c r="F1112" s="394"/>
      <c r="G1112" s="394"/>
      <c r="H1112" s="394"/>
      <c r="I1112" s="394"/>
      <c r="J1112" s="394"/>
      <c r="K1112" s="394"/>
      <c r="L1112" s="394"/>
      <c r="M1112" s="394"/>
      <c r="N1112" s="394"/>
      <c r="O1112" s="394"/>
      <c r="P1112" s="394"/>
      <c r="Q1112" s="394"/>
      <c r="R1112" s="394"/>
      <c r="S1112" s="394"/>
      <c r="T1112" s="394"/>
      <c r="U1112" s="394"/>
      <c r="V1112" s="394"/>
      <c r="W1112" s="394"/>
      <c r="X1112" s="394"/>
      <c r="Y1112" s="394"/>
      <c r="Z1112" s="394">
        <f>HLOOKUP(Z768,'2. LRAMVA Threshold'!$B$42:$Q$53,12,FALSE)</f>
        <v>0</v>
      </c>
      <c r="AA1112" s="394">
        <f>HLOOKUP(AA768,'2. LRAMVA Threshold'!$B$42:$Q$53,12,FALSE)</f>
        <v>0</v>
      </c>
      <c r="AB1112" s="394">
        <f>HLOOKUP(AB768,'2. LRAMVA Threshold'!$B$42:$Q$53,12,FALSE)</f>
        <v>0</v>
      </c>
      <c r="AC1112" s="394">
        <f>HLOOKUP(AC768,'2. LRAMVA Threshold'!$B$42:$Q$53,12,FALSE)</f>
        <v>0</v>
      </c>
      <c r="AD1112" s="394">
        <f>HLOOKUP(AD768,'2. LRAMVA Threshold'!$B$42:$Q$53,12,FALSE)</f>
        <v>0</v>
      </c>
      <c r="AE1112" s="394">
        <f>HLOOKUP(AE768,'2. LRAMVA Threshold'!$B$42:$Q$53,12,FALSE)</f>
        <v>0</v>
      </c>
      <c r="AF1112" s="394">
        <f>HLOOKUP(AF768,'2. LRAMVA Threshold'!$B$42:$Q$53,12,FALSE)</f>
        <v>0</v>
      </c>
      <c r="AG1112" s="394">
        <f>HLOOKUP(AG768,'2. LRAMVA Threshold'!$B$42:$Q$53,12,FALSE)</f>
        <v>0</v>
      </c>
      <c r="AH1112" s="394">
        <f>HLOOKUP(AH768,'2. LRAMVA Threshold'!$B$42:$Q$53,12,FALSE)</f>
        <v>0</v>
      </c>
      <c r="AI1112" s="394">
        <f>HLOOKUP(AI768,'2. LRAMVA Threshold'!$B$42:$Q$53,12,FALSE)</f>
        <v>0</v>
      </c>
      <c r="AJ1112" s="394">
        <f>HLOOKUP(AJ768,'2. LRAMVA Threshold'!$B$42:$Q$53,12,FALSE)</f>
        <v>0</v>
      </c>
      <c r="AK1112" s="394">
        <f>HLOOKUP(AK768,'2. LRAMVA Threshold'!$B$42:$Q$53,12,FALSE)</f>
        <v>0</v>
      </c>
      <c r="AL1112" s="394">
        <f>HLOOKUP(AL768,'2. LRAMVA Threshold'!$B$42:$Q$53,12,FALSE)</f>
        <v>0</v>
      </c>
      <c r="AM1112" s="394">
        <f>HLOOKUP(AM768,'2. LRAMVA Threshold'!$B$42:$Q$53,12,FALSE)</f>
        <v>0</v>
      </c>
      <c r="AN1112" s="444"/>
    </row>
    <row r="1113" spans="1:40" ht="15">
      <c r="C1113" s="396"/>
      <c r="D1113" s="434"/>
      <c r="E1113" s="435"/>
      <c r="F1113" s="435"/>
      <c r="G1113" s="435"/>
      <c r="H1113" s="435"/>
      <c r="I1113" s="435"/>
      <c r="J1113" s="435"/>
      <c r="K1113" s="435"/>
      <c r="L1113" s="435"/>
      <c r="M1113" s="435"/>
      <c r="N1113" s="435"/>
      <c r="O1113" s="435"/>
      <c r="P1113" s="436"/>
      <c r="Q1113" s="435"/>
      <c r="R1113" s="435"/>
      <c r="S1113" s="435"/>
      <c r="T1113" s="437"/>
      <c r="U1113" s="437"/>
      <c r="V1113" s="437"/>
      <c r="W1113" s="437"/>
      <c r="X1113" s="435"/>
      <c r="Y1113" s="435"/>
      <c r="Z1113" s="438"/>
      <c r="AA1113" s="438"/>
      <c r="AB1113" s="438"/>
      <c r="AC1113" s="438"/>
      <c r="AD1113" s="438"/>
      <c r="AE1113" s="438"/>
      <c r="AF1113" s="438"/>
      <c r="AG1113" s="401"/>
      <c r="AH1113" s="401"/>
      <c r="AI1113" s="401"/>
      <c r="AJ1113" s="401"/>
      <c r="AK1113" s="401"/>
      <c r="AL1113" s="401"/>
      <c r="AM1113" s="401"/>
      <c r="AN1113" s="402"/>
    </row>
    <row r="1114" spans="1:40" ht="15">
      <c r="C1114" s="326" t="s">
        <v>350</v>
      </c>
      <c r="D1114" s="340"/>
      <c r="E1114" s="340"/>
      <c r="F1114" s="378"/>
      <c r="G1114" s="378"/>
      <c r="H1114" s="378"/>
      <c r="I1114" s="378"/>
      <c r="J1114" s="378"/>
      <c r="K1114" s="378"/>
      <c r="L1114" s="378"/>
      <c r="M1114" s="378"/>
      <c r="N1114" s="378"/>
      <c r="O1114" s="378"/>
      <c r="P1114" s="293"/>
      <c r="Q1114" s="342"/>
      <c r="R1114" s="342"/>
      <c r="S1114" s="342"/>
      <c r="T1114" s="341"/>
      <c r="U1114" s="341"/>
      <c r="V1114" s="341"/>
      <c r="W1114" s="341"/>
      <c r="X1114" s="342"/>
      <c r="Y1114" s="342"/>
      <c r="Z1114" s="343">
        <f>HLOOKUP(Z$35,'3.  Distribution Rates'!$C$122:$P$133,12,FALSE)</f>
        <v>0</v>
      </c>
      <c r="AA1114" s="343">
        <f>HLOOKUP(AA$35,'3.  Distribution Rates'!$C$122:$P$133,12,FALSE)</f>
        <v>0</v>
      </c>
      <c r="AB1114" s="343">
        <f>HLOOKUP(AB$35,'3.  Distribution Rates'!$C$122:$P$133,12,FALSE)</f>
        <v>0</v>
      </c>
      <c r="AC1114" s="343">
        <f>HLOOKUP(AC$35,'3.  Distribution Rates'!$C$122:$P$133,12,FALSE)</f>
        <v>0</v>
      </c>
      <c r="AD1114" s="343">
        <f>HLOOKUP(AD$35,'3.  Distribution Rates'!$C$122:$P$133,12,FALSE)</f>
        <v>0</v>
      </c>
      <c r="AE1114" s="343">
        <f>HLOOKUP(AE$35,'3.  Distribution Rates'!$C$122:$P$133,12,FALSE)</f>
        <v>0</v>
      </c>
      <c r="AF1114" s="343">
        <f>HLOOKUP(AF$35,'3.  Distribution Rates'!$C$122:$P$133,12,FALSE)</f>
        <v>0</v>
      </c>
      <c r="AG1114" s="343">
        <f>HLOOKUP(AG$35,'3.  Distribution Rates'!$C$122:$P$133,12,FALSE)</f>
        <v>0</v>
      </c>
      <c r="AH1114" s="343">
        <f>HLOOKUP(AH$35,'3.  Distribution Rates'!$C$122:$P$133,12,FALSE)</f>
        <v>0</v>
      </c>
      <c r="AI1114" s="343">
        <f>HLOOKUP(AI$35,'3.  Distribution Rates'!$C$122:$P$133,12,FALSE)</f>
        <v>0</v>
      </c>
      <c r="AJ1114" s="343">
        <f>HLOOKUP(AJ$35,'3.  Distribution Rates'!$C$122:$P$133,12,FALSE)</f>
        <v>0</v>
      </c>
      <c r="AK1114" s="343">
        <f>HLOOKUP(AK$35,'3.  Distribution Rates'!$C$122:$P$133,12,FALSE)</f>
        <v>0</v>
      </c>
      <c r="AL1114" s="343">
        <f>HLOOKUP(AL$35,'3.  Distribution Rates'!$C$122:$P$133,12,FALSE)</f>
        <v>0</v>
      </c>
      <c r="AM1114" s="343">
        <f>HLOOKUP(AM$35,'3.  Distribution Rates'!$C$122:$P$133,12,FALSE)</f>
        <v>0</v>
      </c>
      <c r="AN1114" s="446"/>
    </row>
    <row r="1115" spans="1:40" ht="15">
      <c r="C1115" s="326" t="s">
        <v>354</v>
      </c>
      <c r="D1115" s="347"/>
      <c r="E1115" s="311"/>
      <c r="F1115" s="281"/>
      <c r="G1115" s="281"/>
      <c r="H1115" s="281"/>
      <c r="I1115" s="281"/>
      <c r="J1115" s="281"/>
      <c r="K1115" s="281"/>
      <c r="L1115" s="281"/>
      <c r="M1115" s="281"/>
      <c r="N1115" s="281"/>
      <c r="O1115" s="281"/>
      <c r="P1115" s="293"/>
      <c r="Q1115" s="281"/>
      <c r="R1115" s="281"/>
      <c r="S1115" s="281"/>
      <c r="T1115" s="311"/>
      <c r="U1115" s="311"/>
      <c r="V1115" s="311"/>
      <c r="W1115" s="311"/>
      <c r="X1115" s="281"/>
      <c r="Y1115" s="281"/>
      <c r="Z1115" s="380">
        <f>'4.  2011-2014 LRAM'!Y143*Z1114</f>
        <v>0</v>
      </c>
      <c r="AA1115" s="380">
        <f>'4.  2011-2014 LRAM'!Z143*AA1114</f>
        <v>0</v>
      </c>
      <c r="AB1115" s="380">
        <f>'4.  2011-2014 LRAM'!AA143*AB1114</f>
        <v>0</v>
      </c>
      <c r="AC1115" s="380">
        <f>'4.  2011-2014 LRAM'!AB143*AC1114</f>
        <v>0</v>
      </c>
      <c r="AD1115" s="380">
        <f>'4.  2011-2014 LRAM'!AC143*AD1114</f>
        <v>0</v>
      </c>
      <c r="AE1115" s="380">
        <f>'4.  2011-2014 LRAM'!AD143*AE1114</f>
        <v>0</v>
      </c>
      <c r="AF1115" s="380">
        <f>'4.  2011-2014 LRAM'!AE143*AF1114</f>
        <v>0</v>
      </c>
      <c r="AG1115" s="380">
        <f>'4.  2011-2014 LRAM'!AF143*AG1114</f>
        <v>0</v>
      </c>
      <c r="AH1115" s="380">
        <f>'4.  2011-2014 LRAM'!AG143*AH1114</f>
        <v>0</v>
      </c>
      <c r="AI1115" s="380">
        <f>'4.  2011-2014 LRAM'!AH143*AI1114</f>
        <v>0</v>
      </c>
      <c r="AJ1115" s="380">
        <f>'4.  2011-2014 LRAM'!AI143*AJ1114</f>
        <v>0</v>
      </c>
      <c r="AK1115" s="380">
        <f>'4.  2011-2014 LRAM'!AJ143*AK1114</f>
        <v>0</v>
      </c>
      <c r="AL1115" s="380">
        <f>'4.  2011-2014 LRAM'!AK143*AL1114</f>
        <v>0</v>
      </c>
      <c r="AM1115" s="380">
        <f>'4.  2011-2014 LRAM'!AL143*AM1114</f>
        <v>0</v>
      </c>
      <c r="AN1115" s="629">
        <f t="shared" ref="AN1115:AN1124" si="3429">SUM(Z1115:AM1115)</f>
        <v>0</v>
      </c>
    </row>
    <row r="1116" spans="1:40" ht="15">
      <c r="C1116" s="326" t="s">
        <v>355</v>
      </c>
      <c r="D1116" s="347"/>
      <c r="E1116" s="311"/>
      <c r="F1116" s="281"/>
      <c r="G1116" s="281"/>
      <c r="H1116" s="281"/>
      <c r="I1116" s="281"/>
      <c r="J1116" s="281"/>
      <c r="K1116" s="281"/>
      <c r="L1116" s="281"/>
      <c r="M1116" s="281"/>
      <c r="N1116" s="281"/>
      <c r="O1116" s="281"/>
      <c r="P1116" s="293"/>
      <c r="Q1116" s="281"/>
      <c r="R1116" s="281"/>
      <c r="S1116" s="281"/>
      <c r="T1116" s="311"/>
      <c r="U1116" s="311"/>
      <c r="V1116" s="311"/>
      <c r="W1116" s="311"/>
      <c r="X1116" s="281"/>
      <c r="Y1116" s="281"/>
      <c r="Z1116" s="380">
        <f>'4.  2011-2014 LRAM'!Y272*Z1114</f>
        <v>0</v>
      </c>
      <c r="AA1116" s="380">
        <f>'4.  2011-2014 LRAM'!Z272*AA1114</f>
        <v>0</v>
      </c>
      <c r="AB1116" s="380">
        <f>'4.  2011-2014 LRAM'!AA272*AB1114</f>
        <v>0</v>
      </c>
      <c r="AC1116" s="380">
        <f>'4.  2011-2014 LRAM'!AB272*AC1114</f>
        <v>0</v>
      </c>
      <c r="AD1116" s="380">
        <f>'4.  2011-2014 LRAM'!AC272*AD1114</f>
        <v>0</v>
      </c>
      <c r="AE1116" s="380">
        <f>'4.  2011-2014 LRAM'!AD272*AE1114</f>
        <v>0</v>
      </c>
      <c r="AF1116" s="380">
        <f>'4.  2011-2014 LRAM'!AE272*AF1114</f>
        <v>0</v>
      </c>
      <c r="AG1116" s="380">
        <f>'4.  2011-2014 LRAM'!AF272*AG1114</f>
        <v>0</v>
      </c>
      <c r="AH1116" s="380">
        <f>'4.  2011-2014 LRAM'!AG272*AH1114</f>
        <v>0</v>
      </c>
      <c r="AI1116" s="380">
        <f>'4.  2011-2014 LRAM'!AH272*AI1114</f>
        <v>0</v>
      </c>
      <c r="AJ1116" s="380">
        <f>'4.  2011-2014 LRAM'!AI272*AJ1114</f>
        <v>0</v>
      </c>
      <c r="AK1116" s="380">
        <f>'4.  2011-2014 LRAM'!AJ272*AK1114</f>
        <v>0</v>
      </c>
      <c r="AL1116" s="380">
        <f>'4.  2011-2014 LRAM'!AK272*AL1114</f>
        <v>0</v>
      </c>
      <c r="AM1116" s="380">
        <f>'4.  2011-2014 LRAM'!AL272*AM1114</f>
        <v>0</v>
      </c>
      <c r="AN1116" s="629">
        <f t="shared" si="3429"/>
        <v>0</v>
      </c>
    </row>
    <row r="1117" spans="1:40" ht="15">
      <c r="C1117" s="326" t="s">
        <v>356</v>
      </c>
      <c r="D1117" s="347"/>
      <c r="E1117" s="311"/>
      <c r="F1117" s="281"/>
      <c r="G1117" s="281"/>
      <c r="H1117" s="281"/>
      <c r="I1117" s="281"/>
      <c r="J1117" s="281"/>
      <c r="K1117" s="281"/>
      <c r="L1117" s="281"/>
      <c r="M1117" s="281"/>
      <c r="N1117" s="281"/>
      <c r="O1117" s="281"/>
      <c r="P1117" s="293"/>
      <c r="Q1117" s="281"/>
      <c r="R1117" s="281"/>
      <c r="S1117" s="281"/>
      <c r="T1117" s="311"/>
      <c r="U1117" s="311"/>
      <c r="V1117" s="311"/>
      <c r="W1117" s="311"/>
      <c r="X1117" s="281"/>
      <c r="Y1117" s="281"/>
      <c r="Z1117" s="380">
        <f>'4.  2011-2014 LRAM'!Y401*Z1114</f>
        <v>0</v>
      </c>
      <c r="AA1117" s="380">
        <f>'4.  2011-2014 LRAM'!Z401*AA1114</f>
        <v>0</v>
      </c>
      <c r="AB1117" s="380">
        <f>'4.  2011-2014 LRAM'!AA401*AB1114</f>
        <v>0</v>
      </c>
      <c r="AC1117" s="380">
        <f>'4.  2011-2014 LRAM'!AB401*AC1114</f>
        <v>0</v>
      </c>
      <c r="AD1117" s="380">
        <f>'4.  2011-2014 LRAM'!AC401*AD1114</f>
        <v>0</v>
      </c>
      <c r="AE1117" s="380">
        <f>'4.  2011-2014 LRAM'!AD401*AE1114</f>
        <v>0</v>
      </c>
      <c r="AF1117" s="380">
        <f>'4.  2011-2014 LRAM'!AE401*AF1114</f>
        <v>0</v>
      </c>
      <c r="AG1117" s="380">
        <f>'4.  2011-2014 LRAM'!AF401*AG1114</f>
        <v>0</v>
      </c>
      <c r="AH1117" s="380">
        <f>'4.  2011-2014 LRAM'!AG401*AH1114</f>
        <v>0</v>
      </c>
      <c r="AI1117" s="380">
        <f>'4.  2011-2014 LRAM'!AH401*AI1114</f>
        <v>0</v>
      </c>
      <c r="AJ1117" s="380">
        <f>'4.  2011-2014 LRAM'!AI401*AJ1114</f>
        <v>0</v>
      </c>
      <c r="AK1117" s="380">
        <f>'4.  2011-2014 LRAM'!AJ401*AK1114</f>
        <v>0</v>
      </c>
      <c r="AL1117" s="380">
        <f>'4.  2011-2014 LRAM'!AK401*AL1114</f>
        <v>0</v>
      </c>
      <c r="AM1117" s="380">
        <f>'4.  2011-2014 LRAM'!AL401*AM1114</f>
        <v>0</v>
      </c>
      <c r="AN1117" s="629">
        <f t="shared" si="3429"/>
        <v>0</v>
      </c>
    </row>
    <row r="1118" spans="1:40" ht="15">
      <c r="C1118" s="326" t="s">
        <v>357</v>
      </c>
      <c r="D1118" s="347"/>
      <c r="E1118" s="311"/>
      <c r="F1118" s="281"/>
      <c r="G1118" s="281"/>
      <c r="H1118" s="281"/>
      <c r="I1118" s="281"/>
      <c r="J1118" s="281"/>
      <c r="K1118" s="281"/>
      <c r="L1118" s="281"/>
      <c r="M1118" s="281"/>
      <c r="N1118" s="281"/>
      <c r="O1118" s="281"/>
      <c r="P1118" s="293"/>
      <c r="Q1118" s="281"/>
      <c r="R1118" s="281"/>
      <c r="S1118" s="281"/>
      <c r="T1118" s="311"/>
      <c r="U1118" s="311"/>
      <c r="V1118" s="311"/>
      <c r="W1118" s="311"/>
      <c r="X1118" s="281"/>
      <c r="Y1118" s="281"/>
      <c r="Z1118" s="380">
        <f>'4.  2011-2014 LRAM'!Y531*Z1114</f>
        <v>0</v>
      </c>
      <c r="AA1118" s="380">
        <f>'4.  2011-2014 LRAM'!Z531*AA1114</f>
        <v>0</v>
      </c>
      <c r="AB1118" s="380">
        <f>'4.  2011-2014 LRAM'!AA531*AB1114</f>
        <v>0</v>
      </c>
      <c r="AC1118" s="380">
        <f>'4.  2011-2014 LRAM'!AB531*AC1114</f>
        <v>0</v>
      </c>
      <c r="AD1118" s="380">
        <f>'4.  2011-2014 LRAM'!AC531*AD1114</f>
        <v>0</v>
      </c>
      <c r="AE1118" s="380">
        <f>'4.  2011-2014 LRAM'!AD531*AE1114</f>
        <v>0</v>
      </c>
      <c r="AF1118" s="380">
        <f>'4.  2011-2014 LRAM'!AE531*AF1114</f>
        <v>0</v>
      </c>
      <c r="AG1118" s="380">
        <f>'4.  2011-2014 LRAM'!AF531*AG1114</f>
        <v>0</v>
      </c>
      <c r="AH1118" s="380">
        <f>'4.  2011-2014 LRAM'!AG531*AH1114</f>
        <v>0</v>
      </c>
      <c r="AI1118" s="380">
        <f>'4.  2011-2014 LRAM'!AH531*AI1114</f>
        <v>0</v>
      </c>
      <c r="AJ1118" s="380">
        <f>'4.  2011-2014 LRAM'!AI531*AJ1114</f>
        <v>0</v>
      </c>
      <c r="AK1118" s="380">
        <f>'4.  2011-2014 LRAM'!AJ531*AK1114</f>
        <v>0</v>
      </c>
      <c r="AL1118" s="380">
        <f>'4.  2011-2014 LRAM'!AK531*AL1114</f>
        <v>0</v>
      </c>
      <c r="AM1118" s="380">
        <f>'4.  2011-2014 LRAM'!AL531*AM1114</f>
        <v>0</v>
      </c>
      <c r="AN1118" s="629">
        <f t="shared" si="3429"/>
        <v>0</v>
      </c>
    </row>
    <row r="1119" spans="1:40" ht="15">
      <c r="C1119" s="326" t="s">
        <v>358</v>
      </c>
      <c r="D1119" s="347"/>
      <c r="E1119" s="311"/>
      <c r="F1119" s="281"/>
      <c r="G1119" s="281"/>
      <c r="H1119" s="281"/>
      <c r="I1119" s="281"/>
      <c r="J1119" s="281"/>
      <c r="K1119" s="281"/>
      <c r="L1119" s="281"/>
      <c r="M1119" s="281"/>
      <c r="N1119" s="281"/>
      <c r="O1119" s="281"/>
      <c r="P1119" s="293"/>
      <c r="Q1119" s="281"/>
      <c r="R1119" s="281"/>
      <c r="S1119" s="281"/>
      <c r="T1119" s="311"/>
      <c r="U1119" s="311"/>
      <c r="V1119" s="311"/>
      <c r="W1119" s="311"/>
      <c r="X1119" s="281"/>
      <c r="Y1119" s="281"/>
      <c r="Z1119" s="380">
        <f t="shared" ref="Z1119:AM1119" si="3430">Z213*Z1114</f>
        <v>0</v>
      </c>
      <c r="AA1119" s="380">
        <f t="shared" si="3430"/>
        <v>0</v>
      </c>
      <c r="AB1119" s="380">
        <f t="shared" si="3430"/>
        <v>0</v>
      </c>
      <c r="AC1119" s="380">
        <f t="shared" si="3430"/>
        <v>0</v>
      </c>
      <c r="AD1119" s="380">
        <f t="shared" si="3430"/>
        <v>0</v>
      </c>
      <c r="AE1119" s="380">
        <f t="shared" si="3430"/>
        <v>0</v>
      </c>
      <c r="AF1119" s="380">
        <f t="shared" si="3430"/>
        <v>0</v>
      </c>
      <c r="AG1119" s="380">
        <f t="shared" si="3430"/>
        <v>0</v>
      </c>
      <c r="AH1119" s="380">
        <f t="shared" si="3430"/>
        <v>0</v>
      </c>
      <c r="AI1119" s="380">
        <f t="shared" si="3430"/>
        <v>0</v>
      </c>
      <c r="AJ1119" s="380">
        <f t="shared" si="3430"/>
        <v>0</v>
      </c>
      <c r="AK1119" s="380">
        <f t="shared" si="3430"/>
        <v>0</v>
      </c>
      <c r="AL1119" s="380">
        <f t="shared" si="3430"/>
        <v>0</v>
      </c>
      <c r="AM1119" s="380">
        <f t="shared" si="3430"/>
        <v>0</v>
      </c>
      <c r="AN1119" s="629">
        <f t="shared" si="3429"/>
        <v>0</v>
      </c>
    </row>
    <row r="1120" spans="1:40" ht="15">
      <c r="C1120" s="326" t="s">
        <v>359</v>
      </c>
      <c r="D1120" s="347"/>
      <c r="E1120" s="311"/>
      <c r="F1120" s="281"/>
      <c r="G1120" s="281"/>
      <c r="H1120" s="281"/>
      <c r="I1120" s="281"/>
      <c r="J1120" s="281"/>
      <c r="K1120" s="281"/>
      <c r="L1120" s="281"/>
      <c r="M1120" s="281"/>
      <c r="N1120" s="281"/>
      <c r="O1120" s="281"/>
      <c r="P1120" s="293"/>
      <c r="Q1120" s="281"/>
      <c r="R1120" s="281"/>
      <c r="S1120" s="281"/>
      <c r="T1120" s="311"/>
      <c r="U1120" s="311"/>
      <c r="V1120" s="311"/>
      <c r="W1120" s="311"/>
      <c r="X1120" s="281"/>
      <c r="Y1120" s="281"/>
      <c r="Z1120" s="380">
        <f t="shared" ref="Z1120:AM1120" si="3431">Z396*Z1114</f>
        <v>0</v>
      </c>
      <c r="AA1120" s="380">
        <f t="shared" si="3431"/>
        <v>0</v>
      </c>
      <c r="AB1120" s="380">
        <f t="shared" si="3431"/>
        <v>0</v>
      </c>
      <c r="AC1120" s="380">
        <f t="shared" si="3431"/>
        <v>0</v>
      </c>
      <c r="AD1120" s="380">
        <f t="shared" si="3431"/>
        <v>0</v>
      </c>
      <c r="AE1120" s="380">
        <f t="shared" si="3431"/>
        <v>0</v>
      </c>
      <c r="AF1120" s="380">
        <f t="shared" si="3431"/>
        <v>0</v>
      </c>
      <c r="AG1120" s="380">
        <f t="shared" si="3431"/>
        <v>0</v>
      </c>
      <c r="AH1120" s="380">
        <f t="shared" si="3431"/>
        <v>0</v>
      </c>
      <c r="AI1120" s="380">
        <f t="shared" si="3431"/>
        <v>0</v>
      </c>
      <c r="AJ1120" s="380">
        <f t="shared" si="3431"/>
        <v>0</v>
      </c>
      <c r="AK1120" s="380">
        <f t="shared" si="3431"/>
        <v>0</v>
      </c>
      <c r="AL1120" s="380">
        <f t="shared" si="3431"/>
        <v>0</v>
      </c>
      <c r="AM1120" s="380">
        <f t="shared" si="3431"/>
        <v>0</v>
      </c>
      <c r="AN1120" s="629">
        <f t="shared" si="3429"/>
        <v>0</v>
      </c>
    </row>
    <row r="1121" spans="3:40" ht="15">
      <c r="C1121" s="326" t="s">
        <v>360</v>
      </c>
      <c r="D1121" s="347"/>
      <c r="E1121" s="311"/>
      <c r="F1121" s="281"/>
      <c r="G1121" s="281"/>
      <c r="H1121" s="281"/>
      <c r="I1121" s="281"/>
      <c r="J1121" s="281"/>
      <c r="K1121" s="281"/>
      <c r="L1121" s="281"/>
      <c r="M1121" s="281"/>
      <c r="N1121" s="281"/>
      <c r="O1121" s="281"/>
      <c r="P1121" s="293"/>
      <c r="Q1121" s="281"/>
      <c r="R1121" s="281"/>
      <c r="S1121" s="281"/>
      <c r="T1121" s="311"/>
      <c r="U1121" s="311"/>
      <c r="V1121" s="311"/>
      <c r="W1121" s="311"/>
      <c r="X1121" s="281"/>
      <c r="Y1121" s="281"/>
      <c r="Z1121" s="380">
        <f t="shared" ref="Z1121:AM1121" si="3432">Z579*Z1114</f>
        <v>0</v>
      </c>
      <c r="AA1121" s="380">
        <f t="shared" si="3432"/>
        <v>0</v>
      </c>
      <c r="AB1121" s="380">
        <f t="shared" si="3432"/>
        <v>0</v>
      </c>
      <c r="AC1121" s="380">
        <f t="shared" si="3432"/>
        <v>0</v>
      </c>
      <c r="AD1121" s="380">
        <f t="shared" si="3432"/>
        <v>0</v>
      </c>
      <c r="AE1121" s="380">
        <f t="shared" si="3432"/>
        <v>0</v>
      </c>
      <c r="AF1121" s="380">
        <f t="shared" si="3432"/>
        <v>0</v>
      </c>
      <c r="AG1121" s="380">
        <f t="shared" si="3432"/>
        <v>0</v>
      </c>
      <c r="AH1121" s="380">
        <f t="shared" si="3432"/>
        <v>0</v>
      </c>
      <c r="AI1121" s="380">
        <f t="shared" si="3432"/>
        <v>0</v>
      </c>
      <c r="AJ1121" s="380">
        <f t="shared" si="3432"/>
        <v>0</v>
      </c>
      <c r="AK1121" s="380">
        <f t="shared" si="3432"/>
        <v>0</v>
      </c>
      <c r="AL1121" s="380">
        <f t="shared" si="3432"/>
        <v>0</v>
      </c>
      <c r="AM1121" s="380">
        <f t="shared" si="3432"/>
        <v>0</v>
      </c>
      <c r="AN1121" s="629">
        <f t="shared" si="3429"/>
        <v>0</v>
      </c>
    </row>
    <row r="1122" spans="3:40" ht="15">
      <c r="C1122" s="326" t="s">
        <v>361</v>
      </c>
      <c r="D1122" s="347"/>
      <c r="E1122" s="311"/>
      <c r="F1122" s="281"/>
      <c r="G1122" s="281"/>
      <c r="H1122" s="281"/>
      <c r="I1122" s="281"/>
      <c r="J1122" s="281"/>
      <c r="K1122" s="281"/>
      <c r="L1122" s="281"/>
      <c r="M1122" s="281"/>
      <c r="N1122" s="281"/>
      <c r="O1122" s="281"/>
      <c r="P1122" s="293"/>
      <c r="Q1122" s="281"/>
      <c r="R1122" s="281"/>
      <c r="S1122" s="281"/>
      <c r="T1122" s="311"/>
      <c r="U1122" s="311"/>
      <c r="V1122" s="311"/>
      <c r="W1122" s="311"/>
      <c r="X1122" s="281"/>
      <c r="Y1122" s="281"/>
      <c r="Z1122" s="380">
        <f t="shared" ref="Z1122:AM1122" si="3433">Z762*Z1114</f>
        <v>0</v>
      </c>
      <c r="AA1122" s="380">
        <f t="shared" si="3433"/>
        <v>0</v>
      </c>
      <c r="AB1122" s="380">
        <f t="shared" si="3433"/>
        <v>0</v>
      </c>
      <c r="AC1122" s="380">
        <f t="shared" si="3433"/>
        <v>0</v>
      </c>
      <c r="AD1122" s="380">
        <f t="shared" si="3433"/>
        <v>0</v>
      </c>
      <c r="AE1122" s="380">
        <f t="shared" si="3433"/>
        <v>0</v>
      </c>
      <c r="AF1122" s="380">
        <f t="shared" si="3433"/>
        <v>0</v>
      </c>
      <c r="AG1122" s="380">
        <f t="shared" si="3433"/>
        <v>0</v>
      </c>
      <c r="AH1122" s="380">
        <f t="shared" si="3433"/>
        <v>0</v>
      </c>
      <c r="AI1122" s="380">
        <f t="shared" si="3433"/>
        <v>0</v>
      </c>
      <c r="AJ1122" s="380">
        <f t="shared" si="3433"/>
        <v>0</v>
      </c>
      <c r="AK1122" s="380">
        <f t="shared" si="3433"/>
        <v>0</v>
      </c>
      <c r="AL1122" s="380">
        <f t="shared" si="3433"/>
        <v>0</v>
      </c>
      <c r="AM1122" s="380">
        <f t="shared" si="3433"/>
        <v>0</v>
      </c>
      <c r="AN1122" s="629">
        <f t="shared" si="3429"/>
        <v>0</v>
      </c>
    </row>
    <row r="1123" spans="3:40" ht="15">
      <c r="C1123" s="326" t="s">
        <v>362</v>
      </c>
      <c r="D1123" s="347"/>
      <c r="E1123" s="311"/>
      <c r="F1123" s="281"/>
      <c r="G1123" s="281"/>
      <c r="H1123" s="281"/>
      <c r="I1123" s="281"/>
      <c r="J1123" s="281"/>
      <c r="K1123" s="281"/>
      <c r="L1123" s="281"/>
      <c r="M1123" s="281"/>
      <c r="N1123" s="281"/>
      <c r="O1123" s="281"/>
      <c r="P1123" s="293"/>
      <c r="Q1123" s="281"/>
      <c r="R1123" s="281"/>
      <c r="S1123" s="281"/>
      <c r="T1123" s="311"/>
      <c r="U1123" s="311"/>
      <c r="V1123" s="311"/>
      <c r="W1123" s="311"/>
      <c r="X1123" s="281"/>
      <c r="Y1123" s="281"/>
      <c r="Z1123" s="380">
        <f t="shared" ref="Z1123:AM1123" si="3434">Z945*Z1114</f>
        <v>0</v>
      </c>
      <c r="AA1123" s="380">
        <f t="shared" si="3434"/>
        <v>0</v>
      </c>
      <c r="AB1123" s="380">
        <f t="shared" si="3434"/>
        <v>0</v>
      </c>
      <c r="AC1123" s="380">
        <f t="shared" si="3434"/>
        <v>0</v>
      </c>
      <c r="AD1123" s="380">
        <f t="shared" si="3434"/>
        <v>0</v>
      </c>
      <c r="AE1123" s="380">
        <f t="shared" si="3434"/>
        <v>0</v>
      </c>
      <c r="AF1123" s="380">
        <f t="shared" si="3434"/>
        <v>0</v>
      </c>
      <c r="AG1123" s="380">
        <f t="shared" si="3434"/>
        <v>0</v>
      </c>
      <c r="AH1123" s="380">
        <f t="shared" si="3434"/>
        <v>0</v>
      </c>
      <c r="AI1123" s="380">
        <f t="shared" si="3434"/>
        <v>0</v>
      </c>
      <c r="AJ1123" s="380">
        <f t="shared" si="3434"/>
        <v>0</v>
      </c>
      <c r="AK1123" s="380">
        <f t="shared" si="3434"/>
        <v>0</v>
      </c>
      <c r="AL1123" s="380">
        <f t="shared" si="3434"/>
        <v>0</v>
      </c>
      <c r="AM1123" s="380">
        <f t="shared" si="3434"/>
        <v>0</v>
      </c>
      <c r="AN1123" s="629">
        <f t="shared" si="3429"/>
        <v>0</v>
      </c>
    </row>
    <row r="1124" spans="3:40" ht="15">
      <c r="C1124" s="326" t="s">
        <v>363</v>
      </c>
      <c r="D1124" s="347"/>
      <c r="E1124" s="311"/>
      <c r="F1124" s="281"/>
      <c r="G1124" s="281"/>
      <c r="H1124" s="281"/>
      <c r="I1124" s="281"/>
      <c r="J1124" s="281"/>
      <c r="K1124" s="281"/>
      <c r="L1124" s="281"/>
      <c r="M1124" s="281"/>
      <c r="N1124" s="281"/>
      <c r="O1124" s="281"/>
      <c r="P1124" s="293"/>
      <c r="Q1124" s="281"/>
      <c r="R1124" s="281"/>
      <c r="S1124" s="281"/>
      <c r="T1124" s="311"/>
      <c r="U1124" s="311"/>
      <c r="V1124" s="311"/>
      <c r="W1124" s="311"/>
      <c r="X1124" s="281"/>
      <c r="Y1124" s="281"/>
      <c r="Z1124" s="380">
        <f>Z1111*Z1114</f>
        <v>0</v>
      </c>
      <c r="AA1124" s="380">
        <f>AA1111*AA1114</f>
        <v>0</v>
      </c>
      <c r="AB1124" s="380">
        <f t="shared" ref="AB1124:AM1124" si="3435">AB1111*AB1114</f>
        <v>0</v>
      </c>
      <c r="AC1124" s="380">
        <f t="shared" si="3435"/>
        <v>0</v>
      </c>
      <c r="AD1124" s="380">
        <f t="shared" si="3435"/>
        <v>0</v>
      </c>
      <c r="AE1124" s="380">
        <f t="shared" si="3435"/>
        <v>0</v>
      </c>
      <c r="AF1124" s="380">
        <f t="shared" si="3435"/>
        <v>0</v>
      </c>
      <c r="AG1124" s="380">
        <f t="shared" si="3435"/>
        <v>0</v>
      </c>
      <c r="AH1124" s="380">
        <f t="shared" si="3435"/>
        <v>0</v>
      </c>
      <c r="AI1124" s="380">
        <f t="shared" si="3435"/>
        <v>0</v>
      </c>
      <c r="AJ1124" s="380">
        <f t="shared" si="3435"/>
        <v>0</v>
      </c>
      <c r="AK1124" s="380">
        <f t="shared" si="3435"/>
        <v>0</v>
      </c>
      <c r="AL1124" s="380">
        <f t="shared" si="3435"/>
        <v>0</v>
      </c>
      <c r="AM1124" s="380">
        <f t="shared" si="3435"/>
        <v>0</v>
      </c>
      <c r="AN1124" s="629">
        <f t="shared" si="3429"/>
        <v>0</v>
      </c>
    </row>
    <row r="1125" spans="3:40" ht="15.6">
      <c r="C1125" s="351" t="s">
        <v>353</v>
      </c>
      <c r="D1125" s="347"/>
      <c r="E1125" s="338"/>
      <c r="F1125" s="336"/>
      <c r="G1125" s="336"/>
      <c r="H1125" s="336"/>
      <c r="I1125" s="336"/>
      <c r="J1125" s="336"/>
      <c r="K1125" s="336"/>
      <c r="L1125" s="336"/>
      <c r="M1125" s="336"/>
      <c r="N1125" s="336"/>
      <c r="O1125" s="336"/>
      <c r="P1125" s="302"/>
      <c r="Q1125" s="336"/>
      <c r="R1125" s="336"/>
      <c r="S1125" s="336"/>
      <c r="T1125" s="338"/>
      <c r="U1125" s="338"/>
      <c r="V1125" s="338"/>
      <c r="W1125" s="338"/>
      <c r="X1125" s="336"/>
      <c r="Y1125" s="336"/>
      <c r="Z1125" s="348">
        <f>SUM(Z1115:Z1124)</f>
        <v>0</v>
      </c>
      <c r="AA1125" s="348">
        <f t="shared" ref="AA1125:AF1125" si="3436">SUM(AA1115:AA1124)</f>
        <v>0</v>
      </c>
      <c r="AB1125" s="348">
        <f t="shared" si="3436"/>
        <v>0</v>
      </c>
      <c r="AC1125" s="348">
        <f t="shared" si="3436"/>
        <v>0</v>
      </c>
      <c r="AD1125" s="348">
        <f t="shared" si="3436"/>
        <v>0</v>
      </c>
      <c r="AE1125" s="348">
        <f t="shared" si="3436"/>
        <v>0</v>
      </c>
      <c r="AF1125" s="348">
        <f t="shared" si="3436"/>
        <v>0</v>
      </c>
      <c r="AG1125" s="348">
        <f>SUM(AG1115:AG1124)</f>
        <v>0</v>
      </c>
      <c r="AH1125" s="348">
        <f t="shared" ref="AH1125:AM1125" si="3437">SUM(AH1115:AH1124)</f>
        <v>0</v>
      </c>
      <c r="AI1125" s="348">
        <f t="shared" si="3437"/>
        <v>0</v>
      </c>
      <c r="AJ1125" s="348">
        <f t="shared" si="3437"/>
        <v>0</v>
      </c>
      <c r="AK1125" s="348">
        <f t="shared" si="3437"/>
        <v>0</v>
      </c>
      <c r="AL1125" s="348">
        <f t="shared" si="3437"/>
        <v>0</v>
      </c>
      <c r="AM1125" s="348">
        <f t="shared" si="3437"/>
        <v>0</v>
      </c>
      <c r="AN1125" s="409">
        <f>SUM(AN1115:AN1124)</f>
        <v>0</v>
      </c>
    </row>
    <row r="1126" spans="3:40" ht="15.6">
      <c r="C1126" s="351" t="s">
        <v>352</v>
      </c>
      <c r="D1126" s="347"/>
      <c r="E1126" s="352"/>
      <c r="F1126" s="336"/>
      <c r="G1126" s="336"/>
      <c r="H1126" s="336"/>
      <c r="I1126" s="336"/>
      <c r="J1126" s="336"/>
      <c r="K1126" s="336"/>
      <c r="L1126" s="336"/>
      <c r="M1126" s="336"/>
      <c r="N1126" s="336"/>
      <c r="O1126" s="336"/>
      <c r="P1126" s="302"/>
      <c r="Q1126" s="336"/>
      <c r="R1126" s="336"/>
      <c r="S1126" s="336"/>
      <c r="T1126" s="338"/>
      <c r="U1126" s="338"/>
      <c r="V1126" s="338"/>
      <c r="W1126" s="338"/>
      <c r="X1126" s="336"/>
      <c r="Y1126" s="336"/>
      <c r="Z1126" s="349">
        <f>Z1112*Z1114</f>
        <v>0</v>
      </c>
      <c r="AA1126" s="349">
        <f t="shared" ref="AA1126:AF1126" si="3438">AA1112*AA1114</f>
        <v>0</v>
      </c>
      <c r="AB1126" s="349">
        <f>AB1112*AB1114</f>
        <v>0</v>
      </c>
      <c r="AC1126" s="349">
        <f t="shared" si="3438"/>
        <v>0</v>
      </c>
      <c r="AD1126" s="349">
        <f t="shared" si="3438"/>
        <v>0</v>
      </c>
      <c r="AE1126" s="349">
        <f t="shared" si="3438"/>
        <v>0</v>
      </c>
      <c r="AF1126" s="349">
        <f t="shared" si="3438"/>
        <v>0</v>
      </c>
      <c r="AG1126" s="349">
        <f t="shared" ref="AG1126:AM1126" si="3439">AG1112*AG1114</f>
        <v>0</v>
      </c>
      <c r="AH1126" s="349">
        <f t="shared" si="3439"/>
        <v>0</v>
      </c>
      <c r="AI1126" s="349">
        <f t="shared" si="3439"/>
        <v>0</v>
      </c>
      <c r="AJ1126" s="349">
        <f t="shared" si="3439"/>
        <v>0</v>
      </c>
      <c r="AK1126" s="349">
        <f t="shared" si="3439"/>
        <v>0</v>
      </c>
      <c r="AL1126" s="349">
        <f t="shared" si="3439"/>
        <v>0</v>
      </c>
      <c r="AM1126" s="349">
        <f t="shared" si="3439"/>
        <v>0</v>
      </c>
      <c r="AN1126" s="409">
        <f>SUM(Z1126:AM1126)</f>
        <v>0</v>
      </c>
    </row>
    <row r="1127" spans="3:40" ht="15.6">
      <c r="C1127" s="351" t="s">
        <v>351</v>
      </c>
      <c r="D1127" s="347"/>
      <c r="E1127" s="352"/>
      <c r="F1127" s="336"/>
      <c r="G1127" s="336"/>
      <c r="H1127" s="336"/>
      <c r="I1127" s="336"/>
      <c r="J1127" s="336"/>
      <c r="K1127" s="336"/>
      <c r="L1127" s="336"/>
      <c r="M1127" s="336"/>
      <c r="N1127" s="336"/>
      <c r="O1127" s="336"/>
      <c r="P1127" s="302"/>
      <c r="Q1127" s="336"/>
      <c r="R1127" s="336"/>
      <c r="S1127" s="336"/>
      <c r="T1127" s="352"/>
      <c r="U1127" s="352"/>
      <c r="V1127" s="352"/>
      <c r="W1127" s="352"/>
      <c r="X1127" s="336"/>
      <c r="Y1127" s="336"/>
      <c r="Z1127" s="353"/>
      <c r="AA1127" s="353"/>
      <c r="AB1127" s="353"/>
      <c r="AC1127" s="353"/>
      <c r="AD1127" s="353"/>
      <c r="AE1127" s="353"/>
      <c r="AF1127" s="353"/>
      <c r="AG1127" s="353"/>
      <c r="AH1127" s="353"/>
      <c r="AI1127" s="353"/>
      <c r="AJ1127" s="353"/>
      <c r="AK1127" s="353"/>
      <c r="AL1127" s="353"/>
      <c r="AM1127" s="353"/>
      <c r="AN1127" s="409">
        <f>AN1125-AN1126</f>
        <v>0</v>
      </c>
    </row>
    <row r="1128" spans="3:40" ht="15">
      <c r="C1128" s="383"/>
      <c r="D1128" s="447"/>
      <c r="E1128" s="447"/>
      <c r="F1128" s="448"/>
      <c r="G1128" s="448"/>
      <c r="H1128" s="448"/>
      <c r="I1128" s="448"/>
      <c r="J1128" s="448"/>
      <c r="K1128" s="448"/>
      <c r="L1128" s="448"/>
      <c r="M1128" s="448"/>
      <c r="N1128" s="448"/>
      <c r="O1128" s="448"/>
      <c r="P1128" s="449"/>
      <c r="Q1128" s="448"/>
      <c r="R1128" s="448"/>
      <c r="S1128" s="448"/>
      <c r="T1128" s="447"/>
      <c r="U1128" s="450"/>
      <c r="V1128" s="447"/>
      <c r="W1128" s="447"/>
      <c r="X1128" s="448"/>
      <c r="Y1128" s="448"/>
      <c r="Z1128" s="451"/>
      <c r="AA1128" s="451"/>
      <c r="AB1128" s="451"/>
      <c r="AC1128" s="451"/>
      <c r="AD1128" s="451"/>
      <c r="AE1128" s="451"/>
      <c r="AF1128" s="451"/>
      <c r="AG1128" s="451"/>
      <c r="AH1128" s="451"/>
      <c r="AI1128" s="451"/>
      <c r="AJ1128" s="451"/>
      <c r="AK1128" s="451"/>
      <c r="AL1128" s="451"/>
      <c r="AM1128" s="451"/>
      <c r="AN1128" s="388"/>
    </row>
    <row r="1129" spans="3:40" ht="19.5" customHeight="1">
      <c r="C1129" s="370" t="s">
        <v>598</v>
      </c>
      <c r="D1129" s="389"/>
      <c r="E1129" s="390"/>
      <c r="F1129" s="390"/>
      <c r="G1129" s="390"/>
      <c r="H1129" s="390"/>
      <c r="I1129" s="390"/>
      <c r="J1129" s="390"/>
      <c r="K1129" s="390"/>
      <c r="L1129" s="390"/>
      <c r="M1129" s="390"/>
      <c r="N1129" s="390"/>
      <c r="O1129" s="390"/>
      <c r="P1129" s="390"/>
      <c r="Q1129" s="390"/>
      <c r="R1129" s="390"/>
      <c r="S1129" s="390"/>
      <c r="T1129" s="373"/>
      <c r="U1129" s="374"/>
      <c r="V1129" s="390"/>
      <c r="W1129" s="390"/>
      <c r="X1129" s="390"/>
      <c r="Y1129" s="390"/>
      <c r="Z1129" s="411"/>
      <c r="AA1129" s="411"/>
      <c r="AB1129" s="411"/>
      <c r="AC1129" s="411"/>
      <c r="AD1129" s="411"/>
      <c r="AE1129" s="411"/>
      <c r="AF1129" s="411"/>
      <c r="AG1129" s="411"/>
      <c r="AH1129" s="411"/>
      <c r="AI1129" s="411"/>
      <c r="AJ1129" s="411"/>
      <c r="AK1129" s="411"/>
      <c r="AL1129" s="411"/>
      <c r="AM1129" s="411"/>
      <c r="AN1129" s="391"/>
    </row>
    <row r="1131" spans="3:40">
      <c r="C1131" s="590" t="s">
        <v>527</v>
      </c>
    </row>
  </sheetData>
  <sheetProtection formatCells="0" formatColumns="0" formatRows="0" insertColumns="0" insertRows="0" insertHyperlinks="0" deleteColumns="0" deleteRows="0" sort="0" autoFilter="0" pivotTables="0"/>
  <autoFilter ref="A35:AQ194">
    <filterColumn colId="33">
      <colorFilter dxfId="9"/>
    </filterColumn>
  </autoFilter>
  <mergeCells count="45">
    <mergeCell ref="C14:C16"/>
    <mergeCell ref="C34:C35"/>
    <mergeCell ref="D34:D35"/>
    <mergeCell ref="F34:N34"/>
    <mergeCell ref="C18:C19"/>
    <mergeCell ref="C24:C25"/>
    <mergeCell ref="D18:Y18"/>
    <mergeCell ref="D19:Y19"/>
    <mergeCell ref="D20:Y20"/>
    <mergeCell ref="D21:Y21"/>
    <mergeCell ref="D22:Y22"/>
    <mergeCell ref="D16:E16"/>
    <mergeCell ref="Z401:AN401"/>
    <mergeCell ref="Z218:AN218"/>
    <mergeCell ref="O34:O35"/>
    <mergeCell ref="Q34:Y34"/>
    <mergeCell ref="Z34:AN34"/>
    <mergeCell ref="Q401:Y401"/>
    <mergeCell ref="C218:C219"/>
    <mergeCell ref="D218:D219"/>
    <mergeCell ref="F218:N218"/>
    <mergeCell ref="O218:O219"/>
    <mergeCell ref="Q218:Y218"/>
    <mergeCell ref="D401:D402"/>
    <mergeCell ref="F401:N401"/>
    <mergeCell ref="O401:O402"/>
    <mergeCell ref="C584:C585"/>
    <mergeCell ref="D584:D585"/>
    <mergeCell ref="F584:N584"/>
    <mergeCell ref="O584:O585"/>
    <mergeCell ref="C401:C402"/>
    <mergeCell ref="Z950:AN950"/>
    <mergeCell ref="Q584:Y584"/>
    <mergeCell ref="C767:C768"/>
    <mergeCell ref="D767:D768"/>
    <mergeCell ref="F767:N767"/>
    <mergeCell ref="O767:O768"/>
    <mergeCell ref="Q767:Y767"/>
    <mergeCell ref="Z767:AN767"/>
    <mergeCell ref="Z584:AN584"/>
    <mergeCell ref="Q950:Y950"/>
    <mergeCell ref="O950:O951"/>
    <mergeCell ref="C950:C951"/>
    <mergeCell ref="D950:D951"/>
    <mergeCell ref="F950:N950"/>
  </mergeCells>
  <hyperlinks>
    <hyperlink ref="D24" location="Table_5_a.__2015_Lost_Revenues_Work_Form" display="Table 5-a.  2015 Lost Revenues"/>
    <hyperlink ref="D25" location="Table_5_b.__2016_Lost_Revenues_Work_Form" display="Table 5-b.  2016 Lost Revenues "/>
    <hyperlink ref="D26" location="Table_5_c.__2017_Lost_Revenues_Work_Form" display="Table 5-c.  2017 Lost Revenues "/>
    <hyperlink ref="D27" location="Table_5_d.__2018_Lost_Revenues_Work_Form" display="Table 5-d.  2018 Lost Revenues "/>
    <hyperlink ref="E583" location="'5.  2015-2020 LRAM'!A1" display="Return to top"/>
    <hyperlink ref="D28" location="Table_5_e.__2019_Lost_Revenues_Work_Form" display="Table 5-e.  2019 Lost Revenues"/>
    <hyperlink ref="D29" location="Table_5_f.__2020_Lost_Revenues_Work_Form" display="Table 5-f.  2020 Lost Revenues"/>
    <hyperlink ref="E217" location="'5.  2015-2020 LRAM'!A1" display="Return to top"/>
    <hyperlink ref="E400" location="'5.  2015-2020 LRAM'!A1" display="Return to top"/>
    <hyperlink ref="E766" location="'5.  2015-2020 LRAM'!A1" display="Return to top"/>
    <hyperlink ref="E949" location="'5.  2015-2020 LRAM'!A1" display="Return to top"/>
    <hyperlink ref="C1131" location="'5.  2015-2020 LRAM'!A1" display="Return to top"/>
  </hyperlinks>
  <pageMargins left="0.70866141732283472" right="0.70866141732283472" top="0.74803149606299213" bottom="0.74803149606299213" header="0.31496062992125984" footer="0.31496062992125984"/>
  <pageSetup paperSize="17" scale="35"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36" zoomScale="90" zoomScaleNormal="90" workbookViewId="0">
      <selection activeCell="C47" sqref="C47"/>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0" t="s">
        <v>552</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506</v>
      </c>
      <c r="C8" s="828" t="s">
        <v>683</v>
      </c>
      <c r="D8" s="828"/>
      <c r="E8" s="828"/>
      <c r="F8" s="828"/>
      <c r="G8" s="828"/>
      <c r="H8" s="828"/>
      <c r="I8" s="828"/>
      <c r="J8" s="828"/>
      <c r="K8" s="828"/>
      <c r="L8" s="828"/>
      <c r="M8" s="828"/>
      <c r="N8" s="828"/>
      <c r="O8" s="828"/>
      <c r="P8" s="828"/>
      <c r="Q8" s="828"/>
      <c r="R8" s="828"/>
      <c r="S8" s="828"/>
      <c r="T8" s="107"/>
      <c r="U8" s="107"/>
      <c r="V8" s="107"/>
      <c r="W8" s="107"/>
    </row>
    <row r="9" spans="1:28" s="9" customFormat="1" ht="45" customHeight="1">
      <c r="B9" s="57"/>
      <c r="C9" s="828" t="s">
        <v>565</v>
      </c>
      <c r="D9" s="828"/>
      <c r="E9" s="828"/>
      <c r="F9" s="828"/>
      <c r="G9" s="828"/>
      <c r="H9" s="828"/>
      <c r="I9" s="828"/>
      <c r="J9" s="828"/>
      <c r="K9" s="828"/>
      <c r="L9" s="828"/>
      <c r="M9" s="828"/>
      <c r="N9" s="828"/>
      <c r="O9" s="828"/>
      <c r="P9" s="828"/>
      <c r="Q9" s="828"/>
      <c r="R9" s="828"/>
      <c r="S9" s="828"/>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27" t="s">
        <v>236</v>
      </c>
      <c r="C12" s="827"/>
      <c r="D12" s="183"/>
      <c r="E12" s="184" t="s">
        <v>237</v>
      </c>
      <c r="F12" s="52"/>
      <c r="G12" s="52"/>
      <c r="H12" s="45"/>
      <c r="I12" s="52"/>
      <c r="K12" s="592"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473</v>
      </c>
      <c r="D14" s="205"/>
      <c r="E14" s="206" t="s">
        <v>62</v>
      </c>
      <c r="F14" s="206" t="s">
        <v>495</v>
      </c>
      <c r="G14" s="206" t="s">
        <v>63</v>
      </c>
      <c r="H14" s="206" t="s">
        <v>64</v>
      </c>
      <c r="I14" s="206" t="str">
        <f>'1.  LRAMVA Summary'!D50</f>
        <v>Residential</v>
      </c>
      <c r="J14" s="206" t="str">
        <f>'1.  LRAMVA Summary'!E50</f>
        <v>GS&lt;50 kW</v>
      </c>
      <c r="K14" s="206" t="str">
        <f>'1.  LRAMVA Summary'!F50</f>
        <v>GS 50 to 699 kW</v>
      </c>
      <c r="L14" s="206" t="str">
        <f>'1.  LRAMVA Summary'!G50</f>
        <v>GS 700 to 4,999 kW</v>
      </c>
      <c r="M14" s="206" t="str">
        <f>'1.  LRAMVA Summary'!H50</f>
        <v>Large Use</v>
      </c>
      <c r="N14" s="206" t="str">
        <f>'1.  LRAMVA Summary'!I50</f>
        <v>Street Lighting</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 thickBot="1">
      <c r="B27" s="215" t="s">
        <v>56</v>
      </c>
      <c r="C27" s="215">
        <v>1.47E-2</v>
      </c>
      <c r="D27" s="208"/>
      <c r="E27" s="218" t="s">
        <v>462</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426</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 thickBot="1">
      <c r="B42" s="215" t="s">
        <v>80</v>
      </c>
      <c r="C42" s="235">
        <v>1.4999999999999999E-2</v>
      </c>
      <c r="D42" s="208"/>
      <c r="E42" s="218" t="s">
        <v>463</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 thickTop="1">
      <c r="B43" s="215" t="s">
        <v>81</v>
      </c>
      <c r="C43" s="235">
        <v>1.4999999999999999E-2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1.89E-2</v>
      </c>
      <c r="D44" s="208"/>
      <c r="E44" s="227" t="s">
        <v>427</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1.89E-2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6">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 thickBot="1">
      <c r="B57" s="27"/>
      <c r="C57" s="27"/>
      <c r="D57" s="208"/>
      <c r="E57" s="218" t="s">
        <v>464</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428</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 thickBot="1">
      <c r="B72" s="68"/>
      <c r="E72" s="218" t="s">
        <v>465</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429</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182</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182</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182</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182</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182</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182</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 thickBot="1">
      <c r="B87" s="68"/>
      <c r="E87" s="218" t="s">
        <v>466</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430</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34">$C$35/12</f>
        <v>9.1666666666666665E-4</v>
      </c>
      <c r="I91" s="232">
        <f>(SUM('1.  LRAMVA Summary'!D$52:D$66)+SUM('1.  LRAMVA Summary'!D$67:D$68)*(MONTH($E91)-1)/12)*$H91</f>
        <v>21.068662691715062</v>
      </c>
      <c r="J91" s="232">
        <f>(SUM('1.  LRAMVA Summary'!E$52:E$66)+SUM('1.  LRAMVA Summary'!E$67:E$68)*(MONTH($E91)-1)/12)*$H91</f>
        <v>20.455685162924429</v>
      </c>
      <c r="K91" s="232">
        <f>(SUM('1.  LRAMVA Summary'!F$52:F$66)+SUM('1.  LRAMVA Summary'!F$67:F$68)*(MONTH($E91)-1)/12)*$H91</f>
        <v>7.7870930674721048</v>
      </c>
      <c r="L91" s="232">
        <f>(SUM('1.  LRAMVA Summary'!G$52:G$66)+SUM('1.  LRAMVA Summary'!G$67:G$68)*(MONTH($E91)-1)/12)*$H91</f>
        <v>4.3197464728413388</v>
      </c>
      <c r="M91" s="232">
        <f>(SUM('1.  LRAMVA Summary'!H$52:H$66)+SUM('1.  LRAMVA Summary'!H$67:H$68)*(MONTH($E91)-1)/12)*$H91</f>
        <v>2.5907332953253435</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56.221920690278274</v>
      </c>
    </row>
    <row r="92" spans="2:23" s="9" customFormat="1" ht="14.25" customHeight="1">
      <c r="B92" s="68"/>
      <c r="E92" s="216">
        <v>42430</v>
      </c>
      <c r="F92" s="216" t="s">
        <v>184</v>
      </c>
      <c r="G92" s="217" t="s">
        <v>65</v>
      </c>
      <c r="H92" s="231">
        <f t="shared" si="34"/>
        <v>9.1666666666666665E-4</v>
      </c>
      <c r="I92" s="232">
        <f>(SUM('1.  LRAMVA Summary'!D$52:D$66)+SUM('1.  LRAMVA Summary'!D$67:D$68)*(MONTH($E92)-1)/12)*$H92</f>
        <v>42.137325383430124</v>
      </c>
      <c r="J92" s="232">
        <f>(SUM('1.  LRAMVA Summary'!E$52:E$66)+SUM('1.  LRAMVA Summary'!E$67:E$68)*(MONTH($E92)-1)/12)*$H92</f>
        <v>40.911370325848857</v>
      </c>
      <c r="K92" s="232">
        <f>(SUM('1.  LRAMVA Summary'!F$52:F$66)+SUM('1.  LRAMVA Summary'!F$67:F$68)*(MONTH($E92)-1)/12)*$H92</f>
        <v>15.57418613494421</v>
      </c>
      <c r="L92" s="232">
        <f>(SUM('1.  LRAMVA Summary'!G$52:G$66)+SUM('1.  LRAMVA Summary'!G$67:G$68)*(MONTH($E92)-1)/12)*$H92</f>
        <v>8.6394929456826777</v>
      </c>
      <c r="M92" s="232">
        <f>(SUM('1.  LRAMVA Summary'!H$52:H$66)+SUM('1.  LRAMVA Summary'!H$67:H$68)*(MONTH($E92)-1)/12)*$H92</f>
        <v>5.1814665906506869</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112.44384138055655</v>
      </c>
    </row>
    <row r="93" spans="2:23" s="8" customFormat="1">
      <c r="B93" s="241"/>
      <c r="D93" s="9"/>
      <c r="E93" s="216">
        <v>42461</v>
      </c>
      <c r="F93" s="216" t="s">
        <v>184</v>
      </c>
      <c r="G93" s="217" t="s">
        <v>66</v>
      </c>
      <c r="H93" s="231">
        <f>$C$36/12</f>
        <v>9.1666666666666665E-4</v>
      </c>
      <c r="I93" s="232">
        <f>(SUM('1.  LRAMVA Summary'!D$52:D$66)+SUM('1.  LRAMVA Summary'!D$67:D$68)*(MONTH($E93)-1)/12)*$H93</f>
        <v>63.205988075145186</v>
      </c>
      <c r="J93" s="232">
        <f>(SUM('1.  LRAMVA Summary'!E$52:E$66)+SUM('1.  LRAMVA Summary'!E$67:E$68)*(MONTH($E93)-1)/12)*$H93</f>
        <v>61.367055488773289</v>
      </c>
      <c r="K93" s="232">
        <f>(SUM('1.  LRAMVA Summary'!F$52:F$66)+SUM('1.  LRAMVA Summary'!F$67:F$68)*(MONTH($E93)-1)/12)*$H93</f>
        <v>23.36127920241632</v>
      </c>
      <c r="L93" s="232">
        <f>(SUM('1.  LRAMVA Summary'!G$52:G$66)+SUM('1.  LRAMVA Summary'!G$67:G$68)*(MONTH($E93)-1)/12)*$H93</f>
        <v>12.959239418524014</v>
      </c>
      <c r="M93" s="232">
        <f>(SUM('1.  LRAMVA Summary'!H$52:H$66)+SUM('1.  LRAMVA Summary'!H$67:H$68)*(MONTH($E93)-1)/12)*$H93</f>
        <v>7.7721998859760308</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168.66576207083483</v>
      </c>
    </row>
    <row r="94" spans="2:23" s="9" customFormat="1">
      <c r="B94" s="68"/>
      <c r="E94" s="216">
        <v>42491</v>
      </c>
      <c r="F94" s="216" t="s">
        <v>184</v>
      </c>
      <c r="G94" s="217" t="s">
        <v>66</v>
      </c>
      <c r="H94" s="231">
        <f t="shared" ref="H94:H95" si="36">$C$36/12</f>
        <v>9.1666666666666665E-4</v>
      </c>
      <c r="I94" s="232">
        <f>(SUM('1.  LRAMVA Summary'!D$52:D$66)+SUM('1.  LRAMVA Summary'!D$67:D$68)*(MONTH($E94)-1)/12)*$H94</f>
        <v>84.274650766860248</v>
      </c>
      <c r="J94" s="232">
        <f>(SUM('1.  LRAMVA Summary'!E$52:E$66)+SUM('1.  LRAMVA Summary'!E$67:E$68)*(MONTH($E94)-1)/12)*$H94</f>
        <v>81.822740651697714</v>
      </c>
      <c r="K94" s="232">
        <f>(SUM('1.  LRAMVA Summary'!F$52:F$66)+SUM('1.  LRAMVA Summary'!F$67:F$68)*(MONTH($E94)-1)/12)*$H94</f>
        <v>31.148372269888419</v>
      </c>
      <c r="L94" s="232">
        <f>(SUM('1.  LRAMVA Summary'!G$52:G$66)+SUM('1.  LRAMVA Summary'!G$67:G$68)*(MONTH($E94)-1)/12)*$H94</f>
        <v>17.278985891365355</v>
      </c>
      <c r="M94" s="232">
        <f>(SUM('1.  LRAMVA Summary'!H$52:H$66)+SUM('1.  LRAMVA Summary'!H$67:H$68)*(MONTH($E94)-1)/12)*$H94</f>
        <v>10.362933181301374</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224.8876827611131</v>
      </c>
    </row>
    <row r="95" spans="2:23" s="240" customFormat="1">
      <c r="B95" s="239"/>
      <c r="D95" s="9"/>
      <c r="E95" s="216">
        <v>42522</v>
      </c>
      <c r="F95" s="216" t="s">
        <v>184</v>
      </c>
      <c r="G95" s="217" t="s">
        <v>66</v>
      </c>
      <c r="H95" s="231">
        <f t="shared" si="36"/>
        <v>9.1666666666666665E-4</v>
      </c>
      <c r="I95" s="232">
        <f>(SUM('1.  LRAMVA Summary'!D$52:D$66)+SUM('1.  LRAMVA Summary'!D$67:D$68)*(MONTH($E95)-1)/12)*$H95</f>
        <v>105.34331345857531</v>
      </c>
      <c r="J95" s="232">
        <f>(SUM('1.  LRAMVA Summary'!E$52:E$66)+SUM('1.  LRAMVA Summary'!E$67:E$68)*(MONTH($E95)-1)/12)*$H95</f>
        <v>102.27842581462214</v>
      </c>
      <c r="K95" s="232">
        <f>(SUM('1.  LRAMVA Summary'!F$52:F$66)+SUM('1.  LRAMVA Summary'!F$67:F$68)*(MONTH($E95)-1)/12)*$H95</f>
        <v>38.935465337360526</v>
      </c>
      <c r="L95" s="232">
        <f>(SUM('1.  LRAMVA Summary'!G$52:G$66)+SUM('1.  LRAMVA Summary'!G$67:G$68)*(MONTH($E95)-1)/12)*$H95</f>
        <v>21.598732364206693</v>
      </c>
      <c r="M95" s="232">
        <f>(SUM('1.  LRAMVA Summary'!H$52:H$66)+SUM('1.  LRAMVA Summary'!H$67:H$68)*(MONTH($E95)-1)/12)*$H95</f>
        <v>12.953666476626719</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281.10960345139137</v>
      </c>
    </row>
    <row r="96" spans="2:23" s="9" customFormat="1">
      <c r="B96" s="68"/>
      <c r="E96" s="216">
        <v>42552</v>
      </c>
      <c r="F96" s="216" t="s">
        <v>184</v>
      </c>
      <c r="G96" s="217" t="s">
        <v>68</v>
      </c>
      <c r="H96" s="231">
        <f>$C$37/12</f>
        <v>9.1666666666666665E-4</v>
      </c>
      <c r="I96" s="232">
        <f>(SUM('1.  LRAMVA Summary'!D$52:D$66)+SUM('1.  LRAMVA Summary'!D$67:D$68)*(MONTH($E96)-1)/12)*$H96</f>
        <v>126.41197615029037</v>
      </c>
      <c r="J96" s="232">
        <f>(SUM('1.  LRAMVA Summary'!E$52:E$66)+SUM('1.  LRAMVA Summary'!E$67:E$68)*(MONTH($E96)-1)/12)*$H96</f>
        <v>122.73411097754658</v>
      </c>
      <c r="K96" s="232">
        <f>(SUM('1.  LRAMVA Summary'!F$52:F$66)+SUM('1.  LRAMVA Summary'!F$67:F$68)*(MONTH($E96)-1)/12)*$H96</f>
        <v>46.72255840483264</v>
      </c>
      <c r="L96" s="232">
        <f>(SUM('1.  LRAMVA Summary'!G$52:G$66)+SUM('1.  LRAMVA Summary'!G$67:G$68)*(MONTH($E96)-1)/12)*$H96</f>
        <v>25.918478837048028</v>
      </c>
      <c r="M96" s="232">
        <f>(SUM('1.  LRAMVA Summary'!H$52:H$66)+SUM('1.  LRAMVA Summary'!H$67:H$68)*(MONTH($E96)-1)/12)*$H96</f>
        <v>15.544399771952062</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337.33152414166966</v>
      </c>
    </row>
    <row r="97" spans="2:23" s="9" customFormat="1">
      <c r="B97" s="68"/>
      <c r="E97" s="216">
        <v>42583</v>
      </c>
      <c r="F97" s="216" t="s">
        <v>184</v>
      </c>
      <c r="G97" s="217" t="s">
        <v>68</v>
      </c>
      <c r="H97" s="231">
        <f t="shared" ref="H97:H98" si="37">$C$37/12</f>
        <v>9.1666666666666665E-4</v>
      </c>
      <c r="I97" s="232">
        <f>(SUM('1.  LRAMVA Summary'!D$52:D$66)+SUM('1.  LRAMVA Summary'!D$67:D$68)*(MONTH($E97)-1)/12)*$H97</f>
        <v>147.48063884200542</v>
      </c>
      <c r="J97" s="232">
        <f>(SUM('1.  LRAMVA Summary'!E$52:E$66)+SUM('1.  LRAMVA Summary'!E$67:E$68)*(MONTH($E97)-1)/12)*$H97</f>
        <v>143.189796140471</v>
      </c>
      <c r="K97" s="232">
        <f>(SUM('1.  LRAMVA Summary'!F$52:F$66)+SUM('1.  LRAMVA Summary'!F$67:F$68)*(MONTH($E97)-1)/12)*$H97</f>
        <v>54.509651472304732</v>
      </c>
      <c r="L97" s="232">
        <f>(SUM('1.  LRAMVA Summary'!G$52:G$66)+SUM('1.  LRAMVA Summary'!G$67:G$68)*(MONTH($E97)-1)/12)*$H97</f>
        <v>30.238225309889366</v>
      </c>
      <c r="M97" s="232">
        <f>(SUM('1.  LRAMVA Summary'!H$52:H$66)+SUM('1.  LRAMVA Summary'!H$67:H$68)*(MONTH($E97)-1)/12)*$H97</f>
        <v>18.135133067277405</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393.5534448319479</v>
      </c>
    </row>
    <row r="98" spans="2:23" s="9" customFormat="1">
      <c r="B98" s="68"/>
      <c r="E98" s="216">
        <v>42614</v>
      </c>
      <c r="F98" s="216" t="s">
        <v>184</v>
      </c>
      <c r="G98" s="217" t="s">
        <v>68</v>
      </c>
      <c r="H98" s="231">
        <f t="shared" si="37"/>
        <v>9.1666666666666665E-4</v>
      </c>
      <c r="I98" s="232">
        <f>(SUM('1.  LRAMVA Summary'!D$52:D$66)+SUM('1.  LRAMVA Summary'!D$67:D$68)*(MONTH($E98)-1)/12)*$H98</f>
        <v>168.5493015337205</v>
      </c>
      <c r="J98" s="232">
        <f>(SUM('1.  LRAMVA Summary'!E$52:E$66)+SUM('1.  LRAMVA Summary'!E$67:E$68)*(MONTH($E98)-1)/12)*$H98</f>
        <v>163.64548130339543</v>
      </c>
      <c r="K98" s="232">
        <f>(SUM('1.  LRAMVA Summary'!F$52:F$66)+SUM('1.  LRAMVA Summary'!F$67:F$68)*(MONTH($E98)-1)/12)*$H98</f>
        <v>62.296744539776839</v>
      </c>
      <c r="L98" s="232">
        <f>(SUM('1.  LRAMVA Summary'!G$52:G$66)+SUM('1.  LRAMVA Summary'!G$67:G$68)*(MONTH($E98)-1)/12)*$H98</f>
        <v>34.557971782730711</v>
      </c>
      <c r="M98" s="232">
        <f>(SUM('1.  LRAMVA Summary'!H$52:H$66)+SUM('1.  LRAMVA Summary'!H$67:H$68)*(MONTH($E98)-1)/12)*$H98</f>
        <v>20.725866362602748</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449.7753655222262</v>
      </c>
    </row>
    <row r="99" spans="2:23" s="9" customFormat="1">
      <c r="B99" s="68"/>
      <c r="E99" s="216">
        <v>42644</v>
      </c>
      <c r="F99" s="216" t="s">
        <v>184</v>
      </c>
      <c r="G99" s="217" t="s">
        <v>69</v>
      </c>
      <c r="H99" s="212">
        <f>$C$38/12</f>
        <v>9.1666666666666665E-4</v>
      </c>
      <c r="I99" s="232">
        <f>(SUM('1.  LRAMVA Summary'!D$52:D$66)+SUM('1.  LRAMVA Summary'!D$67:D$68)*(MONTH($E99)-1)/12)*$H99</f>
        <v>189.61796422543551</v>
      </c>
      <c r="J99" s="232">
        <f>(SUM('1.  LRAMVA Summary'!E$52:E$66)+SUM('1.  LRAMVA Summary'!E$67:E$68)*(MONTH($E99)-1)/12)*$H99</f>
        <v>184.10116646631985</v>
      </c>
      <c r="K99" s="232">
        <f>(SUM('1.  LRAMVA Summary'!F$52:F$66)+SUM('1.  LRAMVA Summary'!F$67:F$68)*(MONTH($E99)-1)/12)*$H99</f>
        <v>70.083837607248938</v>
      </c>
      <c r="L99" s="232">
        <f>(SUM('1.  LRAMVA Summary'!G$52:G$66)+SUM('1.  LRAMVA Summary'!G$67:G$68)*(MONTH($E99)-1)/12)*$H99</f>
        <v>38.877718255572042</v>
      </c>
      <c r="M99" s="232">
        <f>(SUM('1.  LRAMVA Summary'!H$52:H$66)+SUM('1.  LRAMVA Summary'!H$67:H$68)*(MONTH($E99)-1)/12)*$H99</f>
        <v>23.316599657928091</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505.99728621250443</v>
      </c>
    </row>
    <row r="100" spans="2:23" s="9" customFormat="1">
      <c r="B100" s="68"/>
      <c r="E100" s="216">
        <v>42675</v>
      </c>
      <c r="F100" s="216" t="s">
        <v>184</v>
      </c>
      <c r="G100" s="217" t="s">
        <v>69</v>
      </c>
      <c r="H100" s="212">
        <f t="shared" ref="H100:H101" si="38">$C$38/12</f>
        <v>9.1666666666666665E-4</v>
      </c>
      <c r="I100" s="232">
        <f>(SUM('1.  LRAMVA Summary'!D$52:D$66)+SUM('1.  LRAMVA Summary'!D$67:D$68)*(MONTH($E100)-1)/12)*$H100</f>
        <v>210.68662691715062</v>
      </c>
      <c r="J100" s="232">
        <f>(SUM('1.  LRAMVA Summary'!E$52:E$66)+SUM('1.  LRAMVA Summary'!E$67:E$68)*(MONTH($E100)-1)/12)*$H100</f>
        <v>204.55685162924428</v>
      </c>
      <c r="K100" s="232">
        <f>(SUM('1.  LRAMVA Summary'!F$52:F$66)+SUM('1.  LRAMVA Summary'!F$67:F$68)*(MONTH($E100)-1)/12)*$H100</f>
        <v>77.870930674721052</v>
      </c>
      <c r="L100" s="232">
        <f>(SUM('1.  LRAMVA Summary'!G$52:G$66)+SUM('1.  LRAMVA Summary'!G$67:G$68)*(MONTH($E100)-1)/12)*$H100</f>
        <v>43.197464728413387</v>
      </c>
      <c r="M100" s="232">
        <f>(SUM('1.  LRAMVA Summary'!H$52:H$66)+SUM('1.  LRAMVA Summary'!H$67:H$68)*(MONTH($E100)-1)/12)*$H100</f>
        <v>25.907332953253437</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562.21920690278273</v>
      </c>
    </row>
    <row r="101" spans="2:23" s="9" customFormat="1">
      <c r="B101" s="68"/>
      <c r="E101" s="216">
        <v>42705</v>
      </c>
      <c r="F101" s="216" t="s">
        <v>184</v>
      </c>
      <c r="G101" s="217" t="s">
        <v>69</v>
      </c>
      <c r="H101" s="212">
        <f t="shared" si="38"/>
        <v>9.1666666666666665E-4</v>
      </c>
      <c r="I101" s="232">
        <f>(SUM('1.  LRAMVA Summary'!D$52:D$66)+SUM('1.  LRAMVA Summary'!D$67:D$68)*(MONTH($E101)-1)/12)*$H101</f>
        <v>231.7552896088657</v>
      </c>
      <c r="J101" s="232">
        <f>(SUM('1.  LRAMVA Summary'!E$52:E$66)+SUM('1.  LRAMVA Summary'!E$67:E$68)*(MONTH($E101)-1)/12)*$H101</f>
        <v>225.01253679216873</v>
      </c>
      <c r="K101" s="232">
        <f>(SUM('1.  LRAMVA Summary'!F$52:F$66)+SUM('1.  LRAMVA Summary'!F$67:F$68)*(MONTH($E101)-1)/12)*$H101</f>
        <v>85.658023742193166</v>
      </c>
      <c r="L101" s="232">
        <f>(SUM('1.  LRAMVA Summary'!G$52:G$66)+SUM('1.  LRAMVA Summary'!G$67:G$68)*(MONTH($E101)-1)/12)*$H101</f>
        <v>47.517211201254717</v>
      </c>
      <c r="M101" s="232">
        <f>(SUM('1.  LRAMVA Summary'!H$52:H$66)+SUM('1.  LRAMVA Summary'!H$67:H$68)*(MONTH($E101)-1)/12)*$H101</f>
        <v>28.498066248578777</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618.44112759306097</v>
      </c>
    </row>
    <row r="102" spans="2:23" s="9" customFormat="1" ht="15" thickBot="1">
      <c r="B102" s="68"/>
      <c r="E102" s="218" t="s">
        <v>467</v>
      </c>
      <c r="F102" s="218"/>
      <c r="G102" s="219"/>
      <c r="H102" s="220"/>
      <c r="I102" s="221">
        <f>SUM(I89:I101)</f>
        <v>1390.5317376531939</v>
      </c>
      <c r="J102" s="221">
        <f>SUM(J89:J101)</f>
        <v>1350.0752207530122</v>
      </c>
      <c r="K102" s="221">
        <f t="shared" ref="K102:O102" si="39">SUM(K89:K101)</f>
        <v>513.94814245315888</v>
      </c>
      <c r="L102" s="221">
        <f t="shared" si="39"/>
        <v>285.10326720752829</v>
      </c>
      <c r="M102" s="221">
        <f t="shared" si="39"/>
        <v>170.98839749147265</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3710.646765558366</v>
      </c>
    </row>
    <row r="103" spans="2:23" s="9" customFormat="1" ht="1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431</v>
      </c>
      <c r="F104" s="227"/>
      <c r="G104" s="228"/>
      <c r="H104" s="229"/>
      <c r="I104" s="230">
        <f>I102+I103</f>
        <v>1390.5317376531939</v>
      </c>
      <c r="J104" s="230">
        <f t="shared" ref="J104" si="41">J102+J103</f>
        <v>1350.0752207530122</v>
      </c>
      <c r="K104" s="230">
        <f t="shared" ref="K104" si="42">K102+K103</f>
        <v>513.94814245315888</v>
      </c>
      <c r="L104" s="230">
        <f t="shared" ref="L104" si="43">L102+L103</f>
        <v>285.10326720752829</v>
      </c>
      <c r="M104" s="230">
        <f t="shared" ref="M104" si="44">M102+M103</f>
        <v>170.98839749147265</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3710.646765558366</v>
      </c>
    </row>
    <row r="105" spans="2:23" s="9" customFormat="1">
      <c r="B105" s="68"/>
      <c r="E105" s="216">
        <v>42736</v>
      </c>
      <c r="F105" s="216" t="s">
        <v>185</v>
      </c>
      <c r="G105" s="217" t="s">
        <v>65</v>
      </c>
      <c r="H105" s="242">
        <f>$C$39/12</f>
        <v>9.1666666666666665E-4</v>
      </c>
      <c r="I105" s="232">
        <f>(SUM('1.  LRAMVA Summary'!D$52:D$69)+SUM('1.  LRAMVA Summary'!D$70:D$71)*(MONTH($E105)-1)/12)*$H105</f>
        <v>252.82395230058074</v>
      </c>
      <c r="J105" s="232">
        <f>(SUM('1.  LRAMVA Summary'!E$52:E$69)+SUM('1.  LRAMVA Summary'!E$70:E$71)*(MONTH($E105)-1)/12)*$H105</f>
        <v>245.46822195509316</v>
      </c>
      <c r="K105" s="232">
        <f>(SUM('1.  LRAMVA Summary'!F$52:F$69)+SUM('1.  LRAMVA Summary'!F$70:F$71)*(MONTH($E105)-1)/12)*$H105</f>
        <v>93.445116809665265</v>
      </c>
      <c r="L105" s="232">
        <f>(SUM('1.  LRAMVA Summary'!G$52:G$69)+SUM('1.  LRAMVA Summary'!G$70:G$71)*(MONTH($E105)-1)/12)*$H105</f>
        <v>51.836957674096055</v>
      </c>
      <c r="M105" s="232">
        <f>(SUM('1.  LRAMVA Summary'!H$52:H$69)+SUM('1.  LRAMVA Summary'!H$70:H$71)*(MONTH($E105)-1)/12)*$H105</f>
        <v>31.088799543904123</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674.66304828333932</v>
      </c>
    </row>
    <row r="106" spans="2:23" s="9" customFormat="1">
      <c r="B106" s="68"/>
      <c r="E106" s="216">
        <v>42767</v>
      </c>
      <c r="F106" s="216" t="s">
        <v>185</v>
      </c>
      <c r="G106" s="217" t="s">
        <v>65</v>
      </c>
      <c r="H106" s="242">
        <f t="shared" ref="H106:H107" si="48">$C$39/12</f>
        <v>9.1666666666666665E-4</v>
      </c>
      <c r="I106" s="232">
        <f>(SUM('1.  LRAMVA Summary'!D$52:D$69)+SUM('1.  LRAMVA Summary'!D$70:D$71)*(MONTH($E106)-1)/12)*$H106</f>
        <v>252.82395230058074</v>
      </c>
      <c r="J106" s="232">
        <f>(SUM('1.  LRAMVA Summary'!E$52:E$69)+SUM('1.  LRAMVA Summary'!E$70:E$71)*(MONTH($E106)-1)/12)*$H106</f>
        <v>245.46822195509316</v>
      </c>
      <c r="K106" s="232">
        <f>(SUM('1.  LRAMVA Summary'!F$52:F$69)+SUM('1.  LRAMVA Summary'!F$70:F$71)*(MONTH($E106)-1)/12)*$H106</f>
        <v>93.445116809665265</v>
      </c>
      <c r="L106" s="232">
        <f>(SUM('1.  LRAMVA Summary'!G$52:G$69)+SUM('1.  LRAMVA Summary'!G$70:G$71)*(MONTH($E106)-1)/12)*$H106</f>
        <v>51.836957674096055</v>
      </c>
      <c r="M106" s="232">
        <f>(SUM('1.  LRAMVA Summary'!H$52:H$69)+SUM('1.  LRAMVA Summary'!H$70:H$71)*(MONTH($E106)-1)/12)*$H106</f>
        <v>31.088799543904123</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674.66304828333932</v>
      </c>
    </row>
    <row r="107" spans="2:23" s="9" customFormat="1">
      <c r="B107" s="68"/>
      <c r="E107" s="216">
        <v>42795</v>
      </c>
      <c r="F107" s="216" t="s">
        <v>185</v>
      </c>
      <c r="G107" s="217" t="s">
        <v>65</v>
      </c>
      <c r="H107" s="242">
        <f t="shared" si="48"/>
        <v>9.1666666666666665E-4</v>
      </c>
      <c r="I107" s="232">
        <f>(SUM('1.  LRAMVA Summary'!D$52:D$69)+SUM('1.  LRAMVA Summary'!D$70:D$71)*(MONTH($E107)-1)/12)*$H107</f>
        <v>252.82395230058074</v>
      </c>
      <c r="J107" s="232">
        <f>(SUM('1.  LRAMVA Summary'!E$52:E$69)+SUM('1.  LRAMVA Summary'!E$70:E$71)*(MONTH($E107)-1)/12)*$H107</f>
        <v>245.46822195509316</v>
      </c>
      <c r="K107" s="232">
        <f>(SUM('1.  LRAMVA Summary'!F$52:F$69)+SUM('1.  LRAMVA Summary'!F$70:F$71)*(MONTH($E107)-1)/12)*$H107</f>
        <v>93.445116809665265</v>
      </c>
      <c r="L107" s="232">
        <f>(SUM('1.  LRAMVA Summary'!G$52:G$69)+SUM('1.  LRAMVA Summary'!G$70:G$71)*(MONTH($E107)-1)/12)*$H107</f>
        <v>51.836957674096055</v>
      </c>
      <c r="M107" s="232">
        <f>(SUM('1.  LRAMVA Summary'!H$52:H$69)+SUM('1.  LRAMVA Summary'!H$70:H$71)*(MONTH($E107)-1)/12)*$H107</f>
        <v>31.088799543904123</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674.66304828333932</v>
      </c>
    </row>
    <row r="108" spans="2:23" s="8" customFormat="1">
      <c r="B108" s="241"/>
      <c r="E108" s="216">
        <v>42826</v>
      </c>
      <c r="F108" s="216" t="s">
        <v>185</v>
      </c>
      <c r="G108" s="217" t="s">
        <v>66</v>
      </c>
      <c r="H108" s="242">
        <f>$C$40/12</f>
        <v>9.1666666666666665E-4</v>
      </c>
      <c r="I108" s="232">
        <f>(SUM('1.  LRAMVA Summary'!D$52:D$69)+SUM('1.  LRAMVA Summary'!D$70:D$71)*(MONTH($E108)-1)/12)*$H108</f>
        <v>252.82395230058074</v>
      </c>
      <c r="J108" s="232">
        <f>(SUM('1.  LRAMVA Summary'!E$52:E$69)+SUM('1.  LRAMVA Summary'!E$70:E$71)*(MONTH($E108)-1)/12)*$H108</f>
        <v>245.46822195509316</v>
      </c>
      <c r="K108" s="232">
        <f>(SUM('1.  LRAMVA Summary'!F$52:F$69)+SUM('1.  LRAMVA Summary'!F$70:F$71)*(MONTH($E108)-1)/12)*$H108</f>
        <v>93.445116809665265</v>
      </c>
      <c r="L108" s="232">
        <f>(SUM('1.  LRAMVA Summary'!G$52:G$69)+SUM('1.  LRAMVA Summary'!G$70:G$71)*(MONTH($E108)-1)/12)*$H108</f>
        <v>51.836957674096055</v>
      </c>
      <c r="M108" s="232">
        <f>(SUM('1.  LRAMVA Summary'!H$52:H$69)+SUM('1.  LRAMVA Summary'!H$70:H$71)*(MONTH($E108)-1)/12)*$H108</f>
        <v>31.088799543904123</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674.66304828333932</v>
      </c>
    </row>
    <row r="109" spans="2:23" s="9" customFormat="1">
      <c r="B109" s="68"/>
      <c r="E109" s="216">
        <v>42856</v>
      </c>
      <c r="F109" s="216" t="s">
        <v>185</v>
      </c>
      <c r="G109" s="217" t="s">
        <v>66</v>
      </c>
      <c r="H109" s="242">
        <f t="shared" ref="H109:H110" si="50">$C$40/12</f>
        <v>9.1666666666666665E-4</v>
      </c>
      <c r="I109" s="232">
        <f>(SUM('1.  LRAMVA Summary'!D$52:D$69)+SUM('1.  LRAMVA Summary'!D$70:D$71)*(MONTH($E109)-1)/12)*$H109</f>
        <v>252.82395230058074</v>
      </c>
      <c r="J109" s="232">
        <f>(SUM('1.  LRAMVA Summary'!E$52:E$69)+SUM('1.  LRAMVA Summary'!E$70:E$71)*(MONTH($E109)-1)/12)*$H109</f>
        <v>245.46822195509316</v>
      </c>
      <c r="K109" s="232">
        <f>(SUM('1.  LRAMVA Summary'!F$52:F$69)+SUM('1.  LRAMVA Summary'!F$70:F$71)*(MONTH($E109)-1)/12)*$H109</f>
        <v>93.445116809665265</v>
      </c>
      <c r="L109" s="232">
        <f>(SUM('1.  LRAMVA Summary'!G$52:G$69)+SUM('1.  LRAMVA Summary'!G$70:G$71)*(MONTH($E109)-1)/12)*$H109</f>
        <v>51.836957674096055</v>
      </c>
      <c r="M109" s="232">
        <f>(SUM('1.  LRAMVA Summary'!H$52:H$69)+SUM('1.  LRAMVA Summary'!H$70:H$71)*(MONTH($E109)-1)/12)*$H109</f>
        <v>31.088799543904123</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674.66304828333932</v>
      </c>
    </row>
    <row r="110" spans="2:23" s="240" customFormat="1">
      <c r="B110" s="239"/>
      <c r="E110" s="216">
        <v>42887</v>
      </c>
      <c r="F110" s="216" t="s">
        <v>185</v>
      </c>
      <c r="G110" s="217" t="s">
        <v>66</v>
      </c>
      <c r="H110" s="242">
        <f t="shared" si="50"/>
        <v>9.1666666666666665E-4</v>
      </c>
      <c r="I110" s="232">
        <f>(SUM('1.  LRAMVA Summary'!D$52:D$69)+SUM('1.  LRAMVA Summary'!D$70:D$71)*(MONTH($E110)-1)/12)*$H110</f>
        <v>252.82395230058074</v>
      </c>
      <c r="J110" s="232">
        <f>(SUM('1.  LRAMVA Summary'!E$52:E$69)+SUM('1.  LRAMVA Summary'!E$70:E$71)*(MONTH($E110)-1)/12)*$H110</f>
        <v>245.46822195509316</v>
      </c>
      <c r="K110" s="232">
        <f>(SUM('1.  LRAMVA Summary'!F$52:F$69)+SUM('1.  LRAMVA Summary'!F$70:F$71)*(MONTH($E110)-1)/12)*$H110</f>
        <v>93.445116809665265</v>
      </c>
      <c r="L110" s="232">
        <f>(SUM('1.  LRAMVA Summary'!G$52:G$69)+SUM('1.  LRAMVA Summary'!G$70:G$71)*(MONTH($E110)-1)/12)*$H110</f>
        <v>51.836957674096055</v>
      </c>
      <c r="M110" s="232">
        <f>(SUM('1.  LRAMVA Summary'!H$52:H$69)+SUM('1.  LRAMVA Summary'!H$70:H$71)*(MONTH($E110)-1)/12)*$H110</f>
        <v>31.088799543904123</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674.66304828333932</v>
      </c>
    </row>
    <row r="111" spans="2:23" s="9" customFormat="1">
      <c r="B111" s="68"/>
      <c r="E111" s="216">
        <v>42917</v>
      </c>
      <c r="F111" s="216" t="s">
        <v>185</v>
      </c>
      <c r="G111" s="217" t="s">
        <v>68</v>
      </c>
      <c r="H111" s="242">
        <f>$C$41/12</f>
        <v>9.1666666666666665E-4</v>
      </c>
      <c r="I111" s="232">
        <f>(SUM('1.  LRAMVA Summary'!D$52:D$69)+SUM('1.  LRAMVA Summary'!D$70:D$71)*(MONTH($E111)-1)/12)*$H111</f>
        <v>252.82395230058074</v>
      </c>
      <c r="J111" s="232">
        <f>(SUM('1.  LRAMVA Summary'!E$52:E$69)+SUM('1.  LRAMVA Summary'!E$70:E$71)*(MONTH($E111)-1)/12)*$H111</f>
        <v>245.46822195509316</v>
      </c>
      <c r="K111" s="232">
        <f>(SUM('1.  LRAMVA Summary'!F$52:F$69)+SUM('1.  LRAMVA Summary'!F$70:F$71)*(MONTH($E111)-1)/12)*$H111</f>
        <v>93.445116809665265</v>
      </c>
      <c r="L111" s="232">
        <f>(SUM('1.  LRAMVA Summary'!G$52:G$69)+SUM('1.  LRAMVA Summary'!G$70:G$71)*(MONTH($E111)-1)/12)*$H111</f>
        <v>51.836957674096055</v>
      </c>
      <c r="M111" s="232">
        <f>(SUM('1.  LRAMVA Summary'!H$52:H$69)+SUM('1.  LRAMVA Summary'!H$70:H$71)*(MONTH($E111)-1)/12)*$H111</f>
        <v>31.088799543904123</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674.66304828333932</v>
      </c>
    </row>
    <row r="112" spans="2:23" s="9" customFormat="1">
      <c r="B112" s="68"/>
      <c r="E112" s="216">
        <v>42948</v>
      </c>
      <c r="F112" s="216" t="s">
        <v>185</v>
      </c>
      <c r="G112" s="217" t="s">
        <v>68</v>
      </c>
      <c r="H112" s="242">
        <f t="shared" ref="H112:H113" si="51">$C$41/12</f>
        <v>9.1666666666666665E-4</v>
      </c>
      <c r="I112" s="232">
        <f>(SUM('1.  LRAMVA Summary'!D$52:D$69)+SUM('1.  LRAMVA Summary'!D$70:D$71)*(MONTH($E112)-1)/12)*$H112</f>
        <v>252.82395230058074</v>
      </c>
      <c r="J112" s="232">
        <f>(SUM('1.  LRAMVA Summary'!E$52:E$69)+SUM('1.  LRAMVA Summary'!E$70:E$71)*(MONTH($E112)-1)/12)*$H112</f>
        <v>245.46822195509316</v>
      </c>
      <c r="K112" s="232">
        <f>(SUM('1.  LRAMVA Summary'!F$52:F$69)+SUM('1.  LRAMVA Summary'!F$70:F$71)*(MONTH($E112)-1)/12)*$H112</f>
        <v>93.445116809665265</v>
      </c>
      <c r="L112" s="232">
        <f>(SUM('1.  LRAMVA Summary'!G$52:G$69)+SUM('1.  LRAMVA Summary'!G$70:G$71)*(MONTH($E112)-1)/12)*$H112</f>
        <v>51.836957674096055</v>
      </c>
      <c r="M112" s="232">
        <f>(SUM('1.  LRAMVA Summary'!H$52:H$69)+SUM('1.  LRAMVA Summary'!H$70:H$71)*(MONTH($E112)-1)/12)*$H112</f>
        <v>31.088799543904123</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674.66304828333932</v>
      </c>
    </row>
    <row r="113" spans="2:23" s="9" customFormat="1">
      <c r="B113" s="68"/>
      <c r="E113" s="216">
        <v>42979</v>
      </c>
      <c r="F113" s="216" t="s">
        <v>185</v>
      </c>
      <c r="G113" s="217" t="s">
        <v>68</v>
      </c>
      <c r="H113" s="242">
        <f t="shared" si="51"/>
        <v>9.1666666666666665E-4</v>
      </c>
      <c r="I113" s="232">
        <f>(SUM('1.  LRAMVA Summary'!D$52:D$69)+SUM('1.  LRAMVA Summary'!D$70:D$71)*(MONTH($E113)-1)/12)*$H113</f>
        <v>252.82395230058074</v>
      </c>
      <c r="J113" s="232">
        <f>(SUM('1.  LRAMVA Summary'!E$52:E$69)+SUM('1.  LRAMVA Summary'!E$70:E$71)*(MONTH($E113)-1)/12)*$H113</f>
        <v>245.46822195509316</v>
      </c>
      <c r="K113" s="232">
        <f>(SUM('1.  LRAMVA Summary'!F$52:F$69)+SUM('1.  LRAMVA Summary'!F$70:F$71)*(MONTH($E113)-1)/12)*$H113</f>
        <v>93.445116809665265</v>
      </c>
      <c r="L113" s="232">
        <f>(SUM('1.  LRAMVA Summary'!G$52:G$69)+SUM('1.  LRAMVA Summary'!G$70:G$71)*(MONTH($E113)-1)/12)*$H113</f>
        <v>51.836957674096055</v>
      </c>
      <c r="M113" s="232">
        <f>(SUM('1.  LRAMVA Summary'!H$52:H$69)+SUM('1.  LRAMVA Summary'!H$70:H$71)*(MONTH($E113)-1)/12)*$H113</f>
        <v>31.088799543904123</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674.66304828333932</v>
      </c>
    </row>
    <row r="114" spans="2:23" s="9" customFormat="1">
      <c r="B114" s="68"/>
      <c r="E114" s="216">
        <v>43009</v>
      </c>
      <c r="F114" s="216" t="s">
        <v>185</v>
      </c>
      <c r="G114" s="217" t="s">
        <v>69</v>
      </c>
      <c r="H114" s="242">
        <f>$C$42/12</f>
        <v>1.25E-3</v>
      </c>
      <c r="I114" s="232">
        <f>(SUM('1.  LRAMVA Summary'!D$52:D$69)+SUM('1.  LRAMVA Summary'!D$70:D$71)*(MONTH($E114)-1)/12)*$H114</f>
        <v>344.75993495533737</v>
      </c>
      <c r="J114" s="232">
        <f>(SUM('1.  LRAMVA Summary'!E$52:E$69)+SUM('1.  LRAMVA Summary'!E$70:E$71)*(MONTH($E114)-1)/12)*$H114</f>
        <v>334.72939357512706</v>
      </c>
      <c r="K114" s="232">
        <f>(SUM('1.  LRAMVA Summary'!F$52:F$69)+SUM('1.  LRAMVA Summary'!F$70:F$71)*(MONTH($E114)-1)/12)*$H114</f>
        <v>127.42515928590718</v>
      </c>
      <c r="L114" s="232">
        <f>(SUM('1.  LRAMVA Summary'!G$52:G$69)+SUM('1.  LRAMVA Summary'!G$70:G$71)*(MONTH($E114)-1)/12)*$H114</f>
        <v>70.686760464676453</v>
      </c>
      <c r="M114" s="232">
        <f>(SUM('1.  LRAMVA Summary'!H$52:H$69)+SUM('1.  LRAMVA Summary'!H$70:H$71)*(MONTH($E114)-1)/12)*$H114</f>
        <v>42.393817559869255</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919.99506584091739</v>
      </c>
    </row>
    <row r="115" spans="2:23" s="9" customFormat="1">
      <c r="B115" s="68"/>
      <c r="E115" s="216">
        <v>43040</v>
      </c>
      <c r="F115" s="216" t="s">
        <v>185</v>
      </c>
      <c r="G115" s="217" t="s">
        <v>69</v>
      </c>
      <c r="H115" s="242">
        <f t="shared" ref="H115:H116" si="52">$C$42/12</f>
        <v>1.25E-3</v>
      </c>
      <c r="I115" s="232">
        <f>(SUM('1.  LRAMVA Summary'!D$52:D$69)+SUM('1.  LRAMVA Summary'!D$70:D$71)*(MONTH($E115)-1)/12)*$H115</f>
        <v>344.75993495533737</v>
      </c>
      <c r="J115" s="232">
        <f>(SUM('1.  LRAMVA Summary'!E$52:E$69)+SUM('1.  LRAMVA Summary'!E$70:E$71)*(MONTH($E115)-1)/12)*$H115</f>
        <v>334.72939357512706</v>
      </c>
      <c r="K115" s="232">
        <f>(SUM('1.  LRAMVA Summary'!F$52:F$69)+SUM('1.  LRAMVA Summary'!F$70:F$71)*(MONTH($E115)-1)/12)*$H115</f>
        <v>127.42515928590718</v>
      </c>
      <c r="L115" s="232">
        <f>(SUM('1.  LRAMVA Summary'!G$52:G$69)+SUM('1.  LRAMVA Summary'!G$70:G$71)*(MONTH($E115)-1)/12)*$H115</f>
        <v>70.686760464676453</v>
      </c>
      <c r="M115" s="232">
        <f>(SUM('1.  LRAMVA Summary'!H$52:H$69)+SUM('1.  LRAMVA Summary'!H$70:H$71)*(MONTH($E115)-1)/12)*$H115</f>
        <v>42.393817559869255</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919.99506584091739</v>
      </c>
    </row>
    <row r="116" spans="2:23" s="9" customFormat="1">
      <c r="B116" s="68"/>
      <c r="E116" s="216">
        <v>43070</v>
      </c>
      <c r="F116" s="216" t="s">
        <v>185</v>
      </c>
      <c r="G116" s="217" t="s">
        <v>69</v>
      </c>
      <c r="H116" s="242">
        <f t="shared" si="52"/>
        <v>1.25E-3</v>
      </c>
      <c r="I116" s="232">
        <f>(SUM('1.  LRAMVA Summary'!D$52:D$69)+SUM('1.  LRAMVA Summary'!D$70:D$71)*(MONTH($E116)-1)/12)*$H116</f>
        <v>344.75993495533737</v>
      </c>
      <c r="J116" s="232">
        <f>(SUM('1.  LRAMVA Summary'!E$52:E$69)+SUM('1.  LRAMVA Summary'!E$70:E$71)*(MONTH($E116)-1)/12)*$H116</f>
        <v>334.72939357512706</v>
      </c>
      <c r="K116" s="232">
        <f>(SUM('1.  LRAMVA Summary'!F$52:F$69)+SUM('1.  LRAMVA Summary'!F$70:F$71)*(MONTH($E116)-1)/12)*$H116</f>
        <v>127.42515928590718</v>
      </c>
      <c r="L116" s="232">
        <f>(SUM('1.  LRAMVA Summary'!G$52:G$69)+SUM('1.  LRAMVA Summary'!G$70:G$71)*(MONTH($E116)-1)/12)*$H116</f>
        <v>70.686760464676453</v>
      </c>
      <c r="M116" s="232">
        <f>(SUM('1.  LRAMVA Summary'!H$52:H$69)+SUM('1.  LRAMVA Summary'!H$70:H$71)*(MONTH($E116)-1)/12)*$H116</f>
        <v>42.393817559869255</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919.99506584091739</v>
      </c>
    </row>
    <row r="117" spans="2:23" s="9" customFormat="1" ht="15" thickBot="1">
      <c r="B117" s="68"/>
      <c r="E117" s="218" t="s">
        <v>468</v>
      </c>
      <c r="F117" s="218"/>
      <c r="G117" s="219"/>
      <c r="H117" s="220"/>
      <c r="I117" s="221">
        <f>SUM(I104:I116)</f>
        <v>4700.2271132244341</v>
      </c>
      <c r="J117" s="221">
        <f>SUM(J104:J116)</f>
        <v>4563.4773990742324</v>
      </c>
      <c r="K117" s="221">
        <f t="shared" ref="K117:O117" si="53">SUM(K104:K116)</f>
        <v>1737.229671597868</v>
      </c>
      <c r="L117" s="221">
        <f t="shared" si="53"/>
        <v>963.69616766842239</v>
      </c>
      <c r="M117" s="221">
        <f t="shared" si="53"/>
        <v>577.96904606621763</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12542.599397631171</v>
      </c>
    </row>
    <row r="118" spans="2:23" s="9" customFormat="1" ht="1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432</v>
      </c>
      <c r="F119" s="227"/>
      <c r="G119" s="228"/>
      <c r="H119" s="229"/>
      <c r="I119" s="230">
        <f>I117+I118</f>
        <v>4700.2271132244341</v>
      </c>
      <c r="J119" s="230">
        <f t="shared" ref="J119" si="55">J117+J118</f>
        <v>4563.4773990742324</v>
      </c>
      <c r="K119" s="230">
        <f t="shared" ref="K119" si="56">K117+K118</f>
        <v>1737.229671597868</v>
      </c>
      <c r="L119" s="230">
        <f t="shared" ref="L119" si="57">L117+L118</f>
        <v>963.69616766842239</v>
      </c>
      <c r="M119" s="230">
        <f t="shared" ref="M119" si="58">M117+M118</f>
        <v>577.96904606621763</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12542.599397631171</v>
      </c>
    </row>
    <row r="120" spans="2:23" s="9" customFormat="1">
      <c r="B120" s="68"/>
      <c r="E120" s="216">
        <v>43101</v>
      </c>
      <c r="F120" s="216" t="s">
        <v>186</v>
      </c>
      <c r="G120" s="217" t="s">
        <v>65</v>
      </c>
      <c r="H120" s="242">
        <f>$C$43/12</f>
        <v>1.25E-3</v>
      </c>
      <c r="I120" s="232">
        <f>(SUM('1.  LRAMVA Summary'!D$52:D$72)+SUM('1.  LRAMVA Summary'!D$73:D$74)*(MONTH($E120)-1)/12)*$H120</f>
        <v>344.75993495533737</v>
      </c>
      <c r="J120" s="232">
        <f>(SUM('1.  LRAMVA Summary'!E$52:E$72)+SUM('1.  LRAMVA Summary'!E$73:E$74)*(MONTH($E120)-1)/12)*$H120</f>
        <v>334.72939357512706</v>
      </c>
      <c r="K120" s="232">
        <f>(SUM('1.  LRAMVA Summary'!F$52:F$72)+SUM('1.  LRAMVA Summary'!F$73:F$74)*(MONTH($E120)-1)/12)*$H120</f>
        <v>127.42515928590718</v>
      </c>
      <c r="L120" s="232">
        <f>(SUM('1.  LRAMVA Summary'!G$52:G$72)+SUM('1.  LRAMVA Summary'!G$73:G$74)*(MONTH($E120)-1)/12)*$H120</f>
        <v>70.686760464676453</v>
      </c>
      <c r="M120" s="232">
        <f>(SUM('1.  LRAMVA Summary'!H$52:H$72)+SUM('1.  LRAMVA Summary'!H$73:H$74)*(MONTH($E120)-1)/12)*$H120</f>
        <v>42.393817559869255</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919.99506584091739</v>
      </c>
    </row>
    <row r="121" spans="2:23" s="9" customFormat="1">
      <c r="B121" s="68"/>
      <c r="E121" s="216">
        <v>43132</v>
      </c>
      <c r="F121" s="216" t="s">
        <v>186</v>
      </c>
      <c r="G121" s="217" t="s">
        <v>65</v>
      </c>
      <c r="H121" s="242">
        <f t="shared" ref="H121:H122" si="62">$C$43/12</f>
        <v>1.25E-3</v>
      </c>
      <c r="I121" s="232">
        <f>(SUM('1.  LRAMVA Summary'!D$52:D$72)+SUM('1.  LRAMVA Summary'!D$73:D$74)*(MONTH($E121)-1)/12)*$H121</f>
        <v>344.75993495533737</v>
      </c>
      <c r="J121" s="232">
        <f>(SUM('1.  LRAMVA Summary'!E$52:E$72)+SUM('1.  LRAMVA Summary'!E$73:E$74)*(MONTH($E121)-1)/12)*$H121</f>
        <v>334.72939357512706</v>
      </c>
      <c r="K121" s="232">
        <f>(SUM('1.  LRAMVA Summary'!F$52:F$72)+SUM('1.  LRAMVA Summary'!F$73:F$74)*(MONTH($E121)-1)/12)*$H121</f>
        <v>127.42515928590718</v>
      </c>
      <c r="L121" s="232">
        <f>(SUM('1.  LRAMVA Summary'!G$52:G$72)+SUM('1.  LRAMVA Summary'!G$73:G$74)*(MONTH($E121)-1)/12)*$H121</f>
        <v>70.686760464676453</v>
      </c>
      <c r="M121" s="232">
        <f>(SUM('1.  LRAMVA Summary'!H$52:H$72)+SUM('1.  LRAMVA Summary'!H$73:H$74)*(MONTH($E121)-1)/12)*$H121</f>
        <v>42.393817559869255</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919.99506584091739</v>
      </c>
    </row>
    <row r="122" spans="2:23" s="9" customFormat="1">
      <c r="B122" s="68"/>
      <c r="E122" s="216">
        <v>43160</v>
      </c>
      <c r="F122" s="216" t="s">
        <v>186</v>
      </c>
      <c r="G122" s="217" t="s">
        <v>65</v>
      </c>
      <c r="H122" s="242">
        <f t="shared" si="62"/>
        <v>1.25E-3</v>
      </c>
      <c r="I122" s="232">
        <f>(SUM('1.  LRAMVA Summary'!D$52:D$72)+SUM('1.  LRAMVA Summary'!D$73:D$74)*(MONTH($E122)-1)/12)*$H122</f>
        <v>344.75993495533737</v>
      </c>
      <c r="J122" s="232">
        <f>(SUM('1.  LRAMVA Summary'!E$52:E$72)+SUM('1.  LRAMVA Summary'!E$73:E$74)*(MONTH($E122)-1)/12)*$H122</f>
        <v>334.72939357512706</v>
      </c>
      <c r="K122" s="232">
        <f>(SUM('1.  LRAMVA Summary'!F$52:F$72)+SUM('1.  LRAMVA Summary'!F$73:F$74)*(MONTH($E122)-1)/12)*$H122</f>
        <v>127.42515928590718</v>
      </c>
      <c r="L122" s="232">
        <f>(SUM('1.  LRAMVA Summary'!G$52:G$72)+SUM('1.  LRAMVA Summary'!G$73:G$74)*(MONTH($E122)-1)/12)*$H122</f>
        <v>70.686760464676453</v>
      </c>
      <c r="M122" s="232">
        <f>(SUM('1.  LRAMVA Summary'!H$52:H$72)+SUM('1.  LRAMVA Summary'!H$73:H$74)*(MONTH($E122)-1)/12)*$H122</f>
        <v>42.393817559869255</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919.99506584091739</v>
      </c>
    </row>
    <row r="123" spans="2:23" s="8" customFormat="1">
      <c r="B123" s="241"/>
      <c r="E123" s="216">
        <v>43191</v>
      </c>
      <c r="F123" s="216" t="s">
        <v>186</v>
      </c>
      <c r="G123" s="217" t="s">
        <v>66</v>
      </c>
      <c r="H123" s="242">
        <f>$C$44/12</f>
        <v>1.575E-3</v>
      </c>
      <c r="I123" s="232">
        <f>(SUM('1.  LRAMVA Summary'!D$52:D$72)+SUM('1.  LRAMVA Summary'!D$73:D$74)*(MONTH($E123)-1)/12)*$H123</f>
        <v>434.39751804372509</v>
      </c>
      <c r="J123" s="232">
        <f>(SUM('1.  LRAMVA Summary'!E$52:E$72)+SUM('1.  LRAMVA Summary'!E$73:E$74)*(MONTH($E123)-1)/12)*$H123</f>
        <v>421.75903590466004</v>
      </c>
      <c r="K123" s="232">
        <f>(SUM('1.  LRAMVA Summary'!F$52:F$72)+SUM('1.  LRAMVA Summary'!F$73:F$74)*(MONTH($E123)-1)/12)*$H123</f>
        <v>160.55570070024305</v>
      </c>
      <c r="L123" s="232">
        <f>(SUM('1.  LRAMVA Summary'!G$52:G$72)+SUM('1.  LRAMVA Summary'!G$73:G$74)*(MONTH($E123)-1)/12)*$H123</f>
        <v>89.065318185492316</v>
      </c>
      <c r="M123" s="232">
        <f>(SUM('1.  LRAMVA Summary'!H$52:H$72)+SUM('1.  LRAMVA Summary'!H$73:H$74)*(MONTH($E123)-1)/12)*$H123</f>
        <v>53.416210125435263</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1159.1937829595558</v>
      </c>
    </row>
    <row r="124" spans="2:23" s="9" customFormat="1">
      <c r="B124" s="68"/>
      <c r="E124" s="216">
        <v>43221</v>
      </c>
      <c r="F124" s="216" t="s">
        <v>186</v>
      </c>
      <c r="G124" s="217" t="s">
        <v>66</v>
      </c>
      <c r="H124" s="242">
        <f t="shared" ref="H124:H125" si="64">$C$44/12</f>
        <v>1.575E-3</v>
      </c>
      <c r="I124" s="232">
        <f>(SUM('1.  LRAMVA Summary'!D$52:D$72)+SUM('1.  LRAMVA Summary'!D$73:D$74)*(MONTH($E124)-1)/12)*$H124</f>
        <v>434.39751804372509</v>
      </c>
      <c r="J124" s="232">
        <f>(SUM('1.  LRAMVA Summary'!E$52:E$72)+SUM('1.  LRAMVA Summary'!E$73:E$74)*(MONTH($E124)-1)/12)*$H124</f>
        <v>421.75903590466004</v>
      </c>
      <c r="K124" s="232">
        <f>(SUM('1.  LRAMVA Summary'!F$52:F$72)+SUM('1.  LRAMVA Summary'!F$73:F$74)*(MONTH($E124)-1)/12)*$H124</f>
        <v>160.55570070024305</v>
      </c>
      <c r="L124" s="232">
        <f>(SUM('1.  LRAMVA Summary'!G$52:G$72)+SUM('1.  LRAMVA Summary'!G$73:G$74)*(MONTH($E124)-1)/12)*$H124</f>
        <v>89.065318185492316</v>
      </c>
      <c r="M124" s="232">
        <f>(SUM('1.  LRAMVA Summary'!H$52:H$72)+SUM('1.  LRAMVA Summary'!H$73:H$74)*(MONTH($E124)-1)/12)*$H124</f>
        <v>53.416210125435263</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1159.1937829595558</v>
      </c>
    </row>
    <row r="125" spans="2:23" s="240" customFormat="1">
      <c r="B125" s="239"/>
      <c r="E125" s="216">
        <v>43252</v>
      </c>
      <c r="F125" s="216" t="s">
        <v>186</v>
      </c>
      <c r="G125" s="217" t="s">
        <v>66</v>
      </c>
      <c r="H125" s="242">
        <f t="shared" si="64"/>
        <v>1.575E-3</v>
      </c>
      <c r="I125" s="232">
        <f>(SUM('1.  LRAMVA Summary'!D$52:D$72)+SUM('1.  LRAMVA Summary'!D$73:D$74)*(MONTH($E125)-1)/12)*$H125</f>
        <v>434.39751804372509</v>
      </c>
      <c r="J125" s="232">
        <f>(SUM('1.  LRAMVA Summary'!E$52:E$72)+SUM('1.  LRAMVA Summary'!E$73:E$74)*(MONTH($E125)-1)/12)*$H125</f>
        <v>421.75903590466004</v>
      </c>
      <c r="K125" s="232">
        <f>(SUM('1.  LRAMVA Summary'!F$52:F$72)+SUM('1.  LRAMVA Summary'!F$73:F$74)*(MONTH($E125)-1)/12)*$H125</f>
        <v>160.55570070024305</v>
      </c>
      <c r="L125" s="232">
        <f>(SUM('1.  LRAMVA Summary'!G$52:G$72)+SUM('1.  LRAMVA Summary'!G$73:G$74)*(MONTH($E125)-1)/12)*$H125</f>
        <v>89.065318185492316</v>
      </c>
      <c r="M125" s="232">
        <f>(SUM('1.  LRAMVA Summary'!H$52:H$72)+SUM('1.  LRAMVA Summary'!H$73:H$74)*(MONTH($E125)-1)/12)*$H125</f>
        <v>53.416210125435263</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1159.1937829595558</v>
      </c>
    </row>
    <row r="126" spans="2:23" s="9" customFormat="1">
      <c r="B126" s="68"/>
      <c r="E126" s="216">
        <v>43282</v>
      </c>
      <c r="F126" s="216" t="s">
        <v>186</v>
      </c>
      <c r="G126" s="217" t="s">
        <v>68</v>
      </c>
      <c r="H126" s="242">
        <f>$C$45/12</f>
        <v>1.575E-3</v>
      </c>
      <c r="I126" s="232">
        <f>(SUM('1.  LRAMVA Summary'!D$52:D$72)+SUM('1.  LRAMVA Summary'!D$73:D$74)*(MONTH($E126)-1)/12)*$H126</f>
        <v>434.39751804372509</v>
      </c>
      <c r="J126" s="232">
        <f>(SUM('1.  LRAMVA Summary'!E$52:E$72)+SUM('1.  LRAMVA Summary'!E$73:E$74)*(MONTH($E126)-1)/12)*$H126</f>
        <v>421.75903590466004</v>
      </c>
      <c r="K126" s="232">
        <f>(SUM('1.  LRAMVA Summary'!F$52:F$72)+SUM('1.  LRAMVA Summary'!F$73:F$74)*(MONTH($E126)-1)/12)*$H126</f>
        <v>160.55570070024305</v>
      </c>
      <c r="L126" s="232">
        <f>(SUM('1.  LRAMVA Summary'!G$52:G$72)+SUM('1.  LRAMVA Summary'!G$73:G$74)*(MONTH($E126)-1)/12)*$H126</f>
        <v>89.065318185492316</v>
      </c>
      <c r="M126" s="232">
        <f>(SUM('1.  LRAMVA Summary'!H$52:H$72)+SUM('1.  LRAMVA Summary'!H$73:H$74)*(MONTH($E126)-1)/12)*$H126</f>
        <v>53.416210125435263</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1159.1937829595558</v>
      </c>
    </row>
    <row r="127" spans="2:23" s="9" customFormat="1">
      <c r="B127" s="68"/>
      <c r="E127" s="216">
        <v>43313</v>
      </c>
      <c r="F127" s="216" t="s">
        <v>186</v>
      </c>
      <c r="G127" s="217" t="s">
        <v>68</v>
      </c>
      <c r="H127" s="242">
        <f t="shared" ref="H127:H128" si="65">$C$45/12</f>
        <v>1.575E-3</v>
      </c>
      <c r="I127" s="232">
        <f>(SUM('1.  LRAMVA Summary'!D$52:D$72)+SUM('1.  LRAMVA Summary'!D$73:D$74)*(MONTH($E127)-1)/12)*$H127</f>
        <v>434.39751804372509</v>
      </c>
      <c r="J127" s="232">
        <f>(SUM('1.  LRAMVA Summary'!E$52:E$72)+SUM('1.  LRAMVA Summary'!E$73:E$74)*(MONTH($E127)-1)/12)*$H127</f>
        <v>421.75903590466004</v>
      </c>
      <c r="K127" s="232">
        <f>(SUM('1.  LRAMVA Summary'!F$52:F$72)+SUM('1.  LRAMVA Summary'!F$73:F$74)*(MONTH($E127)-1)/12)*$H127</f>
        <v>160.55570070024305</v>
      </c>
      <c r="L127" s="232">
        <f>(SUM('1.  LRAMVA Summary'!G$52:G$72)+SUM('1.  LRAMVA Summary'!G$73:G$74)*(MONTH($E127)-1)/12)*$H127</f>
        <v>89.065318185492316</v>
      </c>
      <c r="M127" s="232">
        <f>(SUM('1.  LRAMVA Summary'!H$52:H$72)+SUM('1.  LRAMVA Summary'!H$73:H$74)*(MONTH($E127)-1)/12)*$H127</f>
        <v>53.416210125435263</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1159.1937829595558</v>
      </c>
    </row>
    <row r="128" spans="2:23" s="9" customFormat="1">
      <c r="B128" s="68"/>
      <c r="E128" s="216">
        <v>43344</v>
      </c>
      <c r="F128" s="216" t="s">
        <v>186</v>
      </c>
      <c r="G128" s="217" t="s">
        <v>68</v>
      </c>
      <c r="H128" s="242">
        <f t="shared" si="65"/>
        <v>1.575E-3</v>
      </c>
      <c r="I128" s="232">
        <f>(SUM('1.  LRAMVA Summary'!D$52:D$72)+SUM('1.  LRAMVA Summary'!D$73:D$74)*(MONTH($E128)-1)/12)*$H128</f>
        <v>434.39751804372509</v>
      </c>
      <c r="J128" s="232">
        <f>(SUM('1.  LRAMVA Summary'!E$52:E$72)+SUM('1.  LRAMVA Summary'!E$73:E$74)*(MONTH($E128)-1)/12)*$H128</f>
        <v>421.75903590466004</v>
      </c>
      <c r="K128" s="232">
        <f>(SUM('1.  LRAMVA Summary'!F$52:F$72)+SUM('1.  LRAMVA Summary'!F$73:F$74)*(MONTH($E128)-1)/12)*$H128</f>
        <v>160.55570070024305</v>
      </c>
      <c r="L128" s="232">
        <f>(SUM('1.  LRAMVA Summary'!G$52:G$72)+SUM('1.  LRAMVA Summary'!G$73:G$74)*(MONTH($E128)-1)/12)*$H128</f>
        <v>89.065318185492316</v>
      </c>
      <c r="M128" s="232">
        <f>(SUM('1.  LRAMVA Summary'!H$52:H$72)+SUM('1.  LRAMVA Summary'!H$73:H$74)*(MONTH($E128)-1)/12)*$H128</f>
        <v>53.416210125435263</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1159.1937829595558</v>
      </c>
    </row>
    <row r="129" spans="2:23" s="9" customFormat="1">
      <c r="B129" s="68"/>
      <c r="E129" s="216">
        <v>43374</v>
      </c>
      <c r="F129" s="216" t="s">
        <v>186</v>
      </c>
      <c r="G129" s="217" t="s">
        <v>69</v>
      </c>
      <c r="H129" s="242">
        <f>$C$46/12</f>
        <v>1.575E-3</v>
      </c>
      <c r="I129" s="232">
        <f>(SUM('1.  LRAMVA Summary'!D$52:D$72)+SUM('1.  LRAMVA Summary'!D$73:D$74)*(MONTH($E129)-1)/12)*$H129</f>
        <v>434.39751804372509</v>
      </c>
      <c r="J129" s="232">
        <f>(SUM('1.  LRAMVA Summary'!E$52:E$72)+SUM('1.  LRAMVA Summary'!E$73:E$74)*(MONTH($E129)-1)/12)*$H129</f>
        <v>421.75903590466004</v>
      </c>
      <c r="K129" s="232">
        <f>(SUM('1.  LRAMVA Summary'!F$52:F$72)+SUM('1.  LRAMVA Summary'!F$73:F$74)*(MONTH($E129)-1)/12)*$H129</f>
        <v>160.55570070024305</v>
      </c>
      <c r="L129" s="232">
        <f>(SUM('1.  LRAMVA Summary'!G$52:G$72)+SUM('1.  LRAMVA Summary'!G$73:G$74)*(MONTH($E129)-1)/12)*$H129</f>
        <v>89.065318185492316</v>
      </c>
      <c r="M129" s="232">
        <f>(SUM('1.  LRAMVA Summary'!H$52:H$72)+SUM('1.  LRAMVA Summary'!H$73:H$74)*(MONTH($E129)-1)/12)*$H129</f>
        <v>53.416210125435263</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1159.1937829595558</v>
      </c>
    </row>
    <row r="130" spans="2:23" s="9" customFormat="1">
      <c r="B130" s="68"/>
      <c r="E130" s="216">
        <v>43405</v>
      </c>
      <c r="F130" s="216" t="s">
        <v>186</v>
      </c>
      <c r="G130" s="217" t="s">
        <v>69</v>
      </c>
      <c r="H130" s="242">
        <f t="shared" ref="H130:H131" si="66">$C$46/12</f>
        <v>1.575E-3</v>
      </c>
      <c r="I130" s="232">
        <f>(SUM('1.  LRAMVA Summary'!D$52:D$72)+SUM('1.  LRAMVA Summary'!D$73:D$74)*(MONTH($E130)-1)/12)*$H130</f>
        <v>434.39751804372509</v>
      </c>
      <c r="J130" s="232">
        <f>(SUM('1.  LRAMVA Summary'!E$52:E$72)+SUM('1.  LRAMVA Summary'!E$73:E$74)*(MONTH($E130)-1)/12)*$H130</f>
        <v>421.75903590466004</v>
      </c>
      <c r="K130" s="232">
        <f>(SUM('1.  LRAMVA Summary'!F$52:F$72)+SUM('1.  LRAMVA Summary'!F$73:F$74)*(MONTH($E130)-1)/12)*$H130</f>
        <v>160.55570070024305</v>
      </c>
      <c r="L130" s="232">
        <f>(SUM('1.  LRAMVA Summary'!G$52:G$72)+SUM('1.  LRAMVA Summary'!G$73:G$74)*(MONTH($E130)-1)/12)*$H130</f>
        <v>89.065318185492316</v>
      </c>
      <c r="M130" s="232">
        <f>(SUM('1.  LRAMVA Summary'!H$52:H$72)+SUM('1.  LRAMVA Summary'!H$73:H$74)*(MONTH($E130)-1)/12)*$H130</f>
        <v>53.416210125435263</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1159.1937829595558</v>
      </c>
    </row>
    <row r="131" spans="2:23" s="9" customFormat="1">
      <c r="B131" s="68"/>
      <c r="E131" s="216">
        <v>43435</v>
      </c>
      <c r="F131" s="216" t="s">
        <v>186</v>
      </c>
      <c r="G131" s="217" t="s">
        <v>69</v>
      </c>
      <c r="H131" s="242">
        <f t="shared" si="66"/>
        <v>1.575E-3</v>
      </c>
      <c r="I131" s="232">
        <f>(SUM('1.  LRAMVA Summary'!D$52:D$72)+SUM('1.  LRAMVA Summary'!D$73:D$74)*(MONTH($E131)-1)/12)*$H131</f>
        <v>434.39751804372509</v>
      </c>
      <c r="J131" s="232">
        <f>(SUM('1.  LRAMVA Summary'!E$52:E$72)+SUM('1.  LRAMVA Summary'!E$73:E$74)*(MONTH($E131)-1)/12)*$H131</f>
        <v>421.75903590466004</v>
      </c>
      <c r="K131" s="232">
        <f>(SUM('1.  LRAMVA Summary'!F$52:F$72)+SUM('1.  LRAMVA Summary'!F$73:F$74)*(MONTH($E131)-1)/12)*$H131</f>
        <v>160.55570070024305</v>
      </c>
      <c r="L131" s="232">
        <f>(SUM('1.  LRAMVA Summary'!G$52:G$72)+SUM('1.  LRAMVA Summary'!G$73:G$74)*(MONTH($E131)-1)/12)*$H131</f>
        <v>89.065318185492316</v>
      </c>
      <c r="M131" s="232">
        <f>(SUM('1.  LRAMVA Summary'!H$52:H$72)+SUM('1.  LRAMVA Summary'!H$73:H$74)*(MONTH($E131)-1)/12)*$H131</f>
        <v>53.416210125435263</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1159.1937829595558</v>
      </c>
    </row>
    <row r="132" spans="2:23" s="9" customFormat="1" ht="15" thickBot="1">
      <c r="B132" s="68"/>
      <c r="E132" s="218" t="s">
        <v>469</v>
      </c>
      <c r="F132" s="218"/>
      <c r="G132" s="219"/>
      <c r="H132" s="220"/>
      <c r="I132" s="221">
        <f>SUM(I119:I131)</f>
        <v>9644.0845804839682</v>
      </c>
      <c r="J132" s="221">
        <f>SUM(J119:J131)</f>
        <v>9363.4969029415533</v>
      </c>
      <c r="K132" s="221">
        <f t="shared" ref="K132:O132" si="67">SUM(K119:K131)</f>
        <v>3564.5064557577771</v>
      </c>
      <c r="L132" s="221">
        <f t="shared" si="67"/>
        <v>1977.3443127318822</v>
      </c>
      <c r="M132" s="221">
        <f t="shared" si="67"/>
        <v>1185.8963898747427</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25735.328641789925</v>
      </c>
    </row>
    <row r="133" spans="2:23" s="9" customFormat="1" ht="1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433</v>
      </c>
      <c r="F134" s="227"/>
      <c r="G134" s="228"/>
      <c r="H134" s="229"/>
      <c r="I134" s="230">
        <f>I132+I133</f>
        <v>9644.0845804839682</v>
      </c>
      <c r="J134" s="230">
        <f t="shared" ref="J134" si="69">J132+J133</f>
        <v>9363.4969029415533</v>
      </c>
      <c r="K134" s="230">
        <f t="shared" ref="K134" si="70">K132+K133</f>
        <v>3564.5064557577771</v>
      </c>
      <c r="L134" s="230">
        <f t="shared" ref="L134" si="71">L132+L133</f>
        <v>1977.3443127318822</v>
      </c>
      <c r="M134" s="230">
        <f t="shared" ref="M134" si="72">M132+M133</f>
        <v>1185.8963898747427</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25735.328641789925</v>
      </c>
    </row>
    <row r="135" spans="2:23" s="9" customFormat="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 thickBot="1">
      <c r="B147" s="68"/>
      <c r="E147" s="218" t="s">
        <v>470</v>
      </c>
      <c r="F147" s="218"/>
      <c r="G147" s="219"/>
      <c r="H147" s="220"/>
      <c r="I147" s="221">
        <f>SUM(I134:I146)</f>
        <v>9644.0845804839682</v>
      </c>
      <c r="J147" s="221">
        <f>SUM(J134:J146)</f>
        <v>9363.4969029415533</v>
      </c>
      <c r="K147" s="221">
        <f t="shared" ref="K147:O147" si="80">SUM(K134:K146)</f>
        <v>3564.5064557577771</v>
      </c>
      <c r="L147" s="221">
        <f t="shared" si="80"/>
        <v>1977.3443127318822</v>
      </c>
      <c r="M147" s="221">
        <f t="shared" si="80"/>
        <v>1185.8963898747427</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25735.328641789925</v>
      </c>
    </row>
    <row r="148" spans="2:23" s="9" customFormat="1" ht="1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c r="B149" s="68"/>
      <c r="E149" s="227" t="s">
        <v>434</v>
      </c>
      <c r="F149" s="227"/>
      <c r="G149" s="228"/>
      <c r="H149" s="229"/>
      <c r="I149" s="230">
        <f>I147+I148</f>
        <v>9644.0845804839682</v>
      </c>
      <c r="J149" s="230">
        <f t="shared" ref="J149" si="82">J147+J148</f>
        <v>9363.4969029415533</v>
      </c>
      <c r="K149" s="230">
        <f t="shared" ref="K149" si="83">K147+K148</f>
        <v>3564.5064557577771</v>
      </c>
      <c r="L149" s="230">
        <f t="shared" ref="L149" si="84">L147+L148</f>
        <v>1977.3443127318822</v>
      </c>
      <c r="M149" s="230">
        <f t="shared" ref="M149" si="85">M147+M148</f>
        <v>1185.8963898747427</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25735.328641789925</v>
      </c>
    </row>
    <row r="150" spans="2:23" s="9" customFormat="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 thickBot="1">
      <c r="B162" s="68"/>
      <c r="E162" s="218" t="s">
        <v>471</v>
      </c>
      <c r="F162" s="218"/>
      <c r="G162" s="219"/>
      <c r="H162" s="220"/>
      <c r="I162" s="221">
        <f>SUM(I149:I161)</f>
        <v>9644.0845804839682</v>
      </c>
      <c r="J162" s="221">
        <f>SUM(J149:J161)</f>
        <v>9363.4969029415533</v>
      </c>
      <c r="K162" s="221">
        <f t="shared" ref="K162:O162" si="93">SUM(K149:K161)</f>
        <v>3564.5064557577771</v>
      </c>
      <c r="L162" s="221">
        <f t="shared" si="93"/>
        <v>1977.3443127318822</v>
      </c>
      <c r="M162" s="221">
        <f t="shared" si="93"/>
        <v>1185.8963898747427</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25735.328641789925</v>
      </c>
    </row>
    <row r="163" spans="2:23" s="9" customFormat="1" ht="15"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9"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3"/>
  <sheetViews>
    <sheetView topLeftCell="A25" zoomScale="80" zoomScaleNormal="80" workbookViewId="0">
      <pane xSplit="4" topLeftCell="AP1" activePane="topRight" state="frozen"/>
      <selection activeCell="A25" sqref="A25"/>
      <selection pane="topRight" activeCell="AS27" sqref="AS27"/>
    </sheetView>
  </sheetViews>
  <sheetFormatPr defaultColWidth="9.109375" defaultRowHeight="14.4" outlineLevelRow="1"/>
  <cols>
    <col min="1" max="1" width="1.88671875" style="12" customWidth="1"/>
    <col min="2" max="2" width="3.44140625" style="12" customWidth="1"/>
    <col min="3" max="3" width="6.33203125" style="12" customWidth="1"/>
    <col min="4" max="4" width="36.5546875" style="12" customWidth="1"/>
    <col min="5" max="5" width="21.109375" style="12" customWidth="1"/>
    <col min="6" max="6" width="5.109375" style="12" customWidth="1"/>
    <col min="7" max="7" width="9.33203125" style="12" customWidth="1"/>
    <col min="8" max="8" width="11.5546875" style="12" customWidth="1"/>
    <col min="9" max="9" width="20.88671875" style="635" customWidth="1"/>
    <col min="10" max="10" width="18.6640625" style="635"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21" t="s">
        <v>172</v>
      </c>
      <c r="D12" s="128" t="s">
        <v>176</v>
      </c>
      <c r="E12" s="17"/>
      <c r="F12" s="179"/>
      <c r="G12" s="180"/>
      <c r="H12" s="181"/>
      <c r="K12" s="181"/>
      <c r="L12" s="179"/>
      <c r="M12" s="179"/>
      <c r="N12" s="179"/>
      <c r="O12" s="179"/>
      <c r="P12" s="179"/>
      <c r="Q12" s="182"/>
    </row>
    <row r="13" spans="2:73" s="9" customFormat="1" ht="25.5" hidden="1" customHeight="1" outlineLevel="1" thickBot="1">
      <c r="B13" s="551"/>
      <c r="D13" s="637" t="s">
        <v>408</v>
      </c>
      <c r="E13" s="17"/>
      <c r="F13" s="179"/>
      <c r="G13" s="180"/>
      <c r="H13" s="181"/>
      <c r="K13" s="181"/>
      <c r="L13" s="179"/>
      <c r="M13" s="179"/>
      <c r="N13" s="179"/>
      <c r="O13" s="179"/>
      <c r="P13" s="179"/>
      <c r="Q13" s="182"/>
    </row>
    <row r="14" spans="2:73" ht="30" hidden="1" customHeight="1" outlineLevel="1" thickBot="1">
      <c r="B14" s="92"/>
      <c r="D14" s="610" t="s">
        <v>552</v>
      </c>
      <c r="I14" s="12"/>
      <c r="J14" s="12"/>
      <c r="BU14" s="12"/>
    </row>
    <row r="15" spans="2:73" ht="26.25" hidden="1" customHeight="1" outlineLevel="1">
      <c r="C15" s="92"/>
      <c r="I15" s="12"/>
      <c r="J15" s="12"/>
    </row>
    <row r="16" spans="2:73" ht="23.25" hidden="1" customHeight="1" outlineLevel="1">
      <c r="B16" s="118" t="s">
        <v>506</v>
      </c>
      <c r="C16" s="92"/>
      <c r="D16" s="615" t="s">
        <v>625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hidden="1" customHeight="1" outlineLevel="1">
      <c r="B17" s="690" t="s">
        <v>619</v>
      </c>
      <c r="C17" s="92"/>
      <c r="D17" s="611" t="s">
        <v>597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hidden="1" customHeight="1" outlineLevel="1">
      <c r="C18" s="92"/>
      <c r="D18" s="611" t="s">
        <v>634</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hidden="1" customHeight="1" outlineLevel="1">
      <c r="C19" s="92"/>
      <c r="D19" s="611" t="s">
        <v>633</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hidden="1" customHeight="1" outlineLevel="1">
      <c r="C20" s="92"/>
      <c r="D20" s="611" t="s">
        <v>635</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hidden="1" customHeight="1" outlineLevel="1">
      <c r="C21" s="92"/>
      <c r="D21" s="719" t="s">
        <v>647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ollapsed="1">
      <c r="I22" s="12"/>
      <c r="J22" s="12"/>
    </row>
    <row r="23" spans="2:73" ht="15.6">
      <c r="B23" s="184" t="s">
        <v>602</v>
      </c>
      <c r="H23" s="10"/>
      <c r="I23" s="10"/>
      <c r="J23" s="10"/>
    </row>
    <row r="24" spans="2:73" s="670" customFormat="1" ht="21" customHeight="1">
      <c r="B24" s="702" t="s">
        <v>606</v>
      </c>
      <c r="C24" s="829" t="s">
        <v>607</v>
      </c>
      <c r="D24" s="829"/>
      <c r="E24" s="829"/>
      <c r="F24" s="829"/>
      <c r="G24" s="829"/>
      <c r="H24" s="678" t="s">
        <v>604</v>
      </c>
      <c r="I24" s="678" t="s">
        <v>603</v>
      </c>
      <c r="J24" s="678" t="s">
        <v>605</v>
      </c>
      <c r="K24" s="669"/>
      <c r="L24" s="670" t="s">
        <v>607</v>
      </c>
      <c r="AQ24" s="670" t="s">
        <v>607</v>
      </c>
      <c r="BU24" s="669"/>
    </row>
    <row r="25" spans="2:73" s="252" customFormat="1" ht="49.5" customHeight="1">
      <c r="B25" s="247" t="s">
        <v>474</v>
      </c>
      <c r="C25" s="247" t="s">
        <v>212</v>
      </c>
      <c r="D25" s="628" t="s">
        <v>475</v>
      </c>
      <c r="E25" s="247" t="s">
        <v>209</v>
      </c>
      <c r="F25" s="247" t="s">
        <v>476</v>
      </c>
      <c r="G25" s="247" t="s">
        <v>477</v>
      </c>
      <c r="H25" s="628" t="s">
        <v>478</v>
      </c>
      <c r="I25" s="636" t="s">
        <v>595</v>
      </c>
      <c r="J25" s="643" t="s">
        <v>596</v>
      </c>
      <c r="K25" s="641"/>
      <c r="L25" s="248" t="s">
        <v>479</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480</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1"/>
      <c r="I26" s="634"/>
      <c r="J26" s="634"/>
      <c r="K26" s="642"/>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6">
      <c r="B27" s="692"/>
      <c r="C27" s="692"/>
      <c r="D27" s="692" t="s">
        <v>114</v>
      </c>
      <c r="E27" s="692" t="s">
        <v>696</v>
      </c>
      <c r="F27" s="692"/>
      <c r="G27" s="692"/>
      <c r="H27" s="692">
        <v>2016</v>
      </c>
      <c r="I27" s="644" t="s">
        <v>588</v>
      </c>
      <c r="J27" s="644" t="s">
        <v>601</v>
      </c>
      <c r="K27" s="633"/>
      <c r="L27" s="696"/>
      <c r="M27" s="697"/>
      <c r="N27" s="697"/>
      <c r="O27" s="697"/>
      <c r="P27" s="697"/>
      <c r="Q27" s="697">
        <v>778</v>
      </c>
      <c r="R27" s="697">
        <v>778</v>
      </c>
      <c r="S27" s="697">
        <v>778</v>
      </c>
      <c r="T27" s="697">
        <v>778</v>
      </c>
      <c r="U27" s="697">
        <v>778</v>
      </c>
      <c r="V27" s="697">
        <v>778</v>
      </c>
      <c r="W27" s="697">
        <v>778</v>
      </c>
      <c r="X27" s="697">
        <v>778</v>
      </c>
      <c r="Y27" s="697">
        <v>778</v>
      </c>
      <c r="Z27" s="697">
        <v>775</v>
      </c>
      <c r="AA27" s="697">
        <v>748</v>
      </c>
      <c r="AB27" s="697">
        <v>748</v>
      </c>
      <c r="AC27" s="697">
        <v>748</v>
      </c>
      <c r="AD27" s="697">
        <v>747</v>
      </c>
      <c r="AE27" s="697">
        <v>651</v>
      </c>
      <c r="AF27" s="697">
        <v>651</v>
      </c>
      <c r="AG27" s="697">
        <v>279</v>
      </c>
      <c r="AH27" s="697">
        <v>0</v>
      </c>
      <c r="AI27" s="697">
        <v>0</v>
      </c>
      <c r="AJ27" s="697">
        <v>0</v>
      </c>
      <c r="AK27" s="697">
        <v>0</v>
      </c>
      <c r="AL27" s="697">
        <v>0</v>
      </c>
      <c r="AM27" s="697">
        <v>0</v>
      </c>
      <c r="AN27" s="697">
        <v>0</v>
      </c>
      <c r="AO27" s="697">
        <v>0</v>
      </c>
      <c r="AP27" s="633"/>
      <c r="AQ27" s="703"/>
      <c r="AR27" s="704"/>
      <c r="AS27" s="705"/>
      <c r="AT27" s="704"/>
      <c r="AU27" s="705"/>
      <c r="AV27" s="704">
        <v>11980096</v>
      </c>
      <c r="AW27" s="705">
        <v>11980096</v>
      </c>
      <c r="AX27" s="704">
        <v>11980096</v>
      </c>
      <c r="AY27" s="705">
        <v>11980096</v>
      </c>
      <c r="AZ27" s="704">
        <v>11980096</v>
      </c>
      <c r="BA27" s="705">
        <v>11980096</v>
      </c>
      <c r="BB27" s="704">
        <v>11980096</v>
      </c>
      <c r="BC27" s="705">
        <v>11978328</v>
      </c>
      <c r="BD27" s="704">
        <v>11978328</v>
      </c>
      <c r="BE27" s="705">
        <v>11927319</v>
      </c>
      <c r="BF27" s="704">
        <v>11782871</v>
      </c>
      <c r="BG27" s="705">
        <v>11775897</v>
      </c>
      <c r="BH27" s="704">
        <v>11775897</v>
      </c>
      <c r="BI27" s="705">
        <v>11712514</v>
      </c>
      <c r="BJ27" s="704">
        <v>10176202</v>
      </c>
      <c r="BK27" s="705">
        <v>10176202</v>
      </c>
      <c r="BL27" s="704">
        <v>4443919</v>
      </c>
      <c r="BM27" s="705">
        <v>0</v>
      </c>
      <c r="BN27" s="704">
        <v>0</v>
      </c>
      <c r="BO27" s="705">
        <v>0</v>
      </c>
      <c r="BP27" s="704">
        <v>0</v>
      </c>
      <c r="BQ27" s="705">
        <v>0</v>
      </c>
      <c r="BR27" s="704">
        <v>0</v>
      </c>
      <c r="BS27" s="705">
        <v>0</v>
      </c>
      <c r="BT27" s="706">
        <v>0</v>
      </c>
      <c r="BU27" s="16"/>
    </row>
    <row r="28" spans="2:73" s="17" customFormat="1" ht="15.6">
      <c r="B28" s="692"/>
      <c r="C28" s="692"/>
      <c r="D28" s="692" t="s">
        <v>697</v>
      </c>
      <c r="E28" s="692"/>
      <c r="F28" s="692"/>
      <c r="G28" s="692"/>
      <c r="H28" s="692"/>
      <c r="I28" s="644"/>
      <c r="J28" s="644"/>
      <c r="K28" s="633"/>
      <c r="L28" s="696"/>
      <c r="M28" s="697"/>
      <c r="N28" s="697"/>
      <c r="O28" s="697"/>
      <c r="P28" s="697"/>
      <c r="Q28" s="697">
        <v>901</v>
      </c>
      <c r="R28" s="697">
        <v>901</v>
      </c>
      <c r="S28" s="697">
        <v>901</v>
      </c>
      <c r="T28" s="697">
        <v>901</v>
      </c>
      <c r="U28" s="697">
        <v>901</v>
      </c>
      <c r="V28" s="697">
        <v>901</v>
      </c>
      <c r="W28" s="697">
        <v>901</v>
      </c>
      <c r="X28" s="697">
        <v>901</v>
      </c>
      <c r="Y28" s="697">
        <v>901</v>
      </c>
      <c r="Z28" s="697">
        <v>901</v>
      </c>
      <c r="AA28" s="697">
        <v>901</v>
      </c>
      <c r="AB28" s="697">
        <v>901</v>
      </c>
      <c r="AC28" s="697">
        <v>901</v>
      </c>
      <c r="AD28" s="697">
        <v>901</v>
      </c>
      <c r="AE28" s="697">
        <v>901</v>
      </c>
      <c r="AF28" s="697">
        <v>901</v>
      </c>
      <c r="AG28" s="697">
        <v>901</v>
      </c>
      <c r="AH28" s="697">
        <v>901</v>
      </c>
      <c r="AI28" s="697">
        <v>786</v>
      </c>
      <c r="AJ28" s="697">
        <v>0</v>
      </c>
      <c r="AK28" s="697">
        <v>0</v>
      </c>
      <c r="AL28" s="697">
        <v>0</v>
      </c>
      <c r="AM28" s="697">
        <v>0</v>
      </c>
      <c r="AN28" s="697">
        <v>0</v>
      </c>
      <c r="AO28" s="697">
        <v>0</v>
      </c>
      <c r="AP28" s="633"/>
      <c r="AQ28" s="707"/>
      <c r="AR28" s="708"/>
      <c r="AS28" s="709"/>
      <c r="AT28" s="708"/>
      <c r="AU28" s="709"/>
      <c r="AV28" s="708">
        <v>2954935</v>
      </c>
      <c r="AW28" s="709">
        <v>2954935</v>
      </c>
      <c r="AX28" s="708">
        <v>2954935</v>
      </c>
      <c r="AY28" s="709">
        <v>2954935</v>
      </c>
      <c r="AZ28" s="708">
        <v>2954935</v>
      </c>
      <c r="BA28" s="709">
        <v>2954935</v>
      </c>
      <c r="BB28" s="708">
        <v>2954935</v>
      </c>
      <c r="BC28" s="709">
        <v>2954935</v>
      </c>
      <c r="BD28" s="708">
        <v>2954935</v>
      </c>
      <c r="BE28" s="709">
        <v>2954935</v>
      </c>
      <c r="BF28" s="708">
        <v>2954935</v>
      </c>
      <c r="BG28" s="709">
        <v>2954935</v>
      </c>
      <c r="BH28" s="708">
        <v>2954935</v>
      </c>
      <c r="BI28" s="709">
        <v>2954935</v>
      </c>
      <c r="BJ28" s="708">
        <v>2954935</v>
      </c>
      <c r="BK28" s="709">
        <v>2954935</v>
      </c>
      <c r="BL28" s="708">
        <v>2954935</v>
      </c>
      <c r="BM28" s="709">
        <v>2954935</v>
      </c>
      <c r="BN28" s="708">
        <v>2852221</v>
      </c>
      <c r="BO28" s="709">
        <v>0</v>
      </c>
      <c r="BP28" s="708">
        <v>0</v>
      </c>
      <c r="BQ28" s="709">
        <v>0</v>
      </c>
      <c r="BR28" s="708">
        <v>0</v>
      </c>
      <c r="BS28" s="709">
        <v>0</v>
      </c>
      <c r="BT28" s="710">
        <v>0</v>
      </c>
      <c r="BU28" s="16"/>
    </row>
    <row r="29" spans="2:73" s="17" customFormat="1" ht="16.5" customHeight="1">
      <c r="B29" s="692"/>
      <c r="C29" s="692"/>
      <c r="D29" s="692" t="s">
        <v>116</v>
      </c>
      <c r="E29" s="692"/>
      <c r="F29" s="692"/>
      <c r="G29" s="692"/>
      <c r="H29" s="692"/>
      <c r="I29" s="644"/>
      <c r="J29" s="644"/>
      <c r="K29" s="633"/>
      <c r="L29" s="696"/>
      <c r="M29" s="697"/>
      <c r="N29" s="697"/>
      <c r="O29" s="697"/>
      <c r="P29" s="697"/>
      <c r="Q29" s="697">
        <v>84</v>
      </c>
      <c r="R29" s="697">
        <v>84</v>
      </c>
      <c r="S29" s="697">
        <v>84</v>
      </c>
      <c r="T29" s="697">
        <v>84</v>
      </c>
      <c r="U29" s="697">
        <v>84</v>
      </c>
      <c r="V29" s="697">
        <v>84</v>
      </c>
      <c r="W29" s="697">
        <v>84</v>
      </c>
      <c r="X29" s="697">
        <v>84</v>
      </c>
      <c r="Y29" s="697">
        <v>84</v>
      </c>
      <c r="Z29" s="697">
        <v>84</v>
      </c>
      <c r="AA29" s="697">
        <v>83</v>
      </c>
      <c r="AB29" s="697">
        <v>83</v>
      </c>
      <c r="AC29" s="697">
        <v>83</v>
      </c>
      <c r="AD29" s="697">
        <v>83</v>
      </c>
      <c r="AE29" s="697">
        <v>83</v>
      </c>
      <c r="AF29" s="697">
        <v>20</v>
      </c>
      <c r="AG29" s="697">
        <v>7</v>
      </c>
      <c r="AH29" s="697">
        <v>1</v>
      </c>
      <c r="AI29" s="697">
        <v>0</v>
      </c>
      <c r="AJ29" s="697">
        <v>0</v>
      </c>
      <c r="AK29" s="697">
        <v>0</v>
      </c>
      <c r="AL29" s="697">
        <v>0</v>
      </c>
      <c r="AM29" s="697">
        <v>0</v>
      </c>
      <c r="AN29" s="697">
        <v>0</v>
      </c>
      <c r="AO29" s="697">
        <v>0</v>
      </c>
      <c r="AP29" s="633"/>
      <c r="AQ29" s="711"/>
      <c r="AR29" s="712"/>
      <c r="AS29" s="713"/>
      <c r="AT29" s="712"/>
      <c r="AU29" s="713"/>
      <c r="AV29" s="712">
        <v>526284</v>
      </c>
      <c r="AW29" s="713">
        <v>526284</v>
      </c>
      <c r="AX29" s="712">
        <v>526284</v>
      </c>
      <c r="AY29" s="713">
        <v>526284</v>
      </c>
      <c r="AZ29" s="712">
        <v>526284</v>
      </c>
      <c r="BA29" s="713">
        <v>526284</v>
      </c>
      <c r="BB29" s="712">
        <v>526284</v>
      </c>
      <c r="BC29" s="713">
        <v>526284</v>
      </c>
      <c r="BD29" s="712">
        <v>526284</v>
      </c>
      <c r="BE29" s="713">
        <v>526284</v>
      </c>
      <c r="BF29" s="712">
        <v>520650</v>
      </c>
      <c r="BG29" s="713">
        <v>520650</v>
      </c>
      <c r="BH29" s="712">
        <v>520650</v>
      </c>
      <c r="BI29" s="713">
        <v>520650</v>
      </c>
      <c r="BJ29" s="712">
        <v>520650</v>
      </c>
      <c r="BK29" s="713">
        <v>324148</v>
      </c>
      <c r="BL29" s="712">
        <v>110571</v>
      </c>
      <c r="BM29" s="713">
        <v>11446</v>
      </c>
      <c r="BN29" s="712">
        <v>11197</v>
      </c>
      <c r="BO29" s="713">
        <v>11197</v>
      </c>
      <c r="BP29" s="712">
        <v>0</v>
      </c>
      <c r="BQ29" s="713">
        <v>0</v>
      </c>
      <c r="BR29" s="712">
        <v>0</v>
      </c>
      <c r="BS29" s="713">
        <v>0</v>
      </c>
      <c r="BT29" s="714">
        <v>0</v>
      </c>
      <c r="BU29" s="16"/>
    </row>
    <row r="30" spans="2:73" s="17" customFormat="1" ht="15.6">
      <c r="B30" s="692"/>
      <c r="C30" s="692"/>
      <c r="D30" s="692" t="s">
        <v>117</v>
      </c>
      <c r="E30" s="692"/>
      <c r="F30" s="692"/>
      <c r="G30" s="692"/>
      <c r="H30" s="692"/>
      <c r="I30" s="644"/>
      <c r="J30" s="644"/>
      <c r="K30" s="633"/>
      <c r="L30" s="696"/>
      <c r="M30" s="697"/>
      <c r="N30" s="697"/>
      <c r="O30" s="697"/>
      <c r="P30" s="697"/>
      <c r="Q30" s="697">
        <v>0</v>
      </c>
      <c r="R30" s="697">
        <v>0</v>
      </c>
      <c r="S30" s="697">
        <v>0</v>
      </c>
      <c r="T30" s="697">
        <v>0</v>
      </c>
      <c r="U30" s="697">
        <v>0</v>
      </c>
      <c r="V30" s="697">
        <v>0</v>
      </c>
      <c r="W30" s="697">
        <v>0</v>
      </c>
      <c r="X30" s="697">
        <v>0</v>
      </c>
      <c r="Y30" s="697">
        <v>0</v>
      </c>
      <c r="Z30" s="697">
        <v>0</v>
      </c>
      <c r="AA30" s="697">
        <v>0</v>
      </c>
      <c r="AB30" s="697">
        <v>0</v>
      </c>
      <c r="AC30" s="697">
        <v>0</v>
      </c>
      <c r="AD30" s="697">
        <v>0</v>
      </c>
      <c r="AE30" s="697">
        <v>0</v>
      </c>
      <c r="AF30" s="697">
        <v>0</v>
      </c>
      <c r="AG30" s="697">
        <v>0</v>
      </c>
      <c r="AH30" s="697">
        <v>0</v>
      </c>
      <c r="AI30" s="697">
        <v>0</v>
      </c>
      <c r="AJ30" s="697">
        <v>0</v>
      </c>
      <c r="AK30" s="697">
        <v>0</v>
      </c>
      <c r="AL30" s="697">
        <v>0</v>
      </c>
      <c r="AM30" s="697">
        <v>0</v>
      </c>
      <c r="AN30" s="697">
        <v>0</v>
      </c>
      <c r="AO30" s="697">
        <v>0</v>
      </c>
      <c r="AP30" s="633"/>
      <c r="AQ30" s="707"/>
      <c r="AR30" s="708"/>
      <c r="AS30" s="709"/>
      <c r="AT30" s="708"/>
      <c r="AU30" s="709"/>
      <c r="AV30" s="708">
        <v>0</v>
      </c>
      <c r="AW30" s="709">
        <v>0</v>
      </c>
      <c r="AX30" s="708">
        <v>0</v>
      </c>
      <c r="AY30" s="709">
        <v>0</v>
      </c>
      <c r="AZ30" s="708">
        <v>0</v>
      </c>
      <c r="BA30" s="709">
        <v>0</v>
      </c>
      <c r="BB30" s="708">
        <v>0</v>
      </c>
      <c r="BC30" s="709">
        <v>0</v>
      </c>
      <c r="BD30" s="708">
        <v>0</v>
      </c>
      <c r="BE30" s="709">
        <v>0</v>
      </c>
      <c r="BF30" s="708">
        <v>0</v>
      </c>
      <c r="BG30" s="709">
        <v>0</v>
      </c>
      <c r="BH30" s="708">
        <v>0</v>
      </c>
      <c r="BI30" s="709">
        <v>0</v>
      </c>
      <c r="BJ30" s="708">
        <v>0</v>
      </c>
      <c r="BK30" s="709">
        <v>0</v>
      </c>
      <c r="BL30" s="708">
        <v>0</v>
      </c>
      <c r="BM30" s="709">
        <v>0</v>
      </c>
      <c r="BN30" s="708">
        <v>0</v>
      </c>
      <c r="BO30" s="709">
        <v>0</v>
      </c>
      <c r="BP30" s="708">
        <v>0</v>
      </c>
      <c r="BQ30" s="709">
        <v>0</v>
      </c>
      <c r="BR30" s="708">
        <v>0</v>
      </c>
      <c r="BS30" s="709">
        <v>0</v>
      </c>
      <c r="BT30" s="710">
        <v>0</v>
      </c>
      <c r="BU30" s="16"/>
    </row>
    <row r="31" spans="2:73" s="17" customFormat="1" ht="15.6">
      <c r="B31" s="692"/>
      <c r="C31" s="692"/>
      <c r="D31" s="692" t="s">
        <v>118</v>
      </c>
      <c r="E31" s="692"/>
      <c r="F31" s="692"/>
      <c r="G31" s="692"/>
      <c r="H31" s="692"/>
      <c r="I31" s="644"/>
      <c r="J31" s="644"/>
      <c r="K31" s="633"/>
      <c r="L31" s="696"/>
      <c r="M31" s="697"/>
      <c r="N31" s="697"/>
      <c r="O31" s="697"/>
      <c r="P31" s="697"/>
      <c r="Q31" s="697">
        <v>9</v>
      </c>
      <c r="R31" s="697">
        <v>9</v>
      </c>
      <c r="S31" s="697">
        <v>9</v>
      </c>
      <c r="T31" s="697">
        <v>9</v>
      </c>
      <c r="U31" s="697">
        <v>9</v>
      </c>
      <c r="V31" s="697">
        <v>9</v>
      </c>
      <c r="W31" s="697">
        <v>9</v>
      </c>
      <c r="X31" s="697">
        <v>9</v>
      </c>
      <c r="Y31" s="697">
        <v>9</v>
      </c>
      <c r="Z31" s="697">
        <v>9</v>
      </c>
      <c r="AA31" s="697">
        <v>2</v>
      </c>
      <c r="AB31" s="697">
        <v>0</v>
      </c>
      <c r="AC31" s="697">
        <v>0</v>
      </c>
      <c r="AD31" s="697">
        <v>0</v>
      </c>
      <c r="AE31" s="697">
        <v>0</v>
      </c>
      <c r="AF31" s="697">
        <v>0</v>
      </c>
      <c r="AG31" s="697">
        <v>0</v>
      </c>
      <c r="AH31" s="697">
        <v>0</v>
      </c>
      <c r="AI31" s="697">
        <v>0</v>
      </c>
      <c r="AJ31" s="697">
        <v>0</v>
      </c>
      <c r="AK31" s="697">
        <v>0</v>
      </c>
      <c r="AL31" s="697">
        <v>0</v>
      </c>
      <c r="AM31" s="697">
        <v>0</v>
      </c>
      <c r="AN31" s="697">
        <v>0</v>
      </c>
      <c r="AO31" s="697">
        <v>0</v>
      </c>
      <c r="AP31" s="633"/>
      <c r="AQ31" s="711"/>
      <c r="AR31" s="712"/>
      <c r="AS31" s="713"/>
      <c r="AT31" s="712"/>
      <c r="AU31" s="713"/>
      <c r="AV31" s="712">
        <v>65713</v>
      </c>
      <c r="AW31" s="713">
        <v>65713</v>
      </c>
      <c r="AX31" s="712">
        <v>65713</v>
      </c>
      <c r="AY31" s="713">
        <v>65713</v>
      </c>
      <c r="AZ31" s="712">
        <v>65713</v>
      </c>
      <c r="BA31" s="713">
        <v>65713</v>
      </c>
      <c r="BB31" s="712">
        <v>65713</v>
      </c>
      <c r="BC31" s="713">
        <v>65713</v>
      </c>
      <c r="BD31" s="712">
        <v>65713</v>
      </c>
      <c r="BE31" s="713">
        <v>65713</v>
      </c>
      <c r="BF31" s="712">
        <v>16224</v>
      </c>
      <c r="BG31" s="713">
        <v>0</v>
      </c>
      <c r="BH31" s="712">
        <v>0</v>
      </c>
      <c r="BI31" s="713">
        <v>0</v>
      </c>
      <c r="BJ31" s="712">
        <v>0</v>
      </c>
      <c r="BK31" s="713">
        <v>0</v>
      </c>
      <c r="BL31" s="712">
        <v>0</v>
      </c>
      <c r="BM31" s="713">
        <v>0</v>
      </c>
      <c r="BN31" s="712">
        <v>0</v>
      </c>
      <c r="BO31" s="713">
        <v>0</v>
      </c>
      <c r="BP31" s="712">
        <v>0</v>
      </c>
      <c r="BQ31" s="713">
        <v>0</v>
      </c>
      <c r="BR31" s="712">
        <v>0</v>
      </c>
      <c r="BS31" s="713">
        <v>0</v>
      </c>
      <c r="BT31" s="714">
        <v>0</v>
      </c>
      <c r="BU31" s="16"/>
    </row>
    <row r="32" spans="2:73" s="17" customFormat="1" ht="15.6">
      <c r="B32" s="692"/>
      <c r="C32" s="692"/>
      <c r="D32" s="692" t="s">
        <v>119</v>
      </c>
      <c r="E32" s="692"/>
      <c r="F32" s="692"/>
      <c r="G32" s="692"/>
      <c r="H32" s="692"/>
      <c r="I32" s="644"/>
      <c r="J32" s="644"/>
      <c r="K32" s="633"/>
      <c r="L32" s="696"/>
      <c r="M32" s="697"/>
      <c r="N32" s="697"/>
      <c r="O32" s="697"/>
      <c r="P32" s="697"/>
      <c r="Q32" s="697">
        <v>2862</v>
      </c>
      <c r="R32" s="697">
        <v>2778</v>
      </c>
      <c r="S32" s="697">
        <v>2778</v>
      </c>
      <c r="T32" s="697">
        <v>2778</v>
      </c>
      <c r="U32" s="697">
        <v>2778</v>
      </c>
      <c r="V32" s="697">
        <v>2740</v>
      </c>
      <c r="W32" s="697">
        <v>2740</v>
      </c>
      <c r="X32" s="697">
        <v>2740</v>
      </c>
      <c r="Y32" s="697">
        <v>2695</v>
      </c>
      <c r="Z32" s="697">
        <v>2695</v>
      </c>
      <c r="AA32" s="697">
        <v>2655</v>
      </c>
      <c r="AB32" s="697">
        <v>1926</v>
      </c>
      <c r="AC32" s="697">
        <v>498</v>
      </c>
      <c r="AD32" s="697">
        <v>498</v>
      </c>
      <c r="AE32" s="697">
        <v>127</v>
      </c>
      <c r="AF32" s="697">
        <v>20</v>
      </c>
      <c r="AG32" s="697">
        <v>20</v>
      </c>
      <c r="AH32" s="697">
        <v>20</v>
      </c>
      <c r="AI32" s="697">
        <v>20</v>
      </c>
      <c r="AJ32" s="697">
        <v>20</v>
      </c>
      <c r="AK32" s="697">
        <v>0</v>
      </c>
      <c r="AL32" s="697">
        <v>0</v>
      </c>
      <c r="AM32" s="697">
        <v>0</v>
      </c>
      <c r="AN32" s="697">
        <v>0</v>
      </c>
      <c r="AO32" s="697">
        <v>0</v>
      </c>
      <c r="AP32" s="633"/>
      <c r="AQ32" s="715"/>
      <c r="AR32" s="716"/>
      <c r="AS32" s="717"/>
      <c r="AT32" s="716"/>
      <c r="AU32" s="717"/>
      <c r="AV32" s="716">
        <v>20646284</v>
      </c>
      <c r="AW32" s="717">
        <v>20148351</v>
      </c>
      <c r="AX32" s="716">
        <v>20148351</v>
      </c>
      <c r="AY32" s="717">
        <v>20148351</v>
      </c>
      <c r="AZ32" s="716">
        <v>20148351</v>
      </c>
      <c r="BA32" s="717">
        <v>19374454</v>
      </c>
      <c r="BB32" s="716">
        <v>19374454</v>
      </c>
      <c r="BC32" s="717">
        <v>19374454</v>
      </c>
      <c r="BD32" s="716">
        <v>18884877</v>
      </c>
      <c r="BE32" s="717">
        <v>18884877</v>
      </c>
      <c r="BF32" s="716">
        <v>18605172</v>
      </c>
      <c r="BG32" s="717">
        <v>13981079</v>
      </c>
      <c r="BH32" s="716">
        <v>3756838</v>
      </c>
      <c r="BI32" s="717">
        <v>3756838</v>
      </c>
      <c r="BJ32" s="716">
        <v>531115</v>
      </c>
      <c r="BK32" s="717">
        <v>12278</v>
      </c>
      <c r="BL32" s="716">
        <v>12278</v>
      </c>
      <c r="BM32" s="717">
        <v>12278</v>
      </c>
      <c r="BN32" s="716">
        <v>12278</v>
      </c>
      <c r="BO32" s="717">
        <v>12278</v>
      </c>
      <c r="BP32" s="716">
        <v>0</v>
      </c>
      <c r="BQ32" s="717">
        <v>0</v>
      </c>
      <c r="BR32" s="716">
        <v>0</v>
      </c>
      <c r="BS32" s="717">
        <v>0</v>
      </c>
      <c r="BT32" s="718">
        <v>0</v>
      </c>
      <c r="BU32" s="16"/>
    </row>
    <row r="33" spans="2:73" s="17" customFormat="1" ht="15.6">
      <c r="B33" s="692"/>
      <c r="C33" s="692"/>
      <c r="D33" s="692" t="s">
        <v>120</v>
      </c>
      <c r="E33" s="692"/>
      <c r="F33" s="692"/>
      <c r="G33" s="692"/>
      <c r="H33" s="692"/>
      <c r="I33" s="644"/>
      <c r="J33" s="644"/>
      <c r="K33" s="633"/>
      <c r="L33" s="696"/>
      <c r="M33" s="697"/>
      <c r="N33" s="697"/>
      <c r="O33" s="697"/>
      <c r="P33" s="697"/>
      <c r="Q33" s="697">
        <v>23</v>
      </c>
      <c r="R33" s="697">
        <v>23</v>
      </c>
      <c r="S33" s="697">
        <v>23</v>
      </c>
      <c r="T33" s="697">
        <v>23</v>
      </c>
      <c r="U33" s="697">
        <v>21</v>
      </c>
      <c r="V33" s="697">
        <v>20</v>
      </c>
      <c r="W33" s="697">
        <v>19</v>
      </c>
      <c r="X33" s="697">
        <v>17</v>
      </c>
      <c r="Y33" s="697">
        <v>13</v>
      </c>
      <c r="Z33" s="697">
        <v>8</v>
      </c>
      <c r="AA33" s="697">
        <v>7</v>
      </c>
      <c r="AB33" s="697">
        <v>5</v>
      </c>
      <c r="AC33" s="697">
        <v>4</v>
      </c>
      <c r="AD33" s="697">
        <v>4</v>
      </c>
      <c r="AE33" s="697">
        <v>3</v>
      </c>
      <c r="AF33" s="697">
        <v>3</v>
      </c>
      <c r="AG33" s="697">
        <v>3</v>
      </c>
      <c r="AH33" s="697">
        <v>3</v>
      </c>
      <c r="AI33" s="697">
        <v>2</v>
      </c>
      <c r="AJ33" s="697">
        <v>2</v>
      </c>
      <c r="AK33" s="697">
        <v>2</v>
      </c>
      <c r="AL33" s="697">
        <v>2</v>
      </c>
      <c r="AM33" s="697">
        <v>0</v>
      </c>
      <c r="AN33" s="697">
        <v>0</v>
      </c>
      <c r="AO33" s="697">
        <v>0</v>
      </c>
      <c r="AP33" s="633"/>
      <c r="AQ33" s="703"/>
      <c r="AR33" s="704"/>
      <c r="AS33" s="705"/>
      <c r="AT33" s="704"/>
      <c r="AU33" s="705"/>
      <c r="AV33" s="704">
        <v>114712</v>
      </c>
      <c r="AW33" s="705">
        <v>114712</v>
      </c>
      <c r="AX33" s="704">
        <v>114712</v>
      </c>
      <c r="AY33" s="705">
        <v>114712</v>
      </c>
      <c r="AZ33" s="704">
        <v>101470</v>
      </c>
      <c r="BA33" s="705">
        <v>84244</v>
      </c>
      <c r="BB33" s="704">
        <v>80188</v>
      </c>
      <c r="BC33" s="705">
        <v>71219</v>
      </c>
      <c r="BD33" s="704">
        <v>52534</v>
      </c>
      <c r="BE33" s="705">
        <v>35319</v>
      </c>
      <c r="BF33" s="704">
        <v>28155</v>
      </c>
      <c r="BG33" s="705">
        <v>18712</v>
      </c>
      <c r="BH33" s="704">
        <v>11802</v>
      </c>
      <c r="BI33" s="705">
        <v>11802</v>
      </c>
      <c r="BJ33" s="704">
        <v>9849</v>
      </c>
      <c r="BK33" s="705">
        <v>9849</v>
      </c>
      <c r="BL33" s="704">
        <v>9849</v>
      </c>
      <c r="BM33" s="705">
        <v>9849</v>
      </c>
      <c r="BN33" s="704">
        <v>8287</v>
      </c>
      <c r="BO33" s="705">
        <v>7788</v>
      </c>
      <c r="BP33" s="704">
        <v>7788</v>
      </c>
      <c r="BQ33" s="705">
        <v>7788</v>
      </c>
      <c r="BR33" s="704">
        <v>1216</v>
      </c>
      <c r="BS33" s="705">
        <v>1216</v>
      </c>
      <c r="BT33" s="706">
        <v>1216</v>
      </c>
      <c r="BU33" s="16"/>
    </row>
    <row r="34" spans="2:73" s="17" customFormat="1" ht="15.6">
      <c r="B34" s="692"/>
      <c r="C34" s="692"/>
      <c r="D34" s="692" t="s">
        <v>121</v>
      </c>
      <c r="E34" s="692"/>
      <c r="F34" s="692"/>
      <c r="G34" s="692"/>
      <c r="H34" s="692"/>
      <c r="I34" s="644"/>
      <c r="J34" s="644"/>
      <c r="K34" s="633"/>
      <c r="L34" s="696"/>
      <c r="M34" s="697"/>
      <c r="N34" s="697"/>
      <c r="O34" s="697"/>
      <c r="P34" s="697"/>
      <c r="Q34" s="697">
        <v>926</v>
      </c>
      <c r="R34" s="697">
        <v>926</v>
      </c>
      <c r="S34" s="697">
        <v>926</v>
      </c>
      <c r="T34" s="697">
        <v>926</v>
      </c>
      <c r="U34" s="697">
        <v>926</v>
      </c>
      <c r="V34" s="697">
        <v>926</v>
      </c>
      <c r="W34" s="697">
        <v>926</v>
      </c>
      <c r="X34" s="697">
        <v>926</v>
      </c>
      <c r="Y34" s="697">
        <v>926</v>
      </c>
      <c r="Z34" s="697">
        <v>926</v>
      </c>
      <c r="AA34" s="697">
        <v>926</v>
      </c>
      <c r="AB34" s="697">
        <v>926</v>
      </c>
      <c r="AC34" s="697">
        <v>926</v>
      </c>
      <c r="AD34" s="697">
        <v>926</v>
      </c>
      <c r="AE34" s="697">
        <v>926</v>
      </c>
      <c r="AF34" s="697">
        <v>918</v>
      </c>
      <c r="AG34" s="697">
        <v>914</v>
      </c>
      <c r="AH34" s="697">
        <v>673</v>
      </c>
      <c r="AI34" s="697">
        <v>549</v>
      </c>
      <c r="AJ34" s="697">
        <v>549</v>
      </c>
      <c r="AK34" s="697">
        <v>549</v>
      </c>
      <c r="AL34" s="697">
        <v>549</v>
      </c>
      <c r="AM34" s="697">
        <v>549</v>
      </c>
      <c r="AN34" s="697">
        <v>549</v>
      </c>
      <c r="AO34" s="697">
        <v>549</v>
      </c>
      <c r="AP34" s="633"/>
      <c r="AQ34" s="707"/>
      <c r="AR34" s="708"/>
      <c r="AS34" s="709"/>
      <c r="AT34" s="708"/>
      <c r="AU34" s="709"/>
      <c r="AV34" s="708">
        <v>4477229</v>
      </c>
      <c r="AW34" s="709">
        <v>4477229</v>
      </c>
      <c r="AX34" s="708">
        <v>4477229</v>
      </c>
      <c r="AY34" s="709">
        <v>4477229</v>
      </c>
      <c r="AZ34" s="708">
        <v>4477229</v>
      </c>
      <c r="BA34" s="709">
        <v>4477229</v>
      </c>
      <c r="BB34" s="708">
        <v>4477229</v>
      </c>
      <c r="BC34" s="709">
        <v>4477229</v>
      </c>
      <c r="BD34" s="708">
        <v>4477229</v>
      </c>
      <c r="BE34" s="709">
        <v>4477229</v>
      </c>
      <c r="BF34" s="708">
        <v>4477229</v>
      </c>
      <c r="BG34" s="709">
        <v>4477229</v>
      </c>
      <c r="BH34" s="708">
        <v>4477229</v>
      </c>
      <c r="BI34" s="709">
        <v>4477229</v>
      </c>
      <c r="BJ34" s="708">
        <v>4477229</v>
      </c>
      <c r="BK34" s="709">
        <v>4464868</v>
      </c>
      <c r="BL34" s="708">
        <v>4457935</v>
      </c>
      <c r="BM34" s="709">
        <v>2884334</v>
      </c>
      <c r="BN34" s="708">
        <v>2075597</v>
      </c>
      <c r="BO34" s="709">
        <v>2075597</v>
      </c>
      <c r="BP34" s="708">
        <v>2075597</v>
      </c>
      <c r="BQ34" s="709">
        <v>2075597</v>
      </c>
      <c r="BR34" s="708">
        <v>2075597</v>
      </c>
      <c r="BS34" s="709">
        <v>2075597</v>
      </c>
      <c r="BT34" s="710">
        <v>2075597</v>
      </c>
      <c r="BU34" s="16"/>
    </row>
    <row r="35" spans="2:73" s="17" customFormat="1" ht="15.6">
      <c r="B35" s="692"/>
      <c r="C35" s="692"/>
      <c r="D35" s="692" t="s">
        <v>688</v>
      </c>
      <c r="E35" s="692"/>
      <c r="F35" s="692"/>
      <c r="G35" s="692"/>
      <c r="H35" s="692"/>
      <c r="I35" s="644"/>
      <c r="J35" s="644"/>
      <c r="K35" s="633"/>
      <c r="L35" s="696"/>
      <c r="M35" s="697"/>
      <c r="N35" s="697"/>
      <c r="O35" s="697"/>
      <c r="P35" s="697"/>
      <c r="Q35" s="697">
        <v>3</v>
      </c>
      <c r="R35" s="697">
        <v>3</v>
      </c>
      <c r="S35" s="697">
        <v>3</v>
      </c>
      <c r="T35" s="697">
        <v>3</v>
      </c>
      <c r="U35" s="697">
        <v>3</v>
      </c>
      <c r="V35" s="697">
        <v>3</v>
      </c>
      <c r="W35" s="697">
        <v>3</v>
      </c>
      <c r="X35" s="697">
        <v>3</v>
      </c>
      <c r="Y35" s="697">
        <v>3</v>
      </c>
      <c r="Z35" s="697">
        <v>3</v>
      </c>
      <c r="AA35" s="697">
        <v>3</v>
      </c>
      <c r="AB35" s="697">
        <v>3</v>
      </c>
      <c r="AC35" s="697">
        <v>3</v>
      </c>
      <c r="AD35" s="697">
        <v>3</v>
      </c>
      <c r="AE35" s="697">
        <v>1</v>
      </c>
      <c r="AF35" s="697">
        <v>1</v>
      </c>
      <c r="AG35" s="697">
        <v>1</v>
      </c>
      <c r="AH35" s="697">
        <v>1</v>
      </c>
      <c r="AI35" s="697">
        <v>0</v>
      </c>
      <c r="AJ35" s="697">
        <v>0</v>
      </c>
      <c r="AK35" s="697">
        <v>0</v>
      </c>
      <c r="AL35" s="697">
        <v>0</v>
      </c>
      <c r="AM35" s="697">
        <v>0</v>
      </c>
      <c r="AN35" s="697">
        <v>0</v>
      </c>
      <c r="AO35" s="697">
        <v>0</v>
      </c>
      <c r="AP35" s="633"/>
      <c r="AQ35" s="707"/>
      <c r="AR35" s="708"/>
      <c r="AS35" s="709"/>
      <c r="AT35" s="708"/>
      <c r="AU35" s="709"/>
      <c r="AV35" s="708">
        <v>2718</v>
      </c>
      <c r="AW35" s="709">
        <v>2718</v>
      </c>
      <c r="AX35" s="708">
        <v>2718</v>
      </c>
      <c r="AY35" s="709">
        <v>2718</v>
      </c>
      <c r="AZ35" s="708">
        <v>2718</v>
      </c>
      <c r="BA35" s="709">
        <v>2718</v>
      </c>
      <c r="BB35" s="708">
        <v>2718</v>
      </c>
      <c r="BC35" s="709">
        <v>2718</v>
      </c>
      <c r="BD35" s="708">
        <v>2718</v>
      </c>
      <c r="BE35" s="709">
        <v>2718</v>
      </c>
      <c r="BF35" s="708">
        <v>2718</v>
      </c>
      <c r="BG35" s="709">
        <v>2718</v>
      </c>
      <c r="BH35" s="708">
        <v>2718</v>
      </c>
      <c r="BI35" s="709">
        <v>2718</v>
      </c>
      <c r="BJ35" s="708">
        <v>1952</v>
      </c>
      <c r="BK35" s="709">
        <v>1952</v>
      </c>
      <c r="BL35" s="708">
        <v>1952</v>
      </c>
      <c r="BM35" s="709">
        <v>1952</v>
      </c>
      <c r="BN35" s="708">
        <v>0</v>
      </c>
      <c r="BO35" s="709">
        <v>0</v>
      </c>
      <c r="BP35" s="708">
        <v>0</v>
      </c>
      <c r="BQ35" s="709">
        <v>0</v>
      </c>
      <c r="BR35" s="708">
        <v>0</v>
      </c>
      <c r="BS35" s="709">
        <v>0</v>
      </c>
      <c r="BT35" s="710">
        <v>0</v>
      </c>
      <c r="BU35" s="16"/>
    </row>
    <row r="36" spans="2:73" s="17" customFormat="1" ht="15.6">
      <c r="B36" s="692"/>
      <c r="C36" s="692"/>
      <c r="D36" s="692" t="s">
        <v>689</v>
      </c>
      <c r="E36" s="692"/>
      <c r="F36" s="692"/>
      <c r="G36" s="692"/>
      <c r="H36" s="692"/>
      <c r="I36" s="644"/>
      <c r="J36" s="644"/>
      <c r="K36" s="633"/>
      <c r="L36" s="696"/>
      <c r="M36" s="697"/>
      <c r="N36" s="697"/>
      <c r="O36" s="697"/>
      <c r="P36" s="697"/>
      <c r="Q36" s="697">
        <v>199</v>
      </c>
      <c r="R36" s="697">
        <v>199</v>
      </c>
      <c r="S36" s="697">
        <v>199</v>
      </c>
      <c r="T36" s="697">
        <v>199</v>
      </c>
      <c r="U36" s="697">
        <v>199</v>
      </c>
      <c r="V36" s="697">
        <v>199</v>
      </c>
      <c r="W36" s="697">
        <v>199</v>
      </c>
      <c r="X36" s="697">
        <v>199</v>
      </c>
      <c r="Y36" s="697">
        <v>199</v>
      </c>
      <c r="Z36" s="697">
        <v>199</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7">
        <v>0</v>
      </c>
      <c r="AP36" s="633"/>
      <c r="AQ36" s="711"/>
      <c r="AR36" s="712"/>
      <c r="AS36" s="713"/>
      <c r="AT36" s="712"/>
      <c r="AU36" s="713"/>
      <c r="AV36" s="712">
        <v>178029</v>
      </c>
      <c r="AW36" s="713">
        <v>178029</v>
      </c>
      <c r="AX36" s="712">
        <v>178029</v>
      </c>
      <c r="AY36" s="713">
        <v>178029</v>
      </c>
      <c r="AZ36" s="712">
        <v>178029</v>
      </c>
      <c r="BA36" s="713">
        <v>178029</v>
      </c>
      <c r="BB36" s="712">
        <v>178029</v>
      </c>
      <c r="BC36" s="713">
        <v>178029</v>
      </c>
      <c r="BD36" s="712">
        <v>178029</v>
      </c>
      <c r="BE36" s="713">
        <v>178029</v>
      </c>
      <c r="BF36" s="712">
        <v>0</v>
      </c>
      <c r="BG36" s="713">
        <v>0</v>
      </c>
      <c r="BH36" s="712">
        <v>0</v>
      </c>
      <c r="BI36" s="713">
        <v>0</v>
      </c>
      <c r="BJ36" s="712">
        <v>0</v>
      </c>
      <c r="BK36" s="713">
        <v>0</v>
      </c>
      <c r="BL36" s="712">
        <v>0</v>
      </c>
      <c r="BM36" s="713">
        <v>0</v>
      </c>
      <c r="BN36" s="712">
        <v>0</v>
      </c>
      <c r="BO36" s="713">
        <v>0</v>
      </c>
      <c r="BP36" s="712">
        <v>0</v>
      </c>
      <c r="BQ36" s="713">
        <v>0</v>
      </c>
      <c r="BR36" s="712">
        <v>0</v>
      </c>
      <c r="BS36" s="713">
        <v>0</v>
      </c>
      <c r="BT36" s="714">
        <v>0</v>
      </c>
      <c r="BU36" s="16"/>
    </row>
    <row r="37" spans="2:73" s="17" customFormat="1" ht="15.6">
      <c r="B37" s="692"/>
      <c r="C37" s="692"/>
      <c r="D37" s="692" t="s">
        <v>690</v>
      </c>
      <c r="E37" s="692"/>
      <c r="F37" s="692"/>
      <c r="G37" s="692"/>
      <c r="H37" s="692"/>
      <c r="I37" s="644"/>
      <c r="J37" s="644"/>
      <c r="K37" s="633"/>
      <c r="L37" s="696"/>
      <c r="M37" s="697"/>
      <c r="N37" s="697"/>
      <c r="O37" s="697"/>
      <c r="P37" s="697"/>
      <c r="Q37" s="697">
        <v>76</v>
      </c>
      <c r="R37" s="697">
        <v>76</v>
      </c>
      <c r="S37" s="697">
        <v>76</v>
      </c>
      <c r="T37" s="697">
        <v>76</v>
      </c>
      <c r="U37" s="697">
        <v>76</v>
      </c>
      <c r="V37" s="697">
        <v>76</v>
      </c>
      <c r="W37" s="697">
        <v>76</v>
      </c>
      <c r="X37" s="697">
        <v>76</v>
      </c>
      <c r="Y37" s="697">
        <v>76</v>
      </c>
      <c r="Z37" s="697">
        <v>76</v>
      </c>
      <c r="AA37" s="697">
        <v>76</v>
      </c>
      <c r="AB37" s="697">
        <v>76</v>
      </c>
      <c r="AC37" s="697">
        <v>76</v>
      </c>
      <c r="AD37" s="697">
        <v>68</v>
      </c>
      <c r="AE37" s="697">
        <v>68</v>
      </c>
      <c r="AF37" s="697">
        <v>31</v>
      </c>
      <c r="AG37" s="697">
        <v>31</v>
      </c>
      <c r="AH37" s="697">
        <v>0</v>
      </c>
      <c r="AI37" s="697">
        <v>0</v>
      </c>
      <c r="AJ37" s="697">
        <v>0</v>
      </c>
      <c r="AK37" s="697">
        <v>0</v>
      </c>
      <c r="AL37" s="697">
        <v>0</v>
      </c>
      <c r="AM37" s="697">
        <v>0</v>
      </c>
      <c r="AN37" s="697">
        <v>0</v>
      </c>
      <c r="AO37" s="697">
        <v>0</v>
      </c>
      <c r="AP37" s="633"/>
      <c r="AQ37" s="711"/>
      <c r="AR37" s="712"/>
      <c r="AS37" s="713"/>
      <c r="AT37" s="712"/>
      <c r="AU37" s="713"/>
      <c r="AV37" s="712">
        <v>1215835</v>
      </c>
      <c r="AW37" s="713">
        <v>1215835</v>
      </c>
      <c r="AX37" s="712">
        <v>1215835</v>
      </c>
      <c r="AY37" s="713">
        <v>1215835</v>
      </c>
      <c r="AZ37" s="712">
        <v>1215835</v>
      </c>
      <c r="BA37" s="713">
        <v>1215835</v>
      </c>
      <c r="BB37" s="712">
        <v>1215835</v>
      </c>
      <c r="BC37" s="713">
        <v>1215835</v>
      </c>
      <c r="BD37" s="712">
        <v>1215835</v>
      </c>
      <c r="BE37" s="713">
        <v>1215835</v>
      </c>
      <c r="BF37" s="712">
        <v>1215835</v>
      </c>
      <c r="BG37" s="713">
        <v>1215835</v>
      </c>
      <c r="BH37" s="712">
        <v>1215835</v>
      </c>
      <c r="BI37" s="713">
        <v>1082560</v>
      </c>
      <c r="BJ37" s="712">
        <v>1082560</v>
      </c>
      <c r="BK37" s="713">
        <v>492332</v>
      </c>
      <c r="BL37" s="712">
        <v>492332</v>
      </c>
      <c r="BM37" s="713">
        <v>0</v>
      </c>
      <c r="BN37" s="712">
        <v>0</v>
      </c>
      <c r="BO37" s="713">
        <v>0</v>
      </c>
      <c r="BP37" s="712">
        <v>0</v>
      </c>
      <c r="BQ37" s="713">
        <v>0</v>
      </c>
      <c r="BR37" s="712">
        <v>0</v>
      </c>
      <c r="BS37" s="713">
        <v>0</v>
      </c>
      <c r="BT37" s="714">
        <v>0</v>
      </c>
      <c r="BU37" s="16"/>
    </row>
    <row r="38" spans="2:73" s="17" customFormat="1" ht="15.6">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707"/>
      <c r="AR38" s="708"/>
      <c r="AS38" s="709"/>
      <c r="AT38" s="708"/>
      <c r="AU38" s="709"/>
      <c r="AV38" s="708"/>
      <c r="AW38" s="709"/>
      <c r="AX38" s="708"/>
      <c r="AY38" s="709"/>
      <c r="AZ38" s="708"/>
      <c r="BA38" s="709"/>
      <c r="BB38" s="708"/>
      <c r="BC38" s="709"/>
      <c r="BD38" s="708"/>
      <c r="BE38" s="709"/>
      <c r="BF38" s="708"/>
      <c r="BG38" s="709"/>
      <c r="BH38" s="708"/>
      <c r="BI38" s="709"/>
      <c r="BJ38" s="708"/>
      <c r="BK38" s="709"/>
      <c r="BL38" s="708"/>
      <c r="BM38" s="709"/>
      <c r="BN38" s="708"/>
      <c r="BO38" s="709"/>
      <c r="BP38" s="708"/>
      <c r="BQ38" s="709"/>
      <c r="BR38" s="708"/>
      <c r="BS38" s="709"/>
      <c r="BT38" s="710"/>
      <c r="BU38" s="16"/>
    </row>
    <row r="39" spans="2:73" s="17" customFormat="1" ht="15.6">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711"/>
      <c r="AR39" s="712"/>
      <c r="AS39" s="713"/>
      <c r="AT39" s="712"/>
      <c r="AU39" s="713"/>
      <c r="AV39" s="712"/>
      <c r="AW39" s="713"/>
      <c r="AX39" s="712"/>
      <c r="AY39" s="713"/>
      <c r="AZ39" s="712"/>
      <c r="BA39" s="713"/>
      <c r="BB39" s="712"/>
      <c r="BC39" s="713"/>
      <c r="BD39" s="712"/>
      <c r="BE39" s="713"/>
      <c r="BF39" s="712"/>
      <c r="BG39" s="713"/>
      <c r="BH39" s="712"/>
      <c r="BI39" s="713"/>
      <c r="BJ39" s="712"/>
      <c r="BK39" s="713"/>
      <c r="BL39" s="712"/>
      <c r="BM39" s="713"/>
      <c r="BN39" s="712"/>
      <c r="BO39" s="713"/>
      <c r="BP39" s="712"/>
      <c r="BQ39" s="713"/>
      <c r="BR39" s="712"/>
      <c r="BS39" s="713"/>
      <c r="BT39" s="714"/>
      <c r="BU39" s="16"/>
    </row>
    <row r="40" spans="2:73" s="17" customFormat="1" ht="15.6">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707"/>
      <c r="AR40" s="708"/>
      <c r="AS40" s="709"/>
      <c r="AT40" s="708"/>
      <c r="AU40" s="709"/>
      <c r="AV40" s="708"/>
      <c r="AW40" s="709"/>
      <c r="AX40" s="708"/>
      <c r="AY40" s="709"/>
      <c r="AZ40" s="708"/>
      <c r="BA40" s="709"/>
      <c r="BB40" s="708"/>
      <c r="BC40" s="709"/>
      <c r="BD40" s="708"/>
      <c r="BE40" s="709"/>
      <c r="BF40" s="708"/>
      <c r="BG40" s="709"/>
      <c r="BH40" s="708"/>
      <c r="BI40" s="709"/>
      <c r="BJ40" s="708"/>
      <c r="BK40" s="709"/>
      <c r="BL40" s="708"/>
      <c r="BM40" s="709"/>
      <c r="BN40" s="708"/>
      <c r="BO40" s="709"/>
      <c r="BP40" s="708"/>
      <c r="BQ40" s="709"/>
      <c r="BR40" s="708"/>
      <c r="BS40" s="709"/>
      <c r="BT40" s="710"/>
      <c r="BU40" s="16"/>
    </row>
    <row r="41" spans="2:73" s="17" customFormat="1" ht="15.6">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711"/>
      <c r="AR41" s="712"/>
      <c r="AS41" s="713"/>
      <c r="AT41" s="712"/>
      <c r="AU41" s="713"/>
      <c r="AV41" s="712"/>
      <c r="AW41" s="713"/>
      <c r="AX41" s="712"/>
      <c r="AY41" s="713"/>
      <c r="AZ41" s="712"/>
      <c r="BA41" s="713"/>
      <c r="BB41" s="712"/>
      <c r="BC41" s="713"/>
      <c r="BD41" s="712"/>
      <c r="BE41" s="713"/>
      <c r="BF41" s="712"/>
      <c r="BG41" s="713"/>
      <c r="BH41" s="712"/>
      <c r="BI41" s="713"/>
      <c r="BJ41" s="712"/>
      <c r="BK41" s="713"/>
      <c r="BL41" s="712"/>
      <c r="BM41" s="713"/>
      <c r="BN41" s="712"/>
      <c r="BO41" s="713"/>
      <c r="BP41" s="712"/>
      <c r="BQ41" s="713"/>
      <c r="BR41" s="712"/>
      <c r="BS41" s="713"/>
      <c r="BT41" s="714"/>
      <c r="BU41" s="16"/>
    </row>
    <row r="42" spans="2:73" s="17" customFormat="1" ht="15.6">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707"/>
      <c r="AR42" s="708"/>
      <c r="AS42" s="709"/>
      <c r="AT42" s="708"/>
      <c r="AU42" s="709"/>
      <c r="AV42" s="708"/>
      <c r="AW42" s="709"/>
      <c r="AX42" s="708"/>
      <c r="AY42" s="709"/>
      <c r="AZ42" s="708"/>
      <c r="BA42" s="709"/>
      <c r="BB42" s="708"/>
      <c r="BC42" s="709"/>
      <c r="BD42" s="708"/>
      <c r="BE42" s="709"/>
      <c r="BF42" s="708"/>
      <c r="BG42" s="709"/>
      <c r="BH42" s="708"/>
      <c r="BI42" s="709"/>
      <c r="BJ42" s="708"/>
      <c r="BK42" s="709"/>
      <c r="BL42" s="708"/>
      <c r="BM42" s="709"/>
      <c r="BN42" s="708"/>
      <c r="BO42" s="709"/>
      <c r="BP42" s="708"/>
      <c r="BQ42" s="709"/>
      <c r="BR42" s="708"/>
      <c r="BS42" s="709"/>
      <c r="BT42" s="710"/>
      <c r="BU42" s="16"/>
    </row>
    <row r="43" spans="2:73" s="17" customFormat="1" ht="15.6">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711"/>
      <c r="AR43" s="712"/>
      <c r="AS43" s="713"/>
      <c r="AT43" s="712"/>
      <c r="AU43" s="713"/>
      <c r="AV43" s="712"/>
      <c r="AW43" s="713"/>
      <c r="AX43" s="712"/>
      <c r="AY43" s="713"/>
      <c r="AZ43" s="712"/>
      <c r="BA43" s="713"/>
      <c r="BB43" s="712"/>
      <c r="BC43" s="713"/>
      <c r="BD43" s="712"/>
      <c r="BE43" s="713"/>
      <c r="BF43" s="712"/>
      <c r="BG43" s="713"/>
      <c r="BH43" s="712"/>
      <c r="BI43" s="713"/>
      <c r="BJ43" s="712"/>
      <c r="BK43" s="713"/>
      <c r="BL43" s="712"/>
      <c r="BM43" s="713"/>
      <c r="BN43" s="712"/>
      <c r="BO43" s="713"/>
      <c r="BP43" s="712"/>
      <c r="BQ43" s="713"/>
      <c r="BR43" s="712"/>
      <c r="BS43" s="713"/>
      <c r="BT43" s="714"/>
      <c r="BU43" s="16"/>
    </row>
    <row r="44" spans="2:73" s="17" customFormat="1" ht="15.6">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715"/>
      <c r="AR44" s="716"/>
      <c r="AS44" s="717"/>
      <c r="AT44" s="716"/>
      <c r="AU44" s="717"/>
      <c r="AV44" s="716"/>
      <c r="AW44" s="717"/>
      <c r="AX44" s="716"/>
      <c r="AY44" s="717"/>
      <c r="AZ44" s="716"/>
      <c r="BA44" s="717"/>
      <c r="BB44" s="716"/>
      <c r="BC44" s="717"/>
      <c r="BD44" s="716"/>
      <c r="BE44" s="717"/>
      <c r="BF44" s="716"/>
      <c r="BG44" s="717"/>
      <c r="BH44" s="716"/>
      <c r="BI44" s="717"/>
      <c r="BJ44" s="716"/>
      <c r="BK44" s="717"/>
      <c r="BL44" s="716"/>
      <c r="BM44" s="717"/>
      <c r="BN44" s="716"/>
      <c r="BO44" s="717"/>
      <c r="BP44" s="716"/>
      <c r="BQ44" s="717"/>
      <c r="BR44" s="716"/>
      <c r="BS44" s="717"/>
      <c r="BT44" s="718"/>
      <c r="BU44" s="16"/>
    </row>
    <row r="45" spans="2:73" s="17" customFormat="1" ht="15.6">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6">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6">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6">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6">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6">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6">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6">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s="17" customFormat="1" ht="15.6">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c r="BU53" s="16"/>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row>
    <row r="61" spans="2:73" ht="15.6">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c r="BU61" s="165"/>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9"/>
      <c r="AR72" s="700"/>
      <c r="AS72" s="700"/>
      <c r="AT72" s="700"/>
      <c r="AU72" s="700"/>
      <c r="AV72" s="700"/>
      <c r="AW72" s="700"/>
      <c r="AX72" s="700"/>
      <c r="AY72" s="700"/>
      <c r="AZ72" s="700"/>
      <c r="BA72" s="700"/>
      <c r="BB72" s="700"/>
      <c r="BC72" s="700"/>
      <c r="BD72" s="700"/>
      <c r="BE72" s="700"/>
      <c r="BF72" s="700"/>
      <c r="BG72" s="700"/>
      <c r="BH72" s="700"/>
      <c r="BI72" s="700"/>
      <c r="BJ72" s="700"/>
      <c r="BK72" s="700"/>
      <c r="BL72" s="700"/>
      <c r="BM72" s="700"/>
      <c r="BN72" s="700"/>
      <c r="BO72" s="700"/>
      <c r="BP72" s="700"/>
      <c r="BQ72" s="700"/>
      <c r="BR72" s="700"/>
      <c r="BS72" s="700"/>
      <c r="BT72" s="701"/>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3"/>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row>
    <row r="80" spans="2:73" ht="15.6">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5"/>
    </row>
    <row r="81" spans="2:73" ht="15.6">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c r="BU81" s="165"/>
    </row>
    <row r="82" spans="2:73">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5"/>
    </row>
    <row r="84" spans="2:73" ht="15.6">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5"/>
    </row>
    <row r="85" spans="2:73" ht="15.6">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c r="BU85" s="165"/>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9"/>
      <c r="AR89" s="700"/>
      <c r="AS89" s="700"/>
      <c r="AT89" s="700"/>
      <c r="AU89" s="700"/>
      <c r="AV89" s="700"/>
      <c r="AW89" s="700"/>
      <c r="AX89" s="700"/>
      <c r="AY89" s="700"/>
      <c r="AZ89" s="700"/>
      <c r="BA89" s="700"/>
      <c r="BB89" s="700"/>
      <c r="BC89" s="700"/>
      <c r="BD89" s="700"/>
      <c r="BE89" s="700"/>
      <c r="BF89" s="700"/>
      <c r="BG89" s="700"/>
      <c r="BH89" s="700"/>
      <c r="BI89" s="700"/>
      <c r="BJ89" s="700"/>
      <c r="BK89" s="700"/>
      <c r="BL89" s="700"/>
      <c r="BM89" s="700"/>
      <c r="BN89" s="700"/>
      <c r="BO89" s="700"/>
      <c r="BP89" s="700"/>
      <c r="BQ89" s="700"/>
      <c r="BR89" s="700"/>
      <c r="BS89" s="700"/>
      <c r="BT89" s="701"/>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3"/>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row>
    <row r="99" spans="2:73" ht="15.6">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5"/>
    </row>
    <row r="100" spans="2:73" ht="15.6">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5"/>
    </row>
    <row r="101" spans="2:73" ht="15.6">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c r="BU101" s="165"/>
    </row>
    <row r="102" spans="2:73">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5"/>
    </row>
    <row r="104" spans="2:73" ht="15.6">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5"/>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5"/>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5"/>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5"/>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9"/>
      <c r="AR108" s="700"/>
      <c r="AS108" s="700"/>
      <c r="AT108" s="700"/>
      <c r="AU108" s="700"/>
      <c r="AV108" s="700"/>
      <c r="AW108" s="700"/>
      <c r="AX108" s="700"/>
      <c r="AY108" s="700"/>
      <c r="AZ108" s="700"/>
      <c r="BA108" s="700"/>
      <c r="BB108" s="700"/>
      <c r="BC108" s="700"/>
      <c r="BD108" s="700"/>
      <c r="BE108" s="700"/>
      <c r="BF108" s="700"/>
      <c r="BG108" s="700"/>
      <c r="BH108" s="700"/>
      <c r="BI108" s="700"/>
      <c r="BJ108" s="700"/>
      <c r="BK108" s="700"/>
      <c r="BL108" s="700"/>
      <c r="BM108" s="700"/>
      <c r="BN108" s="700"/>
      <c r="BO108" s="700"/>
      <c r="BP108" s="700"/>
      <c r="BQ108" s="700"/>
      <c r="BR108" s="700"/>
      <c r="BS108" s="700"/>
      <c r="BT108" s="701"/>
      <c r="BU108" s="165"/>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3"/>
      <c r="AR109" s="694"/>
      <c r="AS109" s="694"/>
      <c r="AT109" s="694"/>
      <c r="AU109" s="694"/>
      <c r="AV109" s="694"/>
      <c r="AW109" s="694"/>
      <c r="AX109" s="694"/>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5"/>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5"/>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5"/>
    </row>
    <row r="112" spans="2:73" ht="15.6">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c r="BU112" s="165"/>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row>
    <row r="116" spans="2:73" ht="15.6">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5"/>
    </row>
    <row r="117" spans="2:73" ht="15.6">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5"/>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5"/>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5"/>
    </row>
    <row r="120" spans="2:73" ht="15.6">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c r="BU120" s="165"/>
    </row>
    <row r="121" spans="2:73">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row>
    <row r="122" spans="2:73" ht="15.6">
      <c r="B122" s="692"/>
      <c r="C122" s="692"/>
      <c r="D122" s="692"/>
      <c r="E122" s="692"/>
      <c r="F122" s="692"/>
      <c r="G122" s="692"/>
      <c r="H122" s="692"/>
      <c r="I122" s="644"/>
      <c r="J122" s="644"/>
      <c r="K122" s="633"/>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3"/>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5"/>
    </row>
    <row r="123" spans="2:73" ht="15.6">
      <c r="B123" s="692"/>
      <c r="C123" s="692"/>
      <c r="D123" s="692"/>
      <c r="E123" s="692"/>
      <c r="F123" s="692"/>
      <c r="G123" s="692"/>
      <c r="H123" s="692"/>
      <c r="I123" s="644"/>
      <c r="J123" s="644"/>
      <c r="K123" s="633"/>
      <c r="L123" s="700">
        <f>SUM(L27:L122)</f>
        <v>0</v>
      </c>
      <c r="M123" s="700">
        <f t="shared" ref="M123:BT123" si="0">SUM(M27:M122)</f>
        <v>0</v>
      </c>
      <c r="N123" s="700">
        <f t="shared" si="0"/>
        <v>0</v>
      </c>
      <c r="O123" s="700">
        <f t="shared" si="0"/>
        <v>0</v>
      </c>
      <c r="P123" s="700">
        <f t="shared" si="0"/>
        <v>0</v>
      </c>
      <c r="Q123" s="700">
        <f t="shared" si="0"/>
        <v>5861</v>
      </c>
      <c r="R123" s="700">
        <f t="shared" si="0"/>
        <v>5777</v>
      </c>
      <c r="S123" s="700">
        <f t="shared" si="0"/>
        <v>5777</v>
      </c>
      <c r="T123" s="700">
        <f t="shared" si="0"/>
        <v>5777</v>
      </c>
      <c r="U123" s="700">
        <f t="shared" si="0"/>
        <v>5775</v>
      </c>
      <c r="V123" s="700">
        <f t="shared" si="0"/>
        <v>5736</v>
      </c>
      <c r="W123" s="700">
        <f t="shared" si="0"/>
        <v>5735</v>
      </c>
      <c r="X123" s="700">
        <f t="shared" si="0"/>
        <v>5733</v>
      </c>
      <c r="Y123" s="700">
        <f t="shared" si="0"/>
        <v>5684</v>
      </c>
      <c r="Z123" s="700">
        <f t="shared" si="0"/>
        <v>5676</v>
      </c>
      <c r="AA123" s="700">
        <f t="shared" si="0"/>
        <v>5401</v>
      </c>
      <c r="AB123" s="700">
        <f t="shared" si="0"/>
        <v>4668</v>
      </c>
      <c r="AC123" s="700">
        <f t="shared" si="0"/>
        <v>3239</v>
      </c>
      <c r="AD123" s="700">
        <f t="shared" si="0"/>
        <v>3230</v>
      </c>
      <c r="AE123" s="700">
        <f t="shared" si="0"/>
        <v>2760</v>
      </c>
      <c r="AF123" s="700">
        <f t="shared" si="0"/>
        <v>2545</v>
      </c>
      <c r="AG123" s="700">
        <f t="shared" si="0"/>
        <v>2156</v>
      </c>
      <c r="AH123" s="700">
        <f t="shared" si="0"/>
        <v>1599</v>
      </c>
      <c r="AI123" s="700">
        <f t="shared" si="0"/>
        <v>1357</v>
      </c>
      <c r="AJ123" s="700">
        <f t="shared" si="0"/>
        <v>571</v>
      </c>
      <c r="AK123" s="700">
        <f t="shared" si="0"/>
        <v>551</v>
      </c>
      <c r="AL123" s="700">
        <f t="shared" si="0"/>
        <v>551</v>
      </c>
      <c r="AM123" s="700">
        <f t="shared" si="0"/>
        <v>549</v>
      </c>
      <c r="AN123" s="700">
        <f t="shared" si="0"/>
        <v>549</v>
      </c>
      <c r="AO123" s="700">
        <f t="shared" si="0"/>
        <v>549</v>
      </c>
      <c r="AP123" s="700">
        <f t="shared" si="0"/>
        <v>0</v>
      </c>
      <c r="AQ123" s="700">
        <f t="shared" si="0"/>
        <v>0</v>
      </c>
      <c r="AR123" s="700">
        <f t="shared" si="0"/>
        <v>0</v>
      </c>
      <c r="AS123" s="700">
        <f t="shared" si="0"/>
        <v>0</v>
      </c>
      <c r="AT123" s="700">
        <f t="shared" si="0"/>
        <v>0</v>
      </c>
      <c r="AU123" s="700">
        <f t="shared" si="0"/>
        <v>0</v>
      </c>
      <c r="AV123" s="700">
        <f t="shared" si="0"/>
        <v>42161835</v>
      </c>
      <c r="AW123" s="700">
        <f t="shared" si="0"/>
        <v>41663902</v>
      </c>
      <c r="AX123" s="700">
        <f t="shared" si="0"/>
        <v>41663902</v>
      </c>
      <c r="AY123" s="700">
        <f t="shared" si="0"/>
        <v>41663902</v>
      </c>
      <c r="AZ123" s="700">
        <f t="shared" si="0"/>
        <v>41650660</v>
      </c>
      <c r="BA123" s="700">
        <f t="shared" si="0"/>
        <v>40859537</v>
      </c>
      <c r="BB123" s="700">
        <f t="shared" si="0"/>
        <v>40855481</v>
      </c>
      <c r="BC123" s="700">
        <f t="shared" si="0"/>
        <v>40844744</v>
      </c>
      <c r="BD123" s="700">
        <f t="shared" si="0"/>
        <v>40336482</v>
      </c>
      <c r="BE123" s="700">
        <f t="shared" si="0"/>
        <v>40268258</v>
      </c>
      <c r="BF123" s="700">
        <f t="shared" si="0"/>
        <v>39603789</v>
      </c>
      <c r="BG123" s="700">
        <f t="shared" si="0"/>
        <v>34947055</v>
      </c>
      <c r="BH123" s="700">
        <f t="shared" si="0"/>
        <v>24715904</v>
      </c>
      <c r="BI123" s="700">
        <f t="shared" si="0"/>
        <v>24519246</v>
      </c>
      <c r="BJ123" s="700">
        <f t="shared" si="0"/>
        <v>19754492</v>
      </c>
      <c r="BK123" s="700">
        <f t="shared" si="0"/>
        <v>18436564</v>
      </c>
      <c r="BL123" s="700">
        <f t="shared" si="0"/>
        <v>12483771</v>
      </c>
      <c r="BM123" s="700">
        <f t="shared" si="0"/>
        <v>5874794</v>
      </c>
      <c r="BN123" s="700">
        <f t="shared" si="0"/>
        <v>4959580</v>
      </c>
      <c r="BO123" s="700">
        <f t="shared" si="0"/>
        <v>2106860</v>
      </c>
      <c r="BP123" s="700">
        <f t="shared" si="0"/>
        <v>2083385</v>
      </c>
      <c r="BQ123" s="700">
        <f t="shared" si="0"/>
        <v>2083385</v>
      </c>
      <c r="BR123" s="700">
        <f t="shared" si="0"/>
        <v>2076813</v>
      </c>
      <c r="BS123" s="700">
        <f t="shared" si="0"/>
        <v>2076813</v>
      </c>
      <c r="BT123" s="700">
        <f t="shared" si="0"/>
        <v>2076813</v>
      </c>
      <c r="BU123" s="165"/>
    </row>
  </sheetData>
  <autoFilter ref="C26:BT26">
    <sortState ref="C26:BT42">
      <sortCondition ref="H25"/>
    </sortState>
  </autoFilter>
  <mergeCells count="1">
    <mergeCell ref="C24:G24"/>
  </mergeCells>
  <conditionalFormatting sqref="AQ45:BT72 L27:AO70">
    <cfRule type="cellIs" dxfId="8" priority="9" operator="equal">
      <formula>0</formula>
    </cfRule>
  </conditionalFormatting>
  <conditionalFormatting sqref="AQ109:BT122 L111:AO122 L123:BT123">
    <cfRule type="cellIs" dxfId="7" priority="6" operator="equal">
      <formula>0</formula>
    </cfRule>
  </conditionalFormatting>
  <conditionalFormatting sqref="L75:AO87 AQ73:BT89">
    <cfRule type="cellIs" dxfId="6" priority="8" operator="equal">
      <formula>0</formula>
    </cfRule>
  </conditionalFormatting>
  <conditionalFormatting sqref="L92:AO106 AQ90:BT108">
    <cfRule type="cellIs" dxfId="5" priority="7" operator="equal">
      <formula>0</formula>
    </cfRule>
  </conditionalFormatting>
  <conditionalFormatting sqref="L27:AO32 AQ27:BT32 Q27:AO37">
    <cfRule type="cellIs" dxfId="4" priority="5" operator="equal">
      <formula>0</formula>
    </cfRule>
  </conditionalFormatting>
  <conditionalFormatting sqref="AQ33:BT44 L33:AO44">
    <cfRule type="cellIs" dxfId="3" priority="4" operator="equal">
      <formula>0</formula>
    </cfRule>
  </conditionalFormatting>
  <conditionalFormatting sqref="L71:AO74">
    <cfRule type="cellIs" dxfId="2" priority="3" operator="equal">
      <formula>0</formula>
    </cfRule>
  </conditionalFormatting>
  <conditionalFormatting sqref="L88:AO91">
    <cfRule type="cellIs" dxfId="1" priority="2" operator="equal">
      <formula>0</formula>
    </cfRule>
  </conditionalFormatting>
  <conditionalFormatting sqref="L107:AO11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ColWidth="9.109375" defaultRowHeight="14.4"/>
  <cols>
    <col min="1" max="16384" width="9.109375" style="12"/>
  </cols>
  <sheetData>
    <row r="12" spans="2:22" ht="24" customHeight="1"/>
    <row r="13" spans="2:22" ht="15.6">
      <c r="B13" s="588" t="s">
        <v>506</v>
      </c>
    </row>
    <row r="14" spans="2:22" ht="15.6">
      <c r="B14" s="588"/>
    </row>
    <row r="15" spans="2:22" s="668" customFormat="1" ht="27" customHeight="1">
      <c r="B15" s="666" t="s">
        <v>684</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5" zoomScaleNormal="85" workbookViewId="0">
      <pane ySplit="16" topLeftCell="A72" activePane="bottomLeft" state="frozen"/>
      <selection pane="bottomLeft" activeCell="A62" sqref="A62"/>
    </sheetView>
  </sheetViews>
  <sheetFormatPr defaultColWidth="9.109375" defaultRowHeight="14.4"/>
  <cols>
    <col min="1" max="1" width="9.109375" style="12"/>
    <col min="2" max="2" width="36.88671875" style="720" customWidth="1"/>
    <col min="3" max="3" width="9.109375" style="10"/>
    <col min="4" max="16384" width="9.109375" style="12"/>
  </cols>
  <sheetData>
    <row r="16" spans="2:21" ht="26.25" customHeight="1">
      <c r="B16" s="721" t="s">
        <v>562</v>
      </c>
      <c r="C16" s="770" t="s">
        <v>506</v>
      </c>
      <c r="D16" s="771"/>
      <c r="E16" s="771"/>
      <c r="F16" s="771"/>
      <c r="G16" s="771"/>
      <c r="H16" s="771"/>
      <c r="I16" s="771"/>
      <c r="J16" s="771"/>
      <c r="K16" s="771"/>
      <c r="L16" s="771"/>
      <c r="M16" s="771"/>
      <c r="N16" s="771"/>
      <c r="O16" s="771"/>
      <c r="P16" s="771"/>
      <c r="Q16" s="771"/>
      <c r="R16" s="771"/>
      <c r="S16" s="771"/>
      <c r="T16" s="771"/>
      <c r="U16" s="771"/>
    </row>
    <row r="17" spans="2:21" ht="55.5" customHeight="1">
      <c r="B17" s="722" t="s">
        <v>650</v>
      </c>
      <c r="C17" s="772" t="s">
        <v>651</v>
      </c>
      <c r="D17" s="772"/>
      <c r="E17" s="772"/>
      <c r="F17" s="772"/>
      <c r="G17" s="772"/>
      <c r="H17" s="772"/>
      <c r="I17" s="772"/>
      <c r="J17" s="772"/>
      <c r="K17" s="772"/>
      <c r="L17" s="772"/>
      <c r="M17" s="772"/>
      <c r="N17" s="772"/>
      <c r="O17" s="772"/>
      <c r="P17" s="772"/>
      <c r="Q17" s="772"/>
      <c r="R17" s="772"/>
      <c r="S17" s="772"/>
      <c r="T17" s="772"/>
      <c r="U17" s="773"/>
    </row>
    <row r="18" spans="2:21" ht="15.6">
      <c r="B18" s="723"/>
      <c r="C18" s="724"/>
      <c r="D18" s="725"/>
      <c r="E18" s="725"/>
      <c r="F18" s="725"/>
      <c r="G18" s="725"/>
      <c r="H18" s="725"/>
      <c r="I18" s="725"/>
      <c r="J18" s="725"/>
      <c r="K18" s="725"/>
      <c r="L18" s="725"/>
      <c r="M18" s="725"/>
      <c r="N18" s="725"/>
      <c r="O18" s="725"/>
      <c r="P18" s="725"/>
      <c r="Q18" s="725"/>
      <c r="R18" s="725"/>
      <c r="S18" s="725"/>
      <c r="T18" s="725"/>
      <c r="U18" s="726"/>
    </row>
    <row r="19" spans="2:21" ht="15.6">
      <c r="B19" s="723"/>
      <c r="C19" s="724" t="s">
        <v>655</v>
      </c>
      <c r="D19" s="725"/>
      <c r="E19" s="725"/>
      <c r="F19" s="725"/>
      <c r="G19" s="725"/>
      <c r="H19" s="725"/>
      <c r="I19" s="725"/>
      <c r="J19" s="725"/>
      <c r="K19" s="725"/>
      <c r="L19" s="725"/>
      <c r="M19" s="725"/>
      <c r="N19" s="725"/>
      <c r="O19" s="725"/>
      <c r="P19" s="725"/>
      <c r="Q19" s="725"/>
      <c r="R19" s="725"/>
      <c r="S19" s="725"/>
      <c r="T19" s="725"/>
      <c r="U19" s="726"/>
    </row>
    <row r="20" spans="2:21" ht="15.6">
      <c r="B20" s="723"/>
      <c r="C20" s="724"/>
      <c r="D20" s="725"/>
      <c r="E20" s="725"/>
      <c r="F20" s="725"/>
      <c r="G20" s="725"/>
      <c r="H20" s="725"/>
      <c r="I20" s="725"/>
      <c r="J20" s="725"/>
      <c r="K20" s="725"/>
      <c r="L20" s="725"/>
      <c r="M20" s="725"/>
      <c r="N20" s="725"/>
      <c r="O20" s="725"/>
      <c r="P20" s="725"/>
      <c r="Q20" s="725"/>
      <c r="R20" s="725"/>
      <c r="S20" s="725"/>
      <c r="T20" s="725"/>
      <c r="U20" s="726"/>
    </row>
    <row r="21" spans="2:21" ht="15.6">
      <c r="B21" s="723"/>
      <c r="C21" s="724" t="s">
        <v>652</v>
      </c>
      <c r="D21" s="725"/>
      <c r="E21" s="725"/>
      <c r="F21" s="725"/>
      <c r="G21" s="725"/>
      <c r="H21" s="725"/>
      <c r="I21" s="725"/>
      <c r="J21" s="725"/>
      <c r="K21" s="725"/>
      <c r="L21" s="725"/>
      <c r="M21" s="725"/>
      <c r="N21" s="725"/>
      <c r="O21" s="725"/>
      <c r="P21" s="725"/>
      <c r="Q21" s="725"/>
      <c r="R21" s="725"/>
      <c r="S21" s="725"/>
      <c r="T21" s="725"/>
      <c r="U21" s="726"/>
    </row>
    <row r="22" spans="2:21" ht="15.6">
      <c r="B22" s="723"/>
      <c r="C22" s="724"/>
      <c r="D22" s="725"/>
      <c r="E22" s="725"/>
      <c r="F22" s="725"/>
      <c r="G22" s="725"/>
      <c r="H22" s="725"/>
      <c r="I22" s="725"/>
      <c r="J22" s="725"/>
      <c r="K22" s="725"/>
      <c r="L22" s="725"/>
      <c r="M22" s="725"/>
      <c r="N22" s="725"/>
      <c r="O22" s="725"/>
      <c r="P22" s="725"/>
      <c r="Q22" s="725"/>
      <c r="R22" s="725"/>
      <c r="S22" s="725"/>
      <c r="T22" s="725"/>
      <c r="U22" s="726"/>
    </row>
    <row r="23" spans="2:21" ht="30" customHeight="1">
      <c r="B23" s="723"/>
      <c r="C23" s="766" t="s">
        <v>653</v>
      </c>
      <c r="D23" s="766"/>
      <c r="E23" s="766"/>
      <c r="F23" s="766"/>
      <c r="G23" s="766"/>
      <c r="H23" s="766"/>
      <c r="I23" s="766"/>
      <c r="J23" s="766"/>
      <c r="K23" s="766"/>
      <c r="L23" s="766"/>
      <c r="M23" s="766"/>
      <c r="N23" s="766"/>
      <c r="O23" s="766"/>
      <c r="P23" s="766"/>
      <c r="Q23" s="766"/>
      <c r="R23" s="766"/>
      <c r="S23" s="766"/>
      <c r="T23" s="725"/>
      <c r="U23" s="726"/>
    </row>
    <row r="24" spans="2:21" ht="15.6">
      <c r="B24" s="723"/>
      <c r="C24" s="724"/>
      <c r="D24" s="725"/>
      <c r="E24" s="725"/>
      <c r="F24" s="725"/>
      <c r="G24" s="725"/>
      <c r="H24" s="725"/>
      <c r="I24" s="725"/>
      <c r="J24" s="725"/>
      <c r="K24" s="725"/>
      <c r="L24" s="725"/>
      <c r="M24" s="725"/>
      <c r="N24" s="725"/>
      <c r="O24" s="725"/>
      <c r="P24" s="725"/>
      <c r="Q24" s="725"/>
      <c r="R24" s="725"/>
      <c r="S24" s="725"/>
      <c r="T24" s="725"/>
      <c r="U24" s="726"/>
    </row>
    <row r="25" spans="2:21" ht="15.6">
      <c r="B25" s="723"/>
      <c r="C25" s="724" t="s">
        <v>656</v>
      </c>
      <c r="D25" s="725"/>
      <c r="E25" s="725"/>
      <c r="F25" s="725"/>
      <c r="G25" s="725"/>
      <c r="H25" s="725"/>
      <c r="I25" s="725"/>
      <c r="J25" s="725"/>
      <c r="K25" s="725"/>
      <c r="L25" s="725"/>
      <c r="M25" s="725"/>
      <c r="N25" s="725"/>
      <c r="O25" s="725"/>
      <c r="P25" s="725"/>
      <c r="Q25" s="725"/>
      <c r="R25" s="725"/>
      <c r="S25" s="725"/>
      <c r="T25" s="725"/>
      <c r="U25" s="726"/>
    </row>
    <row r="26" spans="2:21" ht="15.6">
      <c r="B26" s="723"/>
      <c r="C26" s="724"/>
      <c r="D26" s="725"/>
      <c r="E26" s="725"/>
      <c r="F26" s="725"/>
      <c r="G26" s="725"/>
      <c r="H26" s="725"/>
      <c r="I26" s="725"/>
      <c r="J26" s="725"/>
      <c r="K26" s="725"/>
      <c r="L26" s="725"/>
      <c r="M26" s="725"/>
      <c r="N26" s="725"/>
      <c r="O26" s="725"/>
      <c r="P26" s="725"/>
      <c r="Q26" s="725"/>
      <c r="R26" s="725"/>
      <c r="S26" s="725"/>
      <c r="T26" s="725"/>
      <c r="U26" s="726"/>
    </row>
    <row r="27" spans="2:21" ht="31.5" customHeight="1">
      <c r="B27" s="723"/>
      <c r="C27" s="766" t="s">
        <v>654</v>
      </c>
      <c r="D27" s="766"/>
      <c r="E27" s="766"/>
      <c r="F27" s="766"/>
      <c r="G27" s="766"/>
      <c r="H27" s="766"/>
      <c r="I27" s="766"/>
      <c r="J27" s="766"/>
      <c r="K27" s="766"/>
      <c r="L27" s="766"/>
      <c r="M27" s="766"/>
      <c r="N27" s="766"/>
      <c r="O27" s="766"/>
      <c r="P27" s="766"/>
      <c r="Q27" s="766"/>
      <c r="R27" s="766"/>
      <c r="S27" s="766"/>
      <c r="T27" s="766"/>
      <c r="U27" s="767"/>
    </row>
    <row r="28" spans="2:21" ht="15.6">
      <c r="B28" s="723"/>
      <c r="C28" s="724"/>
      <c r="D28" s="725"/>
      <c r="E28" s="725"/>
      <c r="F28" s="725"/>
      <c r="G28" s="725"/>
      <c r="H28" s="725"/>
      <c r="I28" s="725"/>
      <c r="J28" s="725"/>
      <c r="K28" s="725"/>
      <c r="L28" s="725"/>
      <c r="M28" s="725"/>
      <c r="N28" s="725"/>
      <c r="O28" s="725"/>
      <c r="P28" s="725"/>
      <c r="Q28" s="725"/>
      <c r="R28" s="725"/>
      <c r="S28" s="725"/>
      <c r="T28" s="725"/>
      <c r="U28" s="726"/>
    </row>
    <row r="29" spans="2:21" ht="31.5" customHeight="1">
      <c r="B29" s="723"/>
      <c r="C29" s="766" t="s">
        <v>657</v>
      </c>
      <c r="D29" s="766"/>
      <c r="E29" s="766"/>
      <c r="F29" s="766"/>
      <c r="G29" s="766"/>
      <c r="H29" s="766"/>
      <c r="I29" s="766"/>
      <c r="J29" s="766"/>
      <c r="K29" s="766"/>
      <c r="L29" s="766"/>
      <c r="M29" s="766"/>
      <c r="N29" s="766"/>
      <c r="O29" s="766"/>
      <c r="P29" s="766"/>
      <c r="Q29" s="766"/>
      <c r="R29" s="766"/>
      <c r="S29" s="766"/>
      <c r="T29" s="766"/>
      <c r="U29" s="767"/>
    </row>
    <row r="30" spans="2:21" ht="15.6">
      <c r="B30" s="723"/>
      <c r="C30" s="724"/>
      <c r="D30" s="725"/>
      <c r="E30" s="725"/>
      <c r="F30" s="725"/>
      <c r="G30" s="725"/>
      <c r="H30" s="725"/>
      <c r="I30" s="725"/>
      <c r="J30" s="725"/>
      <c r="K30" s="725"/>
      <c r="L30" s="725"/>
      <c r="M30" s="725"/>
      <c r="N30" s="725"/>
      <c r="O30" s="725"/>
      <c r="P30" s="725"/>
      <c r="Q30" s="725"/>
      <c r="R30" s="725"/>
      <c r="S30" s="725"/>
      <c r="T30" s="725"/>
      <c r="U30" s="726"/>
    </row>
    <row r="31" spans="2:21" ht="15.6">
      <c r="B31" s="723"/>
      <c r="C31" s="724" t="s">
        <v>658</v>
      </c>
      <c r="D31" s="725"/>
      <c r="E31" s="725"/>
      <c r="F31" s="725"/>
      <c r="G31" s="725"/>
      <c r="H31" s="725"/>
      <c r="I31" s="725"/>
      <c r="J31" s="725"/>
      <c r="K31" s="725"/>
      <c r="L31" s="725"/>
      <c r="M31" s="725"/>
      <c r="N31" s="725"/>
      <c r="O31" s="725"/>
      <c r="P31" s="725"/>
      <c r="Q31" s="725"/>
      <c r="R31" s="725"/>
      <c r="S31" s="725"/>
      <c r="T31" s="725"/>
      <c r="U31" s="726"/>
    </row>
    <row r="32" spans="2:21" ht="15.6">
      <c r="B32" s="727"/>
      <c r="C32" s="728"/>
      <c r="D32" s="729"/>
      <c r="E32" s="729"/>
      <c r="F32" s="729"/>
      <c r="G32" s="729"/>
      <c r="H32" s="729"/>
      <c r="I32" s="729"/>
      <c r="J32" s="729"/>
      <c r="K32" s="729"/>
      <c r="L32" s="729"/>
      <c r="M32" s="729"/>
      <c r="N32" s="729"/>
      <c r="O32" s="729"/>
      <c r="P32" s="729"/>
      <c r="Q32" s="729"/>
      <c r="R32" s="729"/>
      <c r="S32" s="729"/>
      <c r="T32" s="729"/>
      <c r="U32" s="730"/>
    </row>
    <row r="33" spans="2:21" ht="39" customHeight="1">
      <c r="B33" s="731" t="s">
        <v>659</v>
      </c>
      <c r="C33" s="774" t="s">
        <v>660</v>
      </c>
      <c r="D33" s="774"/>
      <c r="E33" s="774"/>
      <c r="F33" s="774"/>
      <c r="G33" s="774"/>
      <c r="H33" s="774"/>
      <c r="I33" s="774"/>
      <c r="J33" s="774"/>
      <c r="K33" s="774"/>
      <c r="L33" s="774"/>
      <c r="M33" s="774"/>
      <c r="N33" s="774"/>
      <c r="O33" s="774"/>
      <c r="P33" s="774"/>
      <c r="Q33" s="774"/>
      <c r="R33" s="774"/>
      <c r="S33" s="774"/>
      <c r="T33" s="774"/>
      <c r="U33" s="775"/>
    </row>
    <row r="34" spans="2:21">
      <c r="B34" s="732"/>
      <c r="C34" s="733"/>
      <c r="D34" s="733"/>
      <c r="E34" s="733"/>
      <c r="F34" s="733"/>
      <c r="G34" s="733"/>
      <c r="H34" s="733"/>
      <c r="I34" s="733"/>
      <c r="J34" s="733"/>
      <c r="K34" s="733"/>
      <c r="L34" s="733"/>
      <c r="M34" s="733"/>
      <c r="N34" s="733"/>
      <c r="O34" s="733"/>
      <c r="P34" s="733"/>
      <c r="Q34" s="733"/>
      <c r="R34" s="733"/>
      <c r="S34" s="733"/>
      <c r="T34" s="733"/>
      <c r="U34" s="734"/>
    </row>
    <row r="35" spans="2:21" ht="15.6">
      <c r="B35" s="735" t="s">
        <v>661</v>
      </c>
      <c r="C35" s="736" t="s">
        <v>662</v>
      </c>
      <c r="D35" s="725"/>
      <c r="E35" s="725"/>
      <c r="F35" s="725"/>
      <c r="G35" s="725"/>
      <c r="H35" s="725"/>
      <c r="I35" s="725"/>
      <c r="J35" s="725"/>
      <c r="K35" s="725"/>
      <c r="L35" s="725"/>
      <c r="M35" s="725"/>
      <c r="N35" s="725"/>
      <c r="O35" s="725"/>
      <c r="P35" s="725"/>
      <c r="Q35" s="725"/>
      <c r="R35" s="725"/>
      <c r="S35" s="725"/>
      <c r="T35" s="725"/>
      <c r="U35" s="726"/>
    </row>
    <row r="36" spans="2:21">
      <c r="B36" s="737"/>
      <c r="C36" s="729"/>
      <c r="D36" s="729"/>
      <c r="E36" s="729"/>
      <c r="F36" s="729"/>
      <c r="G36" s="729"/>
      <c r="H36" s="729"/>
      <c r="I36" s="729"/>
      <c r="J36" s="729"/>
      <c r="K36" s="729"/>
      <c r="L36" s="729"/>
      <c r="M36" s="729"/>
      <c r="N36" s="729"/>
      <c r="O36" s="729"/>
      <c r="P36" s="729"/>
      <c r="Q36" s="729"/>
      <c r="R36" s="729"/>
      <c r="S36" s="729"/>
      <c r="T36" s="729"/>
      <c r="U36" s="730"/>
    </row>
    <row r="37" spans="2:21" ht="34.5" customHeight="1">
      <c r="B37" s="722" t="s">
        <v>663</v>
      </c>
      <c r="C37" s="768" t="s">
        <v>664</v>
      </c>
      <c r="D37" s="768"/>
      <c r="E37" s="768"/>
      <c r="F37" s="768"/>
      <c r="G37" s="768"/>
      <c r="H37" s="768"/>
      <c r="I37" s="768"/>
      <c r="J37" s="768"/>
      <c r="K37" s="768"/>
      <c r="L37" s="768"/>
      <c r="M37" s="768"/>
      <c r="N37" s="768"/>
      <c r="O37" s="768"/>
      <c r="P37" s="768"/>
      <c r="Q37" s="768"/>
      <c r="R37" s="768"/>
      <c r="S37" s="768"/>
      <c r="T37" s="768"/>
      <c r="U37" s="769"/>
    </row>
    <row r="38" spans="2:21">
      <c r="B38" s="737"/>
      <c r="C38" s="729"/>
      <c r="D38" s="729"/>
      <c r="E38" s="729"/>
      <c r="F38" s="729"/>
      <c r="G38" s="729"/>
      <c r="H38" s="729"/>
      <c r="I38" s="729"/>
      <c r="J38" s="729"/>
      <c r="K38" s="729"/>
      <c r="L38" s="729"/>
      <c r="M38" s="729"/>
      <c r="N38" s="729"/>
      <c r="O38" s="729"/>
      <c r="P38" s="729"/>
      <c r="Q38" s="729"/>
      <c r="R38" s="729"/>
      <c r="S38" s="729"/>
      <c r="T38" s="729"/>
      <c r="U38" s="730"/>
    </row>
    <row r="39" spans="2:21" ht="15.6">
      <c r="B39" s="722" t="s">
        <v>665</v>
      </c>
      <c r="C39" s="738" t="s">
        <v>666</v>
      </c>
      <c r="D39" s="733"/>
      <c r="E39" s="733"/>
      <c r="F39" s="733"/>
      <c r="G39" s="733"/>
      <c r="H39" s="733"/>
      <c r="I39" s="733"/>
      <c r="J39" s="733"/>
      <c r="K39" s="733"/>
      <c r="L39" s="733"/>
      <c r="M39" s="733"/>
      <c r="N39" s="733"/>
      <c r="O39" s="733"/>
      <c r="P39" s="733"/>
      <c r="Q39" s="733"/>
      <c r="R39" s="733"/>
      <c r="S39" s="733"/>
      <c r="T39" s="733"/>
      <c r="U39" s="734"/>
    </row>
    <row r="40" spans="2:21">
      <c r="B40" s="737"/>
      <c r="C40" s="729"/>
      <c r="D40" s="729"/>
      <c r="E40" s="729"/>
      <c r="F40" s="729"/>
      <c r="G40" s="729"/>
      <c r="H40" s="729"/>
      <c r="I40" s="729"/>
      <c r="J40" s="729"/>
      <c r="K40" s="729"/>
      <c r="L40" s="729"/>
      <c r="M40" s="729"/>
      <c r="N40" s="729"/>
      <c r="O40" s="729"/>
      <c r="P40" s="729"/>
      <c r="Q40" s="729"/>
      <c r="R40" s="729"/>
      <c r="S40" s="729"/>
      <c r="T40" s="729"/>
      <c r="U40" s="730"/>
    </row>
    <row r="41" spans="2:21" ht="38.25" customHeight="1">
      <c r="B41" s="731" t="s">
        <v>667</v>
      </c>
      <c r="C41" s="776" t="s">
        <v>668</v>
      </c>
      <c r="D41" s="776"/>
      <c r="E41" s="776"/>
      <c r="F41" s="776"/>
      <c r="G41" s="776"/>
      <c r="H41" s="776"/>
      <c r="I41" s="776"/>
      <c r="J41" s="776"/>
      <c r="K41" s="776"/>
      <c r="L41" s="776"/>
      <c r="M41" s="776"/>
      <c r="N41" s="776"/>
      <c r="O41" s="776"/>
      <c r="P41" s="776"/>
      <c r="Q41" s="776"/>
      <c r="R41" s="776"/>
      <c r="S41" s="776"/>
      <c r="T41" s="776"/>
      <c r="U41" s="777"/>
    </row>
    <row r="42" spans="2:21">
      <c r="B42" s="739"/>
      <c r="C42" s="733"/>
      <c r="D42" s="733"/>
      <c r="E42" s="733"/>
      <c r="F42" s="733"/>
      <c r="G42" s="733"/>
      <c r="H42" s="733"/>
      <c r="I42" s="733"/>
      <c r="J42" s="733"/>
      <c r="K42" s="733"/>
      <c r="L42" s="733"/>
      <c r="M42" s="733"/>
      <c r="N42" s="733"/>
      <c r="O42" s="733"/>
      <c r="P42" s="733"/>
      <c r="Q42" s="733"/>
      <c r="R42" s="733"/>
      <c r="S42" s="733"/>
      <c r="T42" s="733"/>
      <c r="U42" s="734"/>
    </row>
    <row r="43" spans="2:21" ht="15.6">
      <c r="B43" s="735" t="s">
        <v>669</v>
      </c>
      <c r="C43" s="736" t="s">
        <v>670</v>
      </c>
      <c r="D43" s="725"/>
      <c r="E43" s="725"/>
      <c r="F43" s="725"/>
      <c r="G43" s="725"/>
      <c r="H43" s="725"/>
      <c r="I43" s="725"/>
      <c r="J43" s="725"/>
      <c r="K43" s="725"/>
      <c r="L43" s="725"/>
      <c r="M43" s="725"/>
      <c r="N43" s="725"/>
      <c r="O43" s="725"/>
      <c r="P43" s="725"/>
      <c r="Q43" s="725"/>
      <c r="R43" s="725"/>
      <c r="S43" s="725"/>
      <c r="T43" s="725"/>
      <c r="U43" s="726"/>
    </row>
    <row r="44" spans="2:21">
      <c r="B44" s="740"/>
      <c r="C44" s="725"/>
      <c r="D44" s="725"/>
      <c r="E44" s="725"/>
      <c r="F44" s="725"/>
      <c r="G44" s="725"/>
      <c r="H44" s="725"/>
      <c r="I44" s="725"/>
      <c r="J44" s="725"/>
      <c r="K44" s="725"/>
      <c r="L44" s="725"/>
      <c r="M44" s="725"/>
      <c r="N44" s="725"/>
      <c r="O44" s="725"/>
      <c r="P44" s="725"/>
      <c r="Q44" s="725"/>
      <c r="R44" s="725"/>
      <c r="S44" s="725"/>
      <c r="T44" s="725"/>
      <c r="U44" s="726"/>
    </row>
    <row r="45" spans="2:21" ht="36" customHeight="1">
      <c r="B45" s="740"/>
      <c r="C45" s="764" t="s">
        <v>674</v>
      </c>
      <c r="D45" s="764"/>
      <c r="E45" s="764"/>
      <c r="F45" s="764"/>
      <c r="G45" s="764"/>
      <c r="H45" s="764"/>
      <c r="I45" s="764"/>
      <c r="J45" s="764"/>
      <c r="K45" s="764"/>
      <c r="L45" s="764"/>
      <c r="M45" s="764"/>
      <c r="N45" s="764"/>
      <c r="O45" s="764"/>
      <c r="P45" s="764"/>
      <c r="Q45" s="764"/>
      <c r="R45" s="764"/>
      <c r="S45" s="764"/>
      <c r="T45" s="764"/>
      <c r="U45" s="765"/>
    </row>
    <row r="46" spans="2:21">
      <c r="B46" s="740"/>
      <c r="C46" s="741"/>
      <c r="D46" s="725"/>
      <c r="E46" s="725"/>
      <c r="F46" s="725"/>
      <c r="G46" s="725"/>
      <c r="H46" s="725"/>
      <c r="I46" s="725"/>
      <c r="J46" s="725"/>
      <c r="K46" s="725"/>
      <c r="L46" s="725"/>
      <c r="M46" s="725"/>
      <c r="N46" s="725"/>
      <c r="O46" s="725"/>
      <c r="P46" s="725"/>
      <c r="Q46" s="725"/>
      <c r="R46" s="725"/>
      <c r="S46" s="725"/>
      <c r="T46" s="725"/>
      <c r="U46" s="726"/>
    </row>
    <row r="47" spans="2:21" ht="35.25" customHeight="1">
      <c r="B47" s="740"/>
      <c r="C47" s="764" t="s">
        <v>671</v>
      </c>
      <c r="D47" s="764"/>
      <c r="E47" s="764"/>
      <c r="F47" s="764"/>
      <c r="G47" s="764"/>
      <c r="H47" s="764"/>
      <c r="I47" s="764"/>
      <c r="J47" s="764"/>
      <c r="K47" s="764"/>
      <c r="L47" s="764"/>
      <c r="M47" s="764"/>
      <c r="N47" s="764"/>
      <c r="O47" s="764"/>
      <c r="P47" s="764"/>
      <c r="Q47" s="764"/>
      <c r="R47" s="764"/>
      <c r="S47" s="764"/>
      <c r="T47" s="764"/>
      <c r="U47" s="765"/>
    </row>
    <row r="48" spans="2:21">
      <c r="B48" s="740"/>
      <c r="C48" s="741"/>
      <c r="D48" s="725"/>
      <c r="E48" s="725"/>
      <c r="F48" s="725"/>
      <c r="G48" s="725"/>
      <c r="H48" s="725"/>
      <c r="I48" s="725"/>
      <c r="J48" s="725"/>
      <c r="K48" s="725"/>
      <c r="L48" s="725"/>
      <c r="M48" s="725"/>
      <c r="N48" s="725"/>
      <c r="O48" s="725"/>
      <c r="P48" s="725"/>
      <c r="Q48" s="725"/>
      <c r="R48" s="725"/>
      <c r="S48" s="725"/>
      <c r="T48" s="725"/>
      <c r="U48" s="726"/>
    </row>
    <row r="49" spans="2:21" ht="40.5" customHeight="1">
      <c r="B49" s="740"/>
      <c r="C49" s="764" t="s">
        <v>672</v>
      </c>
      <c r="D49" s="764"/>
      <c r="E49" s="764"/>
      <c r="F49" s="764"/>
      <c r="G49" s="764"/>
      <c r="H49" s="764"/>
      <c r="I49" s="764"/>
      <c r="J49" s="764"/>
      <c r="K49" s="764"/>
      <c r="L49" s="764"/>
      <c r="M49" s="764"/>
      <c r="N49" s="764"/>
      <c r="O49" s="764"/>
      <c r="P49" s="764"/>
      <c r="Q49" s="764"/>
      <c r="R49" s="764"/>
      <c r="S49" s="764"/>
      <c r="T49" s="764"/>
      <c r="U49" s="765"/>
    </row>
    <row r="50" spans="2:21">
      <c r="B50" s="740"/>
      <c r="C50" s="741"/>
      <c r="D50" s="725"/>
      <c r="E50" s="725"/>
      <c r="F50" s="725"/>
      <c r="G50" s="725"/>
      <c r="H50" s="725"/>
      <c r="I50" s="725"/>
      <c r="J50" s="725"/>
      <c r="K50" s="725"/>
      <c r="L50" s="725"/>
      <c r="M50" s="725"/>
      <c r="N50" s="725"/>
      <c r="O50" s="725"/>
      <c r="P50" s="725"/>
      <c r="Q50" s="725"/>
      <c r="R50" s="725"/>
      <c r="S50" s="725"/>
      <c r="T50" s="725"/>
      <c r="U50" s="726"/>
    </row>
    <row r="51" spans="2:21" ht="30" customHeight="1">
      <c r="B51" s="740"/>
      <c r="C51" s="764" t="s">
        <v>673</v>
      </c>
      <c r="D51" s="764"/>
      <c r="E51" s="764"/>
      <c r="F51" s="764"/>
      <c r="G51" s="764"/>
      <c r="H51" s="764"/>
      <c r="I51" s="764"/>
      <c r="J51" s="764"/>
      <c r="K51" s="764"/>
      <c r="L51" s="764"/>
      <c r="M51" s="764"/>
      <c r="N51" s="764"/>
      <c r="O51" s="764"/>
      <c r="P51" s="764"/>
      <c r="Q51" s="764"/>
      <c r="R51" s="764"/>
      <c r="S51" s="764"/>
      <c r="T51" s="764"/>
      <c r="U51" s="765"/>
    </row>
    <row r="52" spans="2:21" ht="15.6">
      <c r="B52" s="740"/>
      <c r="C52" s="724"/>
      <c r="D52" s="725"/>
      <c r="E52" s="725"/>
      <c r="F52" s="725"/>
      <c r="G52" s="725"/>
      <c r="H52" s="725"/>
      <c r="I52" s="725"/>
      <c r="J52" s="725"/>
      <c r="K52" s="725"/>
      <c r="L52" s="725"/>
      <c r="M52" s="725"/>
      <c r="N52" s="725"/>
      <c r="O52" s="725"/>
      <c r="P52" s="725"/>
      <c r="Q52" s="725"/>
      <c r="R52" s="725"/>
      <c r="S52" s="725"/>
      <c r="T52" s="725"/>
      <c r="U52" s="726"/>
    </row>
    <row r="53" spans="2:21" ht="31.5" customHeight="1">
      <c r="B53" s="740"/>
      <c r="C53" s="766" t="s">
        <v>675</v>
      </c>
      <c r="D53" s="766"/>
      <c r="E53" s="766"/>
      <c r="F53" s="766"/>
      <c r="G53" s="766"/>
      <c r="H53" s="766"/>
      <c r="I53" s="766"/>
      <c r="J53" s="766"/>
      <c r="K53" s="766"/>
      <c r="L53" s="766"/>
      <c r="M53" s="766"/>
      <c r="N53" s="766"/>
      <c r="O53" s="766"/>
      <c r="P53" s="766"/>
      <c r="Q53" s="766"/>
      <c r="R53" s="766"/>
      <c r="S53" s="766"/>
      <c r="T53" s="766"/>
      <c r="U53" s="767"/>
    </row>
    <row r="54" spans="2:21">
      <c r="B54" s="737"/>
      <c r="C54" s="729"/>
      <c r="D54" s="729"/>
      <c r="E54" s="729"/>
      <c r="F54" s="729"/>
      <c r="G54" s="729"/>
      <c r="H54" s="729"/>
      <c r="I54" s="729"/>
      <c r="J54" s="729"/>
      <c r="K54" s="729"/>
      <c r="L54" s="729"/>
      <c r="M54" s="729"/>
      <c r="N54" s="729"/>
      <c r="O54" s="729"/>
      <c r="P54" s="729"/>
      <c r="Q54" s="729"/>
      <c r="R54" s="729"/>
      <c r="S54" s="729"/>
      <c r="T54" s="729"/>
      <c r="U54" s="730"/>
    </row>
    <row r="55" spans="2:21" ht="48" customHeight="1">
      <c r="B55" s="722" t="s">
        <v>676</v>
      </c>
      <c r="C55" s="768" t="s">
        <v>677</v>
      </c>
      <c r="D55" s="768"/>
      <c r="E55" s="768"/>
      <c r="F55" s="768"/>
      <c r="G55" s="768"/>
      <c r="H55" s="768"/>
      <c r="I55" s="768"/>
      <c r="J55" s="768"/>
      <c r="K55" s="768"/>
      <c r="L55" s="768"/>
      <c r="M55" s="768"/>
      <c r="N55" s="768"/>
      <c r="O55" s="768"/>
      <c r="P55" s="768"/>
      <c r="Q55" s="768"/>
      <c r="R55" s="768"/>
      <c r="S55" s="768"/>
      <c r="T55" s="768"/>
      <c r="U55" s="769"/>
    </row>
    <row r="56" spans="2:21">
      <c r="B56" s="737"/>
      <c r="C56" s="729"/>
      <c r="D56" s="729"/>
      <c r="E56" s="729"/>
      <c r="F56" s="729"/>
      <c r="G56" s="729"/>
      <c r="H56" s="729"/>
      <c r="I56" s="729"/>
      <c r="J56" s="729"/>
      <c r="K56" s="729"/>
      <c r="L56" s="729"/>
      <c r="M56" s="729"/>
      <c r="N56" s="729"/>
      <c r="O56" s="729"/>
      <c r="P56" s="729"/>
      <c r="Q56" s="729"/>
      <c r="R56" s="729"/>
      <c r="S56" s="729"/>
      <c r="T56" s="729"/>
      <c r="U56" s="730"/>
    </row>
    <row r="57" spans="2:21" ht="34.5" customHeight="1">
      <c r="B57" s="722" t="s">
        <v>678</v>
      </c>
      <c r="C57" s="768" t="s">
        <v>679</v>
      </c>
      <c r="D57" s="768"/>
      <c r="E57" s="768"/>
      <c r="F57" s="768"/>
      <c r="G57" s="768"/>
      <c r="H57" s="768"/>
      <c r="I57" s="768"/>
      <c r="J57" s="768"/>
      <c r="K57" s="768"/>
      <c r="L57" s="768"/>
      <c r="M57" s="768"/>
      <c r="N57" s="768"/>
      <c r="O57" s="768"/>
      <c r="P57" s="768"/>
      <c r="Q57" s="768"/>
      <c r="R57" s="768"/>
      <c r="S57" s="768"/>
      <c r="T57" s="768"/>
      <c r="U57" s="769"/>
    </row>
    <row r="58" spans="2:21">
      <c r="B58" s="742"/>
      <c r="C58" s="729"/>
      <c r="D58" s="729"/>
      <c r="E58" s="729"/>
      <c r="F58" s="729"/>
      <c r="G58" s="729"/>
      <c r="H58" s="729"/>
      <c r="I58" s="729"/>
      <c r="J58" s="729"/>
      <c r="K58" s="729"/>
      <c r="L58" s="729"/>
      <c r="M58" s="729"/>
      <c r="N58" s="729"/>
      <c r="O58" s="729"/>
      <c r="P58" s="729"/>
      <c r="Q58" s="729"/>
      <c r="R58" s="729"/>
      <c r="S58" s="729"/>
      <c r="T58" s="729"/>
      <c r="U58" s="730"/>
    </row>
    <row r="59" spans="2:21" ht="30.75" customHeight="1">
      <c r="B59" s="731" t="s">
        <v>680</v>
      </c>
      <c r="C59" s="743" t="s">
        <v>681</v>
      </c>
      <c r="D59" s="744"/>
      <c r="E59" s="744"/>
      <c r="F59" s="744"/>
      <c r="G59" s="744"/>
      <c r="H59" s="744"/>
      <c r="I59" s="744"/>
      <c r="J59" s="744"/>
      <c r="K59" s="744"/>
      <c r="L59" s="744"/>
      <c r="M59" s="744"/>
      <c r="N59" s="744"/>
      <c r="O59" s="744"/>
      <c r="P59" s="744"/>
      <c r="Q59" s="744"/>
      <c r="R59" s="744"/>
      <c r="S59" s="744"/>
      <c r="T59" s="744"/>
      <c r="U59" s="745"/>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19" zoomScale="90" zoomScaleNormal="90" workbookViewId="0">
      <selection activeCell="D12" sqref="D12"/>
    </sheetView>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79" t="s">
        <v>566</v>
      </c>
      <c r="C3" s="780"/>
      <c r="D3" s="780"/>
      <c r="E3" s="780"/>
      <c r="F3" s="781"/>
      <c r="G3" s="124"/>
    </row>
    <row r="4" spans="2:20" ht="16.5" customHeight="1">
      <c r="B4" s="782"/>
      <c r="C4" s="783"/>
      <c r="D4" s="783"/>
      <c r="E4" s="783"/>
      <c r="F4" s="784"/>
      <c r="G4" s="124"/>
    </row>
    <row r="5" spans="2:20" ht="71.25" customHeight="1">
      <c r="B5" s="782"/>
      <c r="C5" s="783"/>
      <c r="D5" s="783"/>
      <c r="E5" s="783"/>
      <c r="F5" s="784"/>
      <c r="G5" s="124"/>
    </row>
    <row r="6" spans="2:20" ht="21.75" customHeight="1">
      <c r="B6" s="785"/>
      <c r="C6" s="786"/>
      <c r="D6" s="786"/>
      <c r="E6" s="786"/>
      <c r="F6" s="787"/>
      <c r="G6" s="124"/>
    </row>
    <row r="8" spans="2:20" ht="21">
      <c r="B8" s="778" t="s">
        <v>482</v>
      </c>
      <c r="C8" s="778"/>
      <c r="D8" s="778"/>
      <c r="E8" s="778"/>
      <c r="F8" s="778"/>
      <c r="G8" s="77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600</v>
      </c>
      <c r="G12" s="28"/>
      <c r="L12" s="33"/>
      <c r="M12" s="33"/>
      <c r="N12" s="33"/>
      <c r="O12" s="33"/>
      <c r="P12" s="33"/>
      <c r="Q12" s="70"/>
      <c r="S12" s="8"/>
      <c r="T12" s="8"/>
    </row>
    <row r="13" spans="2:20" s="9" customFormat="1" ht="26.25" customHeight="1" thickBot="1">
      <c r="B13" s="104"/>
      <c r="C13" s="126" t="s">
        <v>641</v>
      </c>
      <c r="G13" s="111"/>
      <c r="L13" s="33"/>
      <c r="M13" s="33"/>
      <c r="N13" s="33"/>
      <c r="O13" s="33"/>
      <c r="P13" s="33"/>
      <c r="Q13" s="70"/>
      <c r="S13" s="8"/>
      <c r="T13" s="8"/>
    </row>
    <row r="14" spans="2:20" s="9" customFormat="1" ht="26.25" customHeight="1" thickBot="1">
      <c r="B14" s="104"/>
      <c r="C14" s="174" t="s">
        <v>636</v>
      </c>
      <c r="G14" s="125"/>
      <c r="L14" s="33"/>
      <c r="M14" s="33"/>
      <c r="N14" s="33"/>
      <c r="O14" s="33"/>
      <c r="P14" s="33"/>
      <c r="Q14" s="70"/>
      <c r="S14" s="8"/>
      <c r="T14" s="8"/>
    </row>
    <row r="15" spans="2:20" s="9" customFormat="1" ht="26.25" customHeight="1" thickBot="1">
      <c r="B15" s="104"/>
      <c r="C15" s="174" t="s">
        <v>637</v>
      </c>
      <c r="G15" s="125"/>
      <c r="L15" s="33"/>
      <c r="M15" s="33"/>
      <c r="N15" s="33"/>
      <c r="O15" s="33"/>
      <c r="P15" s="33"/>
      <c r="Q15" s="70"/>
      <c r="S15" s="8"/>
      <c r="T15" s="8"/>
    </row>
    <row r="16" spans="2:20" s="9" customFormat="1" ht="26.25" customHeight="1" thickBot="1">
      <c r="B16" s="104"/>
      <c r="C16" s="174" t="s">
        <v>638</v>
      </c>
      <c r="G16" s="125"/>
      <c r="L16" s="33"/>
      <c r="M16" s="33"/>
      <c r="N16" s="33"/>
      <c r="O16" s="33"/>
      <c r="P16" s="33"/>
      <c r="Q16" s="70"/>
      <c r="S16" s="8"/>
      <c r="T16" s="8"/>
    </row>
    <row r="17" spans="2:20" s="9" customFormat="1" ht="26.25" customHeight="1" thickBot="1">
      <c r="B17" s="104"/>
      <c r="C17" s="126" t="s">
        <v>639</v>
      </c>
      <c r="G17" s="111"/>
      <c r="L17" s="33"/>
      <c r="M17" s="33"/>
      <c r="N17" s="33"/>
      <c r="O17" s="33"/>
      <c r="P17" s="33"/>
      <c r="Q17" s="70"/>
      <c r="S17" s="8"/>
      <c r="T17" s="8"/>
    </row>
    <row r="18" spans="2:20" s="9" customFormat="1" ht="26.25" customHeight="1" thickBot="1">
      <c r="B18" s="104"/>
      <c r="C18" s="126" t="s">
        <v>640</v>
      </c>
      <c r="G18" s="125"/>
      <c r="L18" s="33"/>
      <c r="M18" s="33"/>
      <c r="N18" s="33"/>
      <c r="O18" s="33"/>
      <c r="P18" s="33"/>
      <c r="Q18" s="70"/>
      <c r="S18" s="8"/>
      <c r="T18" s="8"/>
    </row>
    <row r="19" spans="2:20" s="9" customFormat="1" ht="26.25" customHeight="1" thickBot="1">
      <c r="B19" s="104"/>
      <c r="C19" s="126" t="s">
        <v>642</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541</v>
      </c>
      <c r="C21" s="245" t="s">
        <v>472</v>
      </c>
      <c r="D21" s="245" t="s">
        <v>448</v>
      </c>
      <c r="E21" s="245" t="s">
        <v>440</v>
      </c>
      <c r="F21" s="245" t="s">
        <v>554</v>
      </c>
      <c r="G21" s="40"/>
      <c r="M21" s="25"/>
      <c r="T21" s="25"/>
    </row>
    <row r="22" spans="2:20" s="105" customFormat="1" ht="36" customHeight="1">
      <c r="B22" s="647" t="s">
        <v>544</v>
      </c>
      <c r="C22" s="653" t="s">
        <v>438</v>
      </c>
      <c r="D22" s="656" t="s">
        <v>444</v>
      </c>
      <c r="E22" s="660" t="s">
        <v>599</v>
      </c>
      <c r="F22" s="656" t="s">
        <v>449</v>
      </c>
      <c r="G22" s="176"/>
      <c r="M22" s="645"/>
      <c r="T22" s="645"/>
    </row>
    <row r="23" spans="2:20" s="105" customFormat="1" ht="35.25" customHeight="1">
      <c r="B23" s="648" t="s">
        <v>459</v>
      </c>
      <c r="C23" s="654" t="s">
        <v>439</v>
      </c>
      <c r="D23" s="657" t="s">
        <v>445</v>
      </c>
      <c r="E23" s="661" t="s">
        <v>599</v>
      </c>
      <c r="F23" s="657" t="s">
        <v>449</v>
      </c>
      <c r="G23" s="176"/>
      <c r="M23" s="645"/>
      <c r="T23" s="645"/>
    </row>
    <row r="24" spans="2:20" s="105" customFormat="1" ht="34.5" customHeight="1">
      <c r="B24" s="648" t="s">
        <v>456</v>
      </c>
      <c r="C24" s="654" t="s">
        <v>439</v>
      </c>
      <c r="D24" s="657" t="s">
        <v>446</v>
      </c>
      <c r="E24" s="661" t="s">
        <v>599</v>
      </c>
      <c r="F24" s="657" t="s">
        <v>449</v>
      </c>
      <c r="G24" s="176"/>
      <c r="M24" s="645"/>
      <c r="T24" s="645"/>
    </row>
    <row r="25" spans="2:20" s="105" customFormat="1" ht="32.25" customHeight="1">
      <c r="B25" s="649" t="s">
        <v>457</v>
      </c>
      <c r="C25" s="654" t="s">
        <v>438</v>
      </c>
      <c r="D25" s="657" t="s">
        <v>447</v>
      </c>
      <c r="E25" s="662" t="s">
        <v>618</v>
      </c>
      <c r="F25" s="665"/>
      <c r="G25" s="176"/>
      <c r="M25" s="645"/>
      <c r="T25" s="645"/>
    </row>
    <row r="26" spans="2:20" s="105" customFormat="1" ht="30.75" customHeight="1">
      <c r="B26" s="650" t="s">
        <v>542</v>
      </c>
      <c r="C26" s="654" t="s">
        <v>438</v>
      </c>
      <c r="D26" s="657"/>
      <c r="E26" s="662"/>
      <c r="F26" s="665"/>
      <c r="G26" s="176"/>
      <c r="M26" s="645"/>
      <c r="T26" s="645"/>
    </row>
    <row r="27" spans="2:20" s="105" customFormat="1" ht="32.25" customHeight="1">
      <c r="B27" s="651" t="s">
        <v>543</v>
      </c>
      <c r="C27" s="654" t="s">
        <v>438</v>
      </c>
      <c r="D27" s="658" t="s">
        <v>539</v>
      </c>
      <c r="E27" s="662"/>
      <c r="F27" s="665"/>
      <c r="G27" s="176"/>
      <c r="M27" s="645"/>
      <c r="T27" s="645"/>
    </row>
    <row r="28" spans="2:20" s="105" customFormat="1" ht="27" customHeight="1">
      <c r="B28" s="649" t="s">
        <v>458</v>
      </c>
      <c r="C28" s="654" t="s">
        <v>441</v>
      </c>
      <c r="D28" s="657" t="s">
        <v>483</v>
      </c>
      <c r="E28" s="662" t="s">
        <v>460</v>
      </c>
      <c r="F28" s="665"/>
      <c r="G28" s="176"/>
      <c r="M28" s="645"/>
      <c r="T28" s="645"/>
    </row>
    <row r="29" spans="2:20" s="105" customFormat="1" ht="27" customHeight="1">
      <c r="B29" s="651" t="s">
        <v>453</v>
      </c>
      <c r="C29" s="654" t="s">
        <v>438</v>
      </c>
      <c r="D29" s="657"/>
      <c r="E29" s="662"/>
      <c r="F29" s="657" t="s">
        <v>409</v>
      </c>
      <c r="G29" s="176"/>
      <c r="M29" s="645"/>
      <c r="T29" s="645"/>
    </row>
    <row r="30" spans="2:20" s="105" customFormat="1" ht="32.25" customHeight="1">
      <c r="B30" s="649" t="s">
        <v>208</v>
      </c>
      <c r="C30" s="654" t="s">
        <v>443</v>
      </c>
      <c r="D30" s="657" t="s">
        <v>556</v>
      </c>
      <c r="E30" s="663"/>
      <c r="F30" s="657" t="s">
        <v>555</v>
      </c>
      <c r="G30" s="646"/>
      <c r="M30" s="645"/>
    </row>
    <row r="31" spans="2:20" s="105" customFormat="1" ht="27.75" customHeight="1">
      <c r="B31" s="652" t="s">
        <v>540</v>
      </c>
      <c r="C31" s="655" t="s">
        <v>442</v>
      </c>
      <c r="D31" s="659"/>
      <c r="E31" s="664"/>
      <c r="F31" s="659"/>
      <c r="G31" s="646"/>
      <c r="M31" s="645"/>
    </row>
    <row r="32" spans="2:20" s="105" customFormat="1" ht="23.25" customHeight="1">
      <c r="C32" s="177"/>
      <c r="D32" s="177"/>
      <c r="E32" s="177"/>
      <c r="G32" s="646"/>
      <c r="M32" s="645"/>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412</v>
      </c>
      <c r="B1" s="8" t="s">
        <v>41</v>
      </c>
      <c r="C1" s="122" t="s">
        <v>235</v>
      </c>
      <c r="D1" s="8" t="s">
        <v>416</v>
      </c>
      <c r="E1" s="122" t="s">
        <v>451</v>
      </c>
      <c r="F1" s="122" t="s">
        <v>550</v>
      </c>
      <c r="G1" s="122" t="s">
        <v>582</v>
      </c>
      <c r="H1" s="122" t="s">
        <v>593</v>
      </c>
    </row>
    <row r="2" spans="1:8">
      <c r="A2" s="12" t="s">
        <v>29</v>
      </c>
      <c r="B2" s="12" t="s">
        <v>27</v>
      </c>
      <c r="C2" s="10">
        <v>2006</v>
      </c>
      <c r="D2" s="12" t="s">
        <v>417</v>
      </c>
      <c r="E2" s="10">
        <f>'2. LRAMVA Threshold'!D9</f>
        <v>2015</v>
      </c>
      <c r="F2" s="26" t="s">
        <v>171</v>
      </c>
      <c r="G2" s="12" t="s">
        <v>583</v>
      </c>
      <c r="H2" s="12" t="s">
        <v>601</v>
      </c>
    </row>
    <row r="3" spans="1:8">
      <c r="A3" s="12" t="s">
        <v>373</v>
      </c>
      <c r="B3" s="12" t="s">
        <v>27</v>
      </c>
      <c r="C3" s="10">
        <v>2007</v>
      </c>
      <c r="D3" s="12" t="s">
        <v>418</v>
      </c>
      <c r="E3" s="10">
        <f>'2. LRAMVA Threshold'!D24</f>
        <v>0</v>
      </c>
      <c r="F3" s="12" t="s">
        <v>551</v>
      </c>
      <c r="G3" s="12" t="s">
        <v>584</v>
      </c>
      <c r="H3" s="12" t="s">
        <v>594</v>
      </c>
    </row>
    <row r="4" spans="1:8">
      <c r="A4" s="12" t="s">
        <v>374</v>
      </c>
      <c r="B4" s="12" t="s">
        <v>28</v>
      </c>
      <c r="C4" s="10">
        <v>2008</v>
      </c>
      <c r="D4" s="12" t="s">
        <v>419</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559</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V106"/>
  <sheetViews>
    <sheetView topLeftCell="H49" zoomScale="55" zoomScaleNormal="55" workbookViewId="0">
      <selection activeCell="R83" sqref="R83"/>
    </sheetView>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6.6640625" style="9" bestFit="1"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552</v>
      </c>
      <c r="D6" s="17"/>
      <c r="E6" s="9"/>
      <c r="T6" s="9"/>
      <c r="V6" s="8"/>
    </row>
    <row r="7" spans="2:22" ht="21" customHeight="1">
      <c r="B7" s="537"/>
      <c r="C7" s="17"/>
      <c r="D7" s="17"/>
      <c r="E7" s="9"/>
      <c r="T7" s="9"/>
      <c r="V7" s="8"/>
    </row>
    <row r="8" spans="2:22" ht="24.75" customHeight="1">
      <c r="B8" s="119" t="s">
        <v>240</v>
      </c>
      <c r="C8" s="191" t="s">
        <v>704</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8"/>
      <c r="U12" s="188"/>
    </row>
    <row r="13" spans="2:22" s="32" customFormat="1" ht="22.5" customHeight="1" thickBot="1">
      <c r="B13" s="187" t="s">
        <v>509</v>
      </c>
      <c r="C13" s="17"/>
      <c r="F13" s="187" t="s">
        <v>510</v>
      </c>
      <c r="G13" s="36"/>
      <c r="H13" s="31"/>
      <c r="I13" s="9"/>
      <c r="J13" s="186" t="s">
        <v>507</v>
      </c>
      <c r="N13" s="105"/>
      <c r="P13" s="9"/>
      <c r="Q13" s="189"/>
      <c r="R13" s="42"/>
      <c r="T13" s="188"/>
      <c r="U13" s="188"/>
    </row>
    <row r="14" spans="2:22" ht="29.25" customHeight="1" thickBot="1">
      <c r="B14" s="126" t="s">
        <v>548</v>
      </c>
      <c r="D14" s="542" t="s">
        <v>695</v>
      </c>
      <c r="E14" s="132"/>
      <c r="F14" s="126" t="s">
        <v>549</v>
      </c>
      <c r="H14" s="542" t="s">
        <v>702</v>
      </c>
      <c r="J14" s="126" t="s">
        <v>516</v>
      </c>
      <c r="L14" s="134"/>
      <c r="N14" s="105"/>
      <c r="Q14" s="101"/>
      <c r="R14" s="98"/>
    </row>
    <row r="15" spans="2:22" ht="26.25" customHeight="1" thickBot="1">
      <c r="B15" s="126" t="s">
        <v>425</v>
      </c>
      <c r="C15" s="108"/>
      <c r="D15" s="542" t="s">
        <v>700</v>
      </c>
      <c r="F15" s="126" t="s">
        <v>415</v>
      </c>
      <c r="G15" s="129"/>
      <c r="H15" s="542" t="s">
        <v>703</v>
      </c>
      <c r="I15" s="17"/>
      <c r="J15" s="126" t="s">
        <v>517</v>
      </c>
      <c r="L15" s="134"/>
      <c r="M15" s="105"/>
      <c r="Q15" s="110"/>
      <c r="R15" s="98"/>
    </row>
    <row r="16" spans="2:22" ht="28.5" customHeight="1" thickBot="1">
      <c r="B16" s="126" t="s">
        <v>455</v>
      </c>
      <c r="C16" s="108"/>
      <c r="D16" s="543" t="s">
        <v>701</v>
      </c>
      <c r="E16" s="105"/>
      <c r="F16" s="126" t="s">
        <v>435</v>
      </c>
      <c r="G16" s="127"/>
      <c r="H16" s="543">
        <v>2016</v>
      </c>
      <c r="I16" s="105"/>
      <c r="K16" s="197"/>
      <c r="L16" s="197"/>
      <c r="M16" s="197"/>
      <c r="N16" s="197"/>
      <c r="Q16" s="117"/>
      <c r="R16" s="98"/>
    </row>
    <row r="17" spans="1:21" ht="29.25" customHeight="1" thickBot="1">
      <c r="B17" s="126" t="s">
        <v>422</v>
      </c>
      <c r="C17" s="108"/>
      <c r="D17" s="134">
        <v>0</v>
      </c>
      <c r="E17" s="123"/>
      <c r="F17" s="126" t="s">
        <v>436</v>
      </c>
      <c r="G17" s="603" t="s">
        <v>364</v>
      </c>
      <c r="H17" s="244">
        <f>SUM(R52,R55,R58,R61,R64,R67)</f>
        <v>1201679.2838583123</v>
      </c>
      <c r="I17" s="17"/>
      <c r="K17" s="197"/>
      <c r="L17" s="197"/>
      <c r="M17" s="197"/>
      <c r="N17" s="197"/>
      <c r="P17" s="101"/>
      <c r="Q17" s="101"/>
      <c r="R17" s="98"/>
    </row>
    <row r="18" spans="1:21" ht="27.75" customHeight="1" thickBot="1">
      <c r="E18" s="9"/>
      <c r="F18" s="126" t="s">
        <v>437</v>
      </c>
      <c r="G18" s="603" t="s">
        <v>365</v>
      </c>
      <c r="H18" s="133">
        <f>-SUM(R53,R56,R59,R62,R65,R68)</f>
        <v>465683.23118557862</v>
      </c>
      <c r="I18" s="17"/>
      <c r="J18" s="117"/>
      <c r="K18" s="117"/>
      <c r="L18" s="117"/>
      <c r="M18" s="117"/>
      <c r="N18" s="117"/>
      <c r="P18" s="117"/>
      <c r="Q18" s="117"/>
      <c r="R18" s="98"/>
    </row>
    <row r="19" spans="1:21" ht="27.75" customHeight="1" thickBot="1">
      <c r="E19" s="9"/>
      <c r="F19" s="126" t="s">
        <v>410</v>
      </c>
      <c r="G19" s="603" t="s">
        <v>366</v>
      </c>
      <c r="H19" s="190">
        <f>R82</f>
        <v>25735.328641789925</v>
      </c>
      <c r="I19" s="17"/>
      <c r="J19" s="117"/>
      <c r="P19" s="117"/>
      <c r="Q19" s="117"/>
      <c r="R19" s="98"/>
    </row>
    <row r="20" spans="1:21" ht="27.75" customHeight="1">
      <c r="C20" s="32"/>
      <c r="D20" s="32"/>
      <c r="E20" s="32"/>
      <c r="F20" s="126" t="s">
        <v>511</v>
      </c>
      <c r="G20" s="603" t="s">
        <v>450</v>
      </c>
      <c r="H20" s="190">
        <f>H17-H18+H19</f>
        <v>761731.38131452363</v>
      </c>
      <c r="I20" s="105"/>
      <c r="P20" s="117"/>
      <c r="Q20" s="117"/>
      <c r="R20" s="98"/>
    </row>
    <row r="21" spans="1:21" ht="22.5" customHeight="1">
      <c r="A21" s="28"/>
      <c r="E21" s="9"/>
    </row>
    <row r="22" spans="1:21" ht="13.5" customHeight="1">
      <c r="A22" s="28"/>
      <c r="B22" s="120" t="s">
        <v>420</v>
      </c>
      <c r="C22" s="35"/>
      <c r="E22" s="9"/>
    </row>
    <row r="23" spans="1:21" ht="13.5" customHeight="1">
      <c r="A23" s="28"/>
      <c r="B23" s="120"/>
      <c r="C23" s="35"/>
      <c r="E23" s="9"/>
    </row>
    <row r="24" spans="1:21" ht="138" customHeight="1">
      <c r="A24" s="28"/>
      <c r="B24" s="790" t="s">
        <v>645</v>
      </c>
      <c r="C24" s="790"/>
      <c r="D24" s="790"/>
      <c r="E24" s="790"/>
      <c r="F24" s="790"/>
      <c r="G24" s="790"/>
    </row>
    <row r="25" spans="1:21" ht="14.25" customHeight="1">
      <c r="A25" s="28"/>
      <c r="B25" s="548"/>
      <c r="C25" s="548"/>
      <c r="D25" s="538"/>
      <c r="E25" s="538"/>
      <c r="F25" s="538"/>
      <c r="G25" s="548"/>
    </row>
    <row r="26" spans="1:21" s="17" customFormat="1" ht="27" customHeight="1">
      <c r="B26" s="793" t="s">
        <v>508</v>
      </c>
      <c r="C26" s="794"/>
      <c r="D26" s="135" t="s">
        <v>41</v>
      </c>
      <c r="E26" s="136" t="s">
        <v>568</v>
      </c>
      <c r="F26" s="136" t="s">
        <v>410</v>
      </c>
      <c r="G26" s="137" t="s">
        <v>411</v>
      </c>
      <c r="T26" s="138"/>
      <c r="U26" s="138"/>
    </row>
    <row r="27" spans="1:21" ht="20.25" customHeight="1">
      <c r="B27" s="788" t="s">
        <v>29</v>
      </c>
      <c r="C27" s="789"/>
      <c r="D27" s="638" t="s">
        <v>27</v>
      </c>
      <c r="E27" s="140">
        <f>SUM(D52:D81)</f>
        <v>275807.9479642699</v>
      </c>
      <c r="F27" s="141">
        <f>D82</f>
        <v>9644.0845804839682</v>
      </c>
      <c r="G27" s="140">
        <f>E27+F27</f>
        <v>285452.03254475386</v>
      </c>
    </row>
    <row r="28" spans="1:21" ht="20.25" customHeight="1">
      <c r="B28" s="788" t="s">
        <v>373</v>
      </c>
      <c r="C28" s="789"/>
      <c r="D28" s="638" t="s">
        <v>27</v>
      </c>
      <c r="E28" s="142">
        <f>SUM(E52:E81)</f>
        <v>267783.51486010163</v>
      </c>
      <c r="F28" s="143">
        <f>E82</f>
        <v>9363.4969029415533</v>
      </c>
      <c r="G28" s="142">
        <f>E28+F28</f>
        <v>277147.01176304318</v>
      </c>
    </row>
    <row r="29" spans="1:21" ht="20.25" customHeight="1">
      <c r="B29" s="788" t="s">
        <v>691</v>
      </c>
      <c r="C29" s="789"/>
      <c r="D29" s="638" t="s">
        <v>28</v>
      </c>
      <c r="E29" s="142">
        <f>SUM(F52:F81)</f>
        <v>101940.12742872574</v>
      </c>
      <c r="F29" s="143">
        <f>F82</f>
        <v>3564.5064557577771</v>
      </c>
      <c r="G29" s="142">
        <f t="shared" ref="G29:G32" si="0">E29+F29</f>
        <v>105504.63388448351</v>
      </c>
    </row>
    <row r="30" spans="1:21" ht="20.25" customHeight="1">
      <c r="B30" s="788" t="s">
        <v>692</v>
      </c>
      <c r="C30" s="789"/>
      <c r="D30" s="638" t="s">
        <v>28</v>
      </c>
      <c r="E30" s="142">
        <f>SUM(G52:G81)</f>
        <v>56549.408371741156</v>
      </c>
      <c r="F30" s="143">
        <f>G82</f>
        <v>1977.3443127318822</v>
      </c>
      <c r="G30" s="142">
        <f t="shared" si="0"/>
        <v>58526.752684473038</v>
      </c>
    </row>
    <row r="31" spans="1:21" ht="20.25" customHeight="1">
      <c r="B31" s="788" t="s">
        <v>398</v>
      </c>
      <c r="C31" s="789"/>
      <c r="D31" s="638" t="s">
        <v>28</v>
      </c>
      <c r="E31" s="142">
        <f>SUM(H52:H81)</f>
        <v>33915.054047895406</v>
      </c>
      <c r="F31" s="143">
        <f>H82</f>
        <v>1185.8963898747427</v>
      </c>
      <c r="G31" s="142">
        <f>E31+F31</f>
        <v>35100.950437770152</v>
      </c>
    </row>
    <row r="32" spans="1:21" ht="20.25" customHeight="1">
      <c r="B32" s="788" t="s">
        <v>31</v>
      </c>
      <c r="C32" s="789"/>
      <c r="D32" s="638" t="s">
        <v>28</v>
      </c>
      <c r="E32" s="142">
        <f>SUM(I52:I81)</f>
        <v>0</v>
      </c>
      <c r="F32" s="143">
        <f>I82</f>
        <v>0</v>
      </c>
      <c r="G32" s="142">
        <f t="shared" si="0"/>
        <v>0</v>
      </c>
    </row>
    <row r="33" spans="2:22" ht="20.25" customHeight="1">
      <c r="B33" s="788"/>
      <c r="C33" s="789"/>
      <c r="D33" s="638"/>
      <c r="E33" s="142">
        <f>SUM(J52:J81)</f>
        <v>0</v>
      </c>
      <c r="F33" s="143">
        <f>J82</f>
        <v>0</v>
      </c>
      <c r="G33" s="142">
        <f>E33+F33</f>
        <v>0</v>
      </c>
    </row>
    <row r="34" spans="2:22" ht="20.25" customHeight="1">
      <c r="B34" s="788"/>
      <c r="C34" s="789"/>
      <c r="D34" s="638"/>
      <c r="E34" s="142">
        <f>SUM(K52:K81)</f>
        <v>0</v>
      </c>
      <c r="F34" s="143">
        <f>K82</f>
        <v>0</v>
      </c>
      <c r="G34" s="142">
        <f t="shared" ref="G34:G40" si="1">E34+F34</f>
        <v>0</v>
      </c>
    </row>
    <row r="35" spans="2:22" ht="20.25" customHeight="1">
      <c r="B35" s="788"/>
      <c r="C35" s="789"/>
      <c r="D35" s="638"/>
      <c r="E35" s="142">
        <f>SUM(L52:L81)</f>
        <v>0</v>
      </c>
      <c r="F35" s="143">
        <f>L82</f>
        <v>0</v>
      </c>
      <c r="G35" s="142">
        <f t="shared" si="1"/>
        <v>0</v>
      </c>
    </row>
    <row r="36" spans="2:22" ht="20.25" customHeight="1">
      <c r="B36" s="788"/>
      <c r="C36" s="789"/>
      <c r="D36" s="638"/>
      <c r="E36" s="142">
        <f>SUM(M52:M81)</f>
        <v>0</v>
      </c>
      <c r="F36" s="143">
        <f>M82</f>
        <v>0</v>
      </c>
      <c r="G36" s="142">
        <f t="shared" si="1"/>
        <v>0</v>
      </c>
    </row>
    <row r="37" spans="2:22" ht="20.25" customHeight="1">
      <c r="B37" s="788"/>
      <c r="C37" s="789"/>
      <c r="D37" s="638"/>
      <c r="E37" s="142">
        <f>SUM(N52:N81)</f>
        <v>0</v>
      </c>
      <c r="F37" s="143">
        <f>N82</f>
        <v>0</v>
      </c>
      <c r="G37" s="142">
        <f t="shared" si="1"/>
        <v>0</v>
      </c>
    </row>
    <row r="38" spans="2:22" ht="20.25" customHeight="1">
      <c r="B38" s="788"/>
      <c r="C38" s="789"/>
      <c r="D38" s="638"/>
      <c r="E38" s="142">
        <f>SUM(O52:O81)</f>
        <v>0</v>
      </c>
      <c r="F38" s="143">
        <f>O82</f>
        <v>0</v>
      </c>
      <c r="G38" s="142">
        <f t="shared" si="1"/>
        <v>0</v>
      </c>
    </row>
    <row r="39" spans="2:22" ht="20.25" customHeight="1">
      <c r="B39" s="788"/>
      <c r="C39" s="789"/>
      <c r="D39" s="638"/>
      <c r="E39" s="142">
        <f>SUM(P52:P81)</f>
        <v>0</v>
      </c>
      <c r="F39" s="143">
        <f>P82</f>
        <v>0</v>
      </c>
      <c r="G39" s="142">
        <f t="shared" si="1"/>
        <v>0</v>
      </c>
    </row>
    <row r="40" spans="2:22" ht="20.25" customHeight="1">
      <c r="B40" s="788"/>
      <c r="C40" s="789"/>
      <c r="D40" s="639"/>
      <c r="E40" s="144">
        <f>SUM(Q52:Q81)</f>
        <v>0</v>
      </c>
      <c r="F40" s="145">
        <f>Q82</f>
        <v>0</v>
      </c>
      <c r="G40" s="144">
        <f t="shared" si="1"/>
        <v>0</v>
      </c>
    </row>
    <row r="41" spans="2:22" s="8" customFormat="1" ht="21" customHeight="1">
      <c r="B41" s="791" t="s">
        <v>26</v>
      </c>
      <c r="C41" s="792"/>
      <c r="D41" s="139"/>
      <c r="E41" s="146">
        <f>SUM(E27:E40)</f>
        <v>735996.05267273379</v>
      </c>
      <c r="F41" s="146">
        <f>SUM(F27:F40)</f>
        <v>25735.328641789925</v>
      </c>
      <c r="G41" s="146">
        <f>SUM(G27:G40)</f>
        <v>761731.38131452363</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461</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90" t="s">
        <v>621</v>
      </c>
      <c r="C46" s="790"/>
      <c r="D46" s="790"/>
      <c r="E46" s="790"/>
      <c r="F46" s="790"/>
      <c r="G46" s="790"/>
      <c r="H46" s="790"/>
      <c r="I46" s="790"/>
      <c r="J46" s="790"/>
      <c r="K46" s="790"/>
      <c r="L46" s="790"/>
      <c r="M46" s="617"/>
      <c r="N46" s="107"/>
      <c r="O46" s="107"/>
      <c r="P46" s="107"/>
      <c r="Q46" s="107"/>
      <c r="R46" s="107"/>
      <c r="T46" s="37"/>
      <c r="U46" s="19"/>
      <c r="V46" s="38"/>
    </row>
    <row r="47" spans="2:22" s="28" customFormat="1" ht="48" customHeight="1">
      <c r="B47" s="790" t="s">
        <v>567</v>
      </c>
      <c r="C47" s="790"/>
      <c r="D47" s="790"/>
      <c r="E47" s="790"/>
      <c r="F47" s="790"/>
      <c r="G47" s="790"/>
      <c r="H47" s="790"/>
      <c r="I47" s="790"/>
      <c r="J47" s="790"/>
      <c r="K47" s="790"/>
      <c r="L47" s="790"/>
      <c r="M47" s="617"/>
      <c r="N47" s="107"/>
      <c r="O47" s="107"/>
      <c r="P47" s="107"/>
      <c r="Q47" s="107"/>
      <c r="R47" s="107"/>
      <c r="T47" s="37"/>
      <c r="U47" s="19"/>
      <c r="V47" s="38"/>
    </row>
    <row r="48" spans="2:22" s="28" customFormat="1" ht="26.25" customHeight="1">
      <c r="B48" s="790" t="s">
        <v>630</v>
      </c>
      <c r="C48" s="790"/>
      <c r="D48" s="790"/>
      <c r="E48" s="790"/>
      <c r="F48" s="790"/>
      <c r="G48" s="790"/>
      <c r="H48" s="790"/>
      <c r="I48" s="790"/>
      <c r="J48" s="790"/>
      <c r="K48" s="790"/>
      <c r="L48" s="790"/>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518</v>
      </c>
      <c r="D50" s="137" t="str">
        <f>IF($B27&lt;&gt;"",$B27,"")</f>
        <v>Residential</v>
      </c>
      <c r="E50" s="137" t="str">
        <f>IF($B28&lt;&gt;"",$B28,"")</f>
        <v>GS&lt;50 kW</v>
      </c>
      <c r="F50" s="137" t="str">
        <f>IF($B29&lt;&gt;"",$B29,"")</f>
        <v>GS 50 to 699 kW</v>
      </c>
      <c r="G50" s="137" t="str">
        <f>IF($B30&lt;&gt;"",$B30,"")</f>
        <v>GS 700 to 4,999 kW</v>
      </c>
      <c r="H50" s="137" t="str">
        <f>IF($B31&lt;&gt;"",$B31,"")</f>
        <v>Large Use</v>
      </c>
      <c r="I50" s="137" t="str">
        <f>IF($B32&lt;&gt;"",$B32,"")</f>
        <v>Street Lighting</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5"/>
      <c r="C51" s="576"/>
      <c r="D51" s="576" t="str">
        <f>D27</f>
        <v>kWh</v>
      </c>
      <c r="E51" s="576" t="str">
        <f>D28</f>
        <v>kWh</v>
      </c>
      <c r="F51" s="576" t="str">
        <f>D29</f>
        <v>kW</v>
      </c>
      <c r="G51" s="576" t="str">
        <f>D30</f>
        <v>kW</v>
      </c>
      <c r="H51" s="576" t="str">
        <f>D31</f>
        <v>kW</v>
      </c>
      <c r="I51" s="576" t="str">
        <f>D32</f>
        <v>kW</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5" t="s">
        <v>67</v>
      </c>
      <c r="C54" s="621"/>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5" t="s">
        <v>67</v>
      </c>
      <c r="C57" s="621"/>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5" t="s">
        <v>67</v>
      </c>
      <c r="C60" s="621"/>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5" t="s">
        <v>67</v>
      </c>
      <c r="C63" s="621"/>
      <c r="D63" s="162"/>
      <c r="E63" s="162"/>
      <c r="F63" s="162"/>
      <c r="G63" s="162"/>
      <c r="H63" s="162"/>
      <c r="I63" s="162"/>
      <c r="J63" s="162"/>
      <c r="K63" s="163"/>
      <c r="L63" s="163"/>
      <c r="M63" s="163"/>
      <c r="N63" s="163"/>
      <c r="O63" s="163"/>
      <c r="P63" s="163"/>
      <c r="Q63" s="163"/>
      <c r="R63" s="164"/>
      <c r="U63" s="161"/>
      <c r="V63" s="155"/>
    </row>
    <row r="64" spans="2:22" s="165" customFormat="1">
      <c r="B64" s="156" t="s">
        <v>94</v>
      </c>
      <c r="C64" s="535"/>
      <c r="D64" s="166">
        <f>'5.  2015-2020 LRAM'!Z205</f>
        <v>0</v>
      </c>
      <c r="E64" s="166">
        <f>'5.  2015-2020 LRAM'!AA205</f>
        <v>0</v>
      </c>
      <c r="F64" s="166">
        <f>'5.  2015-2020 LRAM'!AB205</f>
        <v>0</v>
      </c>
      <c r="G64" s="166">
        <f>'5.  2015-2020 LRAM'!AC205</f>
        <v>0</v>
      </c>
      <c r="H64" s="166">
        <f>'5.  2015-2020 LRAM'!AD205</f>
        <v>0</v>
      </c>
      <c r="I64" s="166">
        <f>'5.  2015-2020 LRAM'!AE205</f>
        <v>0</v>
      </c>
      <c r="J64" s="166">
        <f>'5.  2015-2020 LRAM'!AF205</f>
        <v>0</v>
      </c>
      <c r="K64" s="166">
        <f>'5.  2015-2020 LRAM'!AG205</f>
        <v>0</v>
      </c>
      <c r="L64" s="166">
        <f>'5.  2015-2020 LRAM'!AH205</f>
        <v>0</v>
      </c>
      <c r="M64" s="166">
        <f>'5.  2015-2020 LRAM'!AI205</f>
        <v>0</v>
      </c>
      <c r="N64" s="166">
        <f>'5.  2015-2020 LRAM'!AJ205</f>
        <v>0</v>
      </c>
      <c r="O64" s="166">
        <f>'5.  2015-2020 LRAM'!AK205</f>
        <v>0</v>
      </c>
      <c r="P64" s="166">
        <f>'5.  2015-2020 LRAM'!AL205</f>
        <v>0</v>
      </c>
      <c r="Q64" s="166">
        <f>'5.  2015-2020 LRAM'!AM205</f>
        <v>0</v>
      </c>
      <c r="R64" s="159">
        <f>SUM(D64:Q64)</f>
        <v>0</v>
      </c>
      <c r="U64" s="154"/>
      <c r="V64" s="155"/>
    </row>
    <row r="65" spans="2:22" s="165" customFormat="1">
      <c r="B65" s="156" t="s">
        <v>93</v>
      </c>
      <c r="C65" s="157"/>
      <c r="D65" s="166">
        <f>-'5.  2015-2020 LRAM'!Z206</f>
        <v>0</v>
      </c>
      <c r="E65" s="166">
        <f>-'5.  2015-2020 LRAM'!AA206</f>
        <v>0</v>
      </c>
      <c r="F65" s="166">
        <f>-'5.  2015-2020 LRAM'!AB206</f>
        <v>0</v>
      </c>
      <c r="G65" s="166">
        <f>-'5.  2015-2020 LRAM'!AC206</f>
        <v>0</v>
      </c>
      <c r="H65" s="166">
        <f>-'5.  2015-2020 LRAM'!AD206</f>
        <v>0</v>
      </c>
      <c r="I65" s="166">
        <f>-'5.  2015-2020 LRAM'!AE206</f>
        <v>0</v>
      </c>
      <c r="J65" s="166">
        <f>-'5.  2015-2020 LRAM'!AF206</f>
        <v>0</v>
      </c>
      <c r="K65" s="166">
        <f>-'5.  2015-2020 LRAM'!AG206</f>
        <v>0</v>
      </c>
      <c r="L65" s="166">
        <f>-'5.  2015-2020 LRAM'!AH206</f>
        <v>0</v>
      </c>
      <c r="M65" s="166">
        <f>-'5.  2015-2020 LRAM'!AI206</f>
        <v>0</v>
      </c>
      <c r="N65" s="166">
        <f>-'5.  2015-2020 LRAM'!AJ206</f>
        <v>0</v>
      </c>
      <c r="O65" s="166">
        <f>-'5.  2015-2020 LRAM'!AK206</f>
        <v>0</v>
      </c>
      <c r="P65" s="166">
        <f>-'5.  2015-2020 LRAM'!AL206</f>
        <v>0</v>
      </c>
      <c r="Q65" s="166">
        <f>-'5.  2015-2020 LRAM'!AM206</f>
        <v>0</v>
      </c>
      <c r="R65" s="159">
        <f>SUM(D65:Q65)</f>
        <v>0</v>
      </c>
      <c r="S65" s="160"/>
      <c r="U65" s="154"/>
      <c r="V65" s="155"/>
    </row>
    <row r="66" spans="2:22" s="138" customFormat="1">
      <c r="B66" s="625" t="s">
        <v>67</v>
      </c>
      <c r="C66" s="621"/>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LRAM'!Z389</f>
        <v>423142.80566828384</v>
      </c>
      <c r="E67" s="158">
        <f>'5.  2015-2020 LRAM'!AA389</f>
        <v>291542.59350168682</v>
      </c>
      <c r="F67" s="158">
        <f>'5.  2015-2020 LRAM'!AB389</f>
        <v>282225.16135202639</v>
      </c>
      <c r="G67" s="158">
        <f>'5.  2015-2020 LRAM'!AC389</f>
        <v>170853.66928841997</v>
      </c>
      <c r="H67" s="158">
        <f>'5.  2015-2020 LRAM'!AD389</f>
        <v>33915.054047895406</v>
      </c>
      <c r="I67" s="158">
        <f>'5.  2015-2020 LRAM'!AE389</f>
        <v>0</v>
      </c>
      <c r="J67" s="158">
        <f>'5.  2015-2020 LRAM'!AF389</f>
        <v>0</v>
      </c>
      <c r="K67" s="158">
        <f>'5.  2015-2020 LRAM'!AG389</f>
        <v>0</v>
      </c>
      <c r="L67" s="158">
        <f>'5.  2015-2020 LRAM'!AH389</f>
        <v>0</v>
      </c>
      <c r="M67" s="158">
        <f>'5.  2015-2020 LRAM'!AI389</f>
        <v>0</v>
      </c>
      <c r="N67" s="158">
        <f>'5.  2015-2020 LRAM'!AJ389</f>
        <v>0</v>
      </c>
      <c r="O67" s="158">
        <f>'5.  2015-2020 LRAM'!AK389</f>
        <v>0</v>
      </c>
      <c r="P67" s="158">
        <f>'5.  2015-2020 LRAM'!AL389</f>
        <v>0</v>
      </c>
      <c r="Q67" s="158">
        <f>'5.  2015-2020 LRAM'!AM389</f>
        <v>0</v>
      </c>
      <c r="R67" s="159">
        <f>SUM(D67:Q67)</f>
        <v>1201679.2838583123</v>
      </c>
      <c r="U67" s="154"/>
      <c r="V67" s="155"/>
    </row>
    <row r="68" spans="2:22" s="165" customFormat="1">
      <c r="B68" s="156" t="s">
        <v>225</v>
      </c>
      <c r="C68" s="157"/>
      <c r="D68" s="158">
        <f>-'5.  2015-2020 LRAM'!Z390</f>
        <v>-147334.85770401394</v>
      </c>
      <c r="E68" s="158">
        <f>-'5.  2015-2020 LRAM'!AA390</f>
        <v>-23759.078641585187</v>
      </c>
      <c r="F68" s="158">
        <f>-'5.  2015-2020 LRAM'!AB390</f>
        <v>-180285.03392330065</v>
      </c>
      <c r="G68" s="158">
        <f>-'5.  2015-2020 LRAM'!AC390</f>
        <v>-114304.26091667882</v>
      </c>
      <c r="H68" s="158">
        <f>-'5.  2015-2020 LRAM'!AD390</f>
        <v>0</v>
      </c>
      <c r="I68" s="158">
        <f>-'5.  2015-2020 LRAM'!AE390</f>
        <v>0</v>
      </c>
      <c r="J68" s="158">
        <f>-'5.  2015-2020 LRAM'!AF390</f>
        <v>0</v>
      </c>
      <c r="K68" s="158">
        <f>-'5.  2015-2020 LRAM'!AG390</f>
        <v>0</v>
      </c>
      <c r="L68" s="158">
        <f>-'5.  2015-2020 LRAM'!AH390</f>
        <v>0</v>
      </c>
      <c r="M68" s="158">
        <f>-'5.  2015-2020 LRAM'!AI390</f>
        <v>0</v>
      </c>
      <c r="N68" s="158">
        <f>-'5.  2015-2020 LRAM'!AJ390</f>
        <v>0</v>
      </c>
      <c r="O68" s="158">
        <f>-'5.  2015-2020 LRAM'!AK390</f>
        <v>0</v>
      </c>
      <c r="P68" s="158">
        <f>-'5.  2015-2020 LRAM'!AL390</f>
        <v>0</v>
      </c>
      <c r="Q68" s="158">
        <f>-'5.  2015-2020 LRAM'!AM390</f>
        <v>0</v>
      </c>
      <c r="R68" s="159">
        <f>SUM(D68:Q68)</f>
        <v>-465683.23118557862</v>
      </c>
      <c r="S68" s="160"/>
      <c r="U68" s="154"/>
      <c r="V68" s="155"/>
    </row>
    <row r="69" spans="2:22" s="138" customFormat="1">
      <c r="B69" s="625" t="s">
        <v>67</v>
      </c>
      <c r="C69" s="621"/>
      <c r="D69" s="162"/>
      <c r="E69" s="162"/>
      <c r="F69" s="162"/>
      <c r="G69" s="162"/>
      <c r="H69" s="162"/>
      <c r="I69" s="162"/>
      <c r="J69" s="162"/>
      <c r="K69" s="163"/>
      <c r="L69" s="163"/>
      <c r="M69" s="163"/>
      <c r="N69" s="163"/>
      <c r="O69" s="163"/>
      <c r="P69" s="163"/>
      <c r="Q69" s="163"/>
      <c r="R69" s="164"/>
      <c r="U69" s="161"/>
      <c r="V69" s="155"/>
    </row>
    <row r="70" spans="2:22" s="165" customFormat="1">
      <c r="B70" s="156" t="s">
        <v>228</v>
      </c>
      <c r="C70" s="535"/>
      <c r="D70" s="158">
        <f>'5.  2015-2020 LRAM'!Z573</f>
        <v>0</v>
      </c>
      <c r="E70" s="158">
        <f>'5.  2015-2020 LRAM'!AA573</f>
        <v>0</v>
      </c>
      <c r="F70" s="158">
        <f>'5.  2015-2020 LRAM'!AB573</f>
        <v>0</v>
      </c>
      <c r="G70" s="158">
        <f>'5.  2015-2020 LRAM'!AC573</f>
        <v>0</v>
      </c>
      <c r="H70" s="158">
        <f>'5.  2015-2020 LRAM'!AD573</f>
        <v>0</v>
      </c>
      <c r="I70" s="158">
        <f>'5.  2015-2020 LRAM'!AE573</f>
        <v>0</v>
      </c>
      <c r="J70" s="158">
        <f>'5.  2015-2020 LRAM'!AF573</f>
        <v>0</v>
      </c>
      <c r="K70" s="158">
        <f>'5.  2015-2020 LRAM'!AG573</f>
        <v>0</v>
      </c>
      <c r="L70" s="158">
        <f>'5.  2015-2020 LRAM'!AH573</f>
        <v>0</v>
      </c>
      <c r="M70" s="158">
        <f>'5.  2015-2020 LRAM'!AI573</f>
        <v>0</v>
      </c>
      <c r="N70" s="158">
        <f>'5.  2015-2020 LRAM'!AJ573</f>
        <v>0</v>
      </c>
      <c r="O70" s="158">
        <f>'5.  2015-2020 LRAM'!AK573</f>
        <v>0</v>
      </c>
      <c r="P70" s="158">
        <f>'5.  2015-2020 LRAM'!AL573</f>
        <v>0</v>
      </c>
      <c r="Q70" s="158">
        <f>'5.  2015-2020 LRAM'!AM573</f>
        <v>0</v>
      </c>
      <c r="R70" s="159">
        <f>SUM(D70:Q70)</f>
        <v>0</v>
      </c>
      <c r="U70" s="154"/>
      <c r="V70" s="155"/>
    </row>
    <row r="71" spans="2:22" s="165" customFormat="1">
      <c r="B71" s="156" t="s">
        <v>227</v>
      </c>
      <c r="C71" s="157"/>
      <c r="D71" s="158">
        <f>-'5.  2015-2020 LRAM'!Z574</f>
        <v>0</v>
      </c>
      <c r="E71" s="158">
        <f>-'5.  2015-2020 LRAM'!AA574</f>
        <v>0</v>
      </c>
      <c r="F71" s="158">
        <f>-'5.  2015-2020 LRAM'!AB574</f>
        <v>0</v>
      </c>
      <c r="G71" s="158">
        <f>-'5.  2015-2020 LRAM'!AC574</f>
        <v>0</v>
      </c>
      <c r="H71" s="158">
        <f>-'5.  2015-2020 LRAM'!AD574</f>
        <v>0</v>
      </c>
      <c r="I71" s="158">
        <f>-'5.  2015-2020 LRAM'!AE574</f>
        <v>0</v>
      </c>
      <c r="J71" s="158">
        <f>-'5.  2015-2020 LRAM'!AF574</f>
        <v>0</v>
      </c>
      <c r="K71" s="158">
        <f>-'5.  2015-2020 LRAM'!AG574</f>
        <v>0</v>
      </c>
      <c r="L71" s="158">
        <f>-'5.  2015-2020 LRAM'!AH574</f>
        <v>0</v>
      </c>
      <c r="M71" s="158">
        <f>-'5.  2015-2020 LRAM'!AI574</f>
        <v>0</v>
      </c>
      <c r="N71" s="158">
        <f>-'5.  2015-2020 LRAM'!AJ574</f>
        <v>0</v>
      </c>
      <c r="O71" s="158">
        <f>-'5.  2015-2020 LRAM'!AK574</f>
        <v>0</v>
      </c>
      <c r="P71" s="158">
        <f>-'5.  2015-2020 LRAM'!AL574</f>
        <v>0</v>
      </c>
      <c r="Q71" s="158">
        <f>-'5.  2015-2020 LRAM'!AM574</f>
        <v>0</v>
      </c>
      <c r="R71" s="159">
        <f>SUM(D71:Q71)</f>
        <v>0</v>
      </c>
      <c r="S71" s="160"/>
      <c r="U71" s="154"/>
      <c r="V71" s="155"/>
    </row>
    <row r="72" spans="2:22" s="138" customFormat="1">
      <c r="B72" s="625" t="s">
        <v>67</v>
      </c>
      <c r="C72" s="621"/>
      <c r="D72" s="162"/>
      <c r="E72" s="162"/>
      <c r="F72" s="162"/>
      <c r="G72" s="162"/>
      <c r="H72" s="162"/>
      <c r="I72" s="162"/>
      <c r="J72" s="162"/>
      <c r="K72" s="163"/>
      <c r="L72" s="163"/>
      <c r="M72" s="163"/>
      <c r="N72" s="163"/>
      <c r="O72" s="163"/>
      <c r="P72" s="163"/>
      <c r="Q72" s="163"/>
      <c r="R72" s="164"/>
      <c r="U72" s="161"/>
      <c r="V72" s="155"/>
    </row>
    <row r="73" spans="2:22" s="165" customFormat="1">
      <c r="B73" s="156" t="s">
        <v>230</v>
      </c>
      <c r="C73" s="535"/>
      <c r="D73" s="158">
        <f>'5.  2015-2020 LRAM'!Z757</f>
        <v>0</v>
      </c>
      <c r="E73" s="158">
        <f>'5.  2015-2020 LRAM'!AA757</f>
        <v>0</v>
      </c>
      <c r="F73" s="158">
        <f>'5.  2015-2020 LRAM'!AB757</f>
        <v>0</v>
      </c>
      <c r="G73" s="158">
        <f>'5.  2015-2020 LRAM'!AC757</f>
        <v>0</v>
      </c>
      <c r="H73" s="158">
        <f>'5.  2015-2020 LRAM'!AD757</f>
        <v>0</v>
      </c>
      <c r="I73" s="158">
        <f>'5.  2015-2020 LRAM'!AE757</f>
        <v>0</v>
      </c>
      <c r="J73" s="158">
        <f>'5.  2015-2020 LRAM'!AF757</f>
        <v>0</v>
      </c>
      <c r="K73" s="158">
        <f>'5.  2015-2020 LRAM'!AG757</f>
        <v>0</v>
      </c>
      <c r="L73" s="158">
        <f>'5.  2015-2020 LRAM'!AH757</f>
        <v>0</v>
      </c>
      <c r="M73" s="158">
        <f>'5.  2015-2020 LRAM'!AI757</f>
        <v>0</v>
      </c>
      <c r="N73" s="158">
        <f>'5.  2015-2020 LRAM'!AJ757</f>
        <v>0</v>
      </c>
      <c r="O73" s="158">
        <f>'5.  2015-2020 LRAM'!AK757</f>
        <v>0</v>
      </c>
      <c r="P73" s="158">
        <f>'5.  2015-2020 LRAM'!AL757</f>
        <v>0</v>
      </c>
      <c r="Q73" s="158">
        <f>'5.  2015-2020 LRAM'!AM757</f>
        <v>0</v>
      </c>
      <c r="R73" s="159">
        <f>SUM(D73:Q73)</f>
        <v>0</v>
      </c>
      <c r="U73" s="154"/>
      <c r="V73" s="155"/>
    </row>
    <row r="74" spans="2:22" s="165" customFormat="1" ht="16.5" customHeight="1">
      <c r="B74" s="156" t="s">
        <v>229</v>
      </c>
      <c r="C74" s="157"/>
      <c r="D74" s="158">
        <f>-'5.  2015-2020 LRAM'!Z758</f>
        <v>0</v>
      </c>
      <c r="E74" s="158">
        <f>-'5.  2015-2020 LRAM'!AA758</f>
        <v>0</v>
      </c>
      <c r="F74" s="158">
        <f>-'5.  2015-2020 LRAM'!AB758</f>
        <v>0</v>
      </c>
      <c r="G74" s="158">
        <f>-'5.  2015-2020 LRAM'!AC758</f>
        <v>0</v>
      </c>
      <c r="H74" s="158">
        <f>-'5.  2015-2020 LRAM'!AD758</f>
        <v>0</v>
      </c>
      <c r="I74" s="158">
        <f>-'5.  2015-2020 LRAM'!AE758</f>
        <v>0</v>
      </c>
      <c r="J74" s="158">
        <f>-'5.  2015-2020 LRAM'!AF758</f>
        <v>0</v>
      </c>
      <c r="K74" s="158">
        <f>-'5.  2015-2020 LRAM'!AG758</f>
        <v>0</v>
      </c>
      <c r="L74" s="158">
        <f>-'5.  2015-2020 LRAM'!AH758</f>
        <v>0</v>
      </c>
      <c r="M74" s="158">
        <f>-'5.  2015-2020 LRAM'!AI758</f>
        <v>0</v>
      </c>
      <c r="N74" s="158">
        <f>-'5.  2015-2020 LRAM'!AJ758</f>
        <v>0</v>
      </c>
      <c r="O74" s="158">
        <f>-'5.  2015-2020 LRAM'!AK758</f>
        <v>0</v>
      </c>
      <c r="P74" s="158">
        <f>-'5.  2015-2020 LRAM'!AL758</f>
        <v>0</v>
      </c>
      <c r="Q74" s="158">
        <f>-'5.  2015-2020 LRAM'!AM758</f>
        <v>0</v>
      </c>
      <c r="R74" s="159">
        <f>SUM(D74:Q74)</f>
        <v>0</v>
      </c>
      <c r="S74" s="160"/>
      <c r="U74" s="154"/>
      <c r="V74" s="155"/>
    </row>
    <row r="75" spans="2:22" s="138" customFormat="1">
      <c r="B75" s="625" t="s">
        <v>67</v>
      </c>
      <c r="C75" s="621"/>
      <c r="D75" s="162"/>
      <c r="E75" s="162"/>
      <c r="F75" s="162"/>
      <c r="G75" s="162"/>
      <c r="H75" s="162"/>
      <c r="I75" s="162"/>
      <c r="J75" s="162"/>
      <c r="K75" s="163"/>
      <c r="L75" s="163"/>
      <c r="M75" s="163"/>
      <c r="N75" s="163"/>
      <c r="O75" s="163"/>
      <c r="P75" s="163"/>
      <c r="Q75" s="163"/>
      <c r="R75" s="164"/>
      <c r="U75" s="161"/>
      <c r="V75" s="155"/>
    </row>
    <row r="76" spans="2:22" s="165" customFormat="1">
      <c r="B76" s="156" t="s">
        <v>232</v>
      </c>
      <c r="C76" s="157"/>
      <c r="D76" s="158">
        <f>'5.  2015-2020 LRAM'!Z941</f>
        <v>0</v>
      </c>
      <c r="E76" s="158">
        <f>'5.  2015-2020 LRAM'!AA941</f>
        <v>0</v>
      </c>
      <c r="F76" s="158">
        <f>'5.  2015-2020 LRAM'!AB941</f>
        <v>0</v>
      </c>
      <c r="G76" s="158">
        <f>'5.  2015-2020 LRAM'!AC941</f>
        <v>0</v>
      </c>
      <c r="H76" s="158">
        <f>'5.  2015-2020 LRAM'!AD941</f>
        <v>0</v>
      </c>
      <c r="I76" s="158">
        <f>'5.  2015-2020 LRAM'!AE941</f>
        <v>0</v>
      </c>
      <c r="J76" s="158">
        <f>'5.  2015-2020 LRAM'!AF941</f>
        <v>0</v>
      </c>
      <c r="K76" s="158">
        <f>'5.  2015-2020 LRAM'!AG941</f>
        <v>0</v>
      </c>
      <c r="L76" s="158">
        <f>'5.  2015-2020 LRAM'!AH941</f>
        <v>0</v>
      </c>
      <c r="M76" s="158">
        <f>'5.  2015-2020 LRAM'!AI941</f>
        <v>0</v>
      </c>
      <c r="N76" s="158">
        <f>'5.  2015-2020 LRAM'!AJ941</f>
        <v>0</v>
      </c>
      <c r="O76" s="158">
        <f>'5.  2015-2020 LRAM'!AK941</f>
        <v>0</v>
      </c>
      <c r="P76" s="158">
        <f>'5.  2015-2020 LRAM'!AL941</f>
        <v>0</v>
      </c>
      <c r="Q76" s="158">
        <f>'5.  2015-2020 LRAM'!AM941</f>
        <v>0</v>
      </c>
      <c r="R76" s="159">
        <f>SUM(D76:Q76)</f>
        <v>0</v>
      </c>
      <c r="U76" s="154"/>
      <c r="V76" s="155"/>
    </row>
    <row r="77" spans="2:22" s="165" customFormat="1">
      <c r="B77" s="156" t="s">
        <v>231</v>
      </c>
      <c r="C77" s="157"/>
      <c r="D77" s="158">
        <f>-'5.  2015-2020 LRAM'!Z942</f>
        <v>0</v>
      </c>
      <c r="E77" s="158">
        <f>-'5.  2015-2020 LRAM'!AA942</f>
        <v>0</v>
      </c>
      <c r="F77" s="158">
        <f>-'5.  2015-2020 LRAM'!AB942</f>
        <v>0</v>
      </c>
      <c r="G77" s="158">
        <f>-'5.  2015-2020 LRAM'!AC942</f>
        <v>0</v>
      </c>
      <c r="H77" s="158">
        <f>-'5.  2015-2020 LRAM'!AD942</f>
        <v>0</v>
      </c>
      <c r="I77" s="158">
        <f>-'5.  2015-2020 LRAM'!AE942</f>
        <v>0</v>
      </c>
      <c r="J77" s="158">
        <f>-'5.  2015-2020 LRAM'!AF942</f>
        <v>0</v>
      </c>
      <c r="K77" s="158">
        <f>-'5.  2015-2020 LRAM'!AG942</f>
        <v>0</v>
      </c>
      <c r="L77" s="158">
        <f>-'5.  2015-2020 LRAM'!AH942</f>
        <v>0</v>
      </c>
      <c r="M77" s="158">
        <f>-'5.  2015-2020 LRAM'!AI942</f>
        <v>0</v>
      </c>
      <c r="N77" s="158">
        <f>-'5.  2015-2020 LRAM'!AJ942</f>
        <v>0</v>
      </c>
      <c r="O77" s="158">
        <f>-'5.  2015-2020 LRAM'!AK942</f>
        <v>0</v>
      </c>
      <c r="P77" s="158">
        <f>-'5.  2015-2020 LRAM'!AL942</f>
        <v>0</v>
      </c>
      <c r="Q77" s="158">
        <f>-'5.  2015-2020 LRAM'!AM942</f>
        <v>0</v>
      </c>
      <c r="R77" s="159">
        <f>SUM(D77:Q77)</f>
        <v>0</v>
      </c>
      <c r="S77" s="160"/>
      <c r="U77" s="154"/>
      <c r="V77" s="155"/>
    </row>
    <row r="78" spans="2:22" s="138" customFormat="1">
      <c r="B78" s="625" t="s">
        <v>67</v>
      </c>
      <c r="C78" s="621"/>
      <c r="D78" s="162"/>
      <c r="E78" s="162"/>
      <c r="F78" s="162"/>
      <c r="G78" s="162"/>
      <c r="H78" s="162"/>
      <c r="I78" s="162"/>
      <c r="J78" s="162"/>
      <c r="K78" s="163"/>
      <c r="L78" s="163"/>
      <c r="M78" s="163"/>
      <c r="N78" s="163"/>
      <c r="O78" s="163"/>
      <c r="P78" s="163"/>
      <c r="Q78" s="163"/>
      <c r="R78" s="164"/>
      <c r="U78" s="161"/>
      <c r="V78" s="155"/>
    </row>
    <row r="79" spans="2:22" s="165" customFormat="1">
      <c r="B79" s="156" t="s">
        <v>234</v>
      </c>
      <c r="C79" s="535"/>
      <c r="D79" s="158">
        <f>'5.  2015-2020 LRAM'!Z1125</f>
        <v>0</v>
      </c>
      <c r="E79" s="158">
        <f>'5.  2015-2020 LRAM'!AA1125</f>
        <v>0</v>
      </c>
      <c r="F79" s="158">
        <f>'5.  2015-2020 LRAM'!AB1125</f>
        <v>0</v>
      </c>
      <c r="G79" s="158">
        <f>'5.  2015-2020 LRAM'!AC1125</f>
        <v>0</v>
      </c>
      <c r="H79" s="158">
        <f>'5.  2015-2020 LRAM'!AD1125</f>
        <v>0</v>
      </c>
      <c r="I79" s="158">
        <f>'5.  2015-2020 LRAM'!AE1125</f>
        <v>0</v>
      </c>
      <c r="J79" s="158">
        <f>'5.  2015-2020 LRAM'!AF1125</f>
        <v>0</v>
      </c>
      <c r="K79" s="158">
        <f>'5.  2015-2020 LRAM'!AG1125</f>
        <v>0</v>
      </c>
      <c r="L79" s="158">
        <f>'5.  2015-2020 LRAM'!AH1125</f>
        <v>0</v>
      </c>
      <c r="M79" s="158">
        <f>'5.  2015-2020 LRAM'!AI1125</f>
        <v>0</v>
      </c>
      <c r="N79" s="158">
        <f>'5.  2015-2020 LRAM'!AJ1125</f>
        <v>0</v>
      </c>
      <c r="O79" s="158">
        <f>'5.  2015-2020 LRAM'!AK1125</f>
        <v>0</v>
      </c>
      <c r="P79" s="158">
        <f>'5.  2015-2020 LRAM'!AL1125</f>
        <v>0</v>
      </c>
      <c r="Q79" s="158">
        <f>'5.  2015-2020 LRAM'!AM1125</f>
        <v>0</v>
      </c>
      <c r="R79" s="159">
        <f>SUM(D79:Q79)</f>
        <v>0</v>
      </c>
      <c r="U79" s="154"/>
      <c r="V79" s="155"/>
    </row>
    <row r="80" spans="2:22" s="165" customFormat="1">
      <c r="B80" s="156" t="s">
        <v>233</v>
      </c>
      <c r="C80" s="157"/>
      <c r="D80" s="158">
        <f>-'5.  2015-2020 LRAM'!Z1126</f>
        <v>0</v>
      </c>
      <c r="E80" s="158">
        <f>-'5.  2015-2020 LRAM'!AA1126</f>
        <v>0</v>
      </c>
      <c r="F80" s="158">
        <f>-'5.  2015-2020 LRAM'!AB1126</f>
        <v>0</v>
      </c>
      <c r="G80" s="158">
        <f>-'5.  2015-2020 LRAM'!AC1126</f>
        <v>0</v>
      </c>
      <c r="H80" s="158">
        <f>-'5.  2015-2020 LRAM'!AD1126</f>
        <v>0</v>
      </c>
      <c r="I80" s="158">
        <f>-'5.  2015-2020 LRAM'!AE1126</f>
        <v>0</v>
      </c>
      <c r="J80" s="158">
        <f>-'5.  2015-2020 LRAM'!AF1126</f>
        <v>0</v>
      </c>
      <c r="K80" s="158">
        <f>-'5.  2015-2020 LRAM'!AG1126</f>
        <v>0</v>
      </c>
      <c r="L80" s="158">
        <f>-'5.  2015-2020 LRAM'!AH1126</f>
        <v>0</v>
      </c>
      <c r="M80" s="158">
        <f>-'5.  2015-2020 LRAM'!AI1126</f>
        <v>0</v>
      </c>
      <c r="N80" s="158">
        <f>-'5.  2015-2020 LRAM'!AJ1126</f>
        <v>0</v>
      </c>
      <c r="O80" s="158">
        <f>-'5.  2015-2020 LRAM'!AK1126</f>
        <v>0</v>
      </c>
      <c r="P80" s="158">
        <f>-'5.  2015-2020 LRAM'!AL1126</f>
        <v>0</v>
      </c>
      <c r="Q80" s="158">
        <f>-'5.  2015-2020 LRAM'!AM1126</f>
        <v>0</v>
      </c>
      <c r="R80" s="159">
        <f>SUM(D80:Q80)</f>
        <v>0</v>
      </c>
      <c r="S80" s="160"/>
      <c r="U80" s="154"/>
      <c r="V80" s="155"/>
    </row>
    <row r="81" spans="2:22" s="138" customFormat="1">
      <c r="B81" s="625" t="s">
        <v>67</v>
      </c>
      <c r="C81" s="621"/>
      <c r="D81" s="162"/>
      <c r="E81" s="162"/>
      <c r="F81" s="162"/>
      <c r="G81" s="162"/>
      <c r="H81" s="162"/>
      <c r="I81" s="162"/>
      <c r="J81" s="162"/>
      <c r="K81" s="163"/>
      <c r="L81" s="163"/>
      <c r="M81" s="163"/>
      <c r="N81" s="163"/>
      <c r="O81" s="163"/>
      <c r="P81" s="163"/>
      <c r="Q81" s="163"/>
      <c r="R81" s="164"/>
      <c r="U81" s="161"/>
      <c r="V81" s="155"/>
    </row>
    <row r="82" spans="2:22" s="17" customFormat="1" ht="20.25" customHeight="1">
      <c r="B82" s="622" t="s">
        <v>43</v>
      </c>
      <c r="C82" s="621"/>
      <c r="D82" s="679">
        <f>'6.  Carrying Charges'!I132</f>
        <v>9644.0845804839682</v>
      </c>
      <c r="E82" s="679">
        <f>'6.  Carrying Charges'!J132</f>
        <v>9363.4969029415533</v>
      </c>
      <c r="F82" s="679">
        <f>'6.  Carrying Charges'!K132</f>
        <v>3564.5064557577771</v>
      </c>
      <c r="G82" s="679">
        <f>'6.  Carrying Charges'!L132</f>
        <v>1977.3443127318822</v>
      </c>
      <c r="H82" s="679">
        <f>'6.  Carrying Charges'!M132</f>
        <v>1185.8963898747427</v>
      </c>
      <c r="I82" s="679">
        <f>'6.  Carrying Charges'!N132</f>
        <v>0</v>
      </c>
      <c r="J82" s="679">
        <f>'6.  Carrying Charges'!O132</f>
        <v>0</v>
      </c>
      <c r="K82" s="679">
        <f>'6.  Carrying Charges'!P132</f>
        <v>0</v>
      </c>
      <c r="L82" s="679">
        <f>'6.  Carrying Charges'!Q132</f>
        <v>0</v>
      </c>
      <c r="M82" s="679">
        <f>'6.  Carrying Charges'!R132</f>
        <v>0</v>
      </c>
      <c r="N82" s="679">
        <f>'6.  Carrying Charges'!S132</f>
        <v>0</v>
      </c>
      <c r="O82" s="679">
        <f>'6.  Carrying Charges'!T132</f>
        <v>0</v>
      </c>
      <c r="P82" s="679">
        <f>'6.  Carrying Charges'!U132</f>
        <v>0</v>
      </c>
      <c r="Q82" s="679">
        <f>'6.  Carrying Charges'!V132</f>
        <v>0</v>
      </c>
      <c r="R82" s="680">
        <f>SUM(D82:Q82)</f>
        <v>25735.328641789925</v>
      </c>
      <c r="U82" s="154"/>
      <c r="V82" s="155"/>
    </row>
    <row r="83" spans="2:22" s="165" customFormat="1" ht="21.75" customHeight="1">
      <c r="B83" s="623" t="s">
        <v>241</v>
      </c>
      <c r="C83" s="624"/>
      <c r="D83" s="623">
        <f>SUM(D52:D69)+D82</f>
        <v>285452.03254475386</v>
      </c>
      <c r="E83" s="623">
        <f t="shared" ref="E83:Q83" si="2">SUM(E52:E69)+E82</f>
        <v>277147.01176304318</v>
      </c>
      <c r="F83" s="623">
        <f t="shared" si="2"/>
        <v>105504.63388448351</v>
      </c>
      <c r="G83" s="623">
        <f t="shared" si="2"/>
        <v>58526.752684473038</v>
      </c>
      <c r="H83" s="623">
        <f t="shared" si="2"/>
        <v>35100.950437770152</v>
      </c>
      <c r="I83" s="623">
        <f t="shared" si="2"/>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SUM(R52:R80)+R82</f>
        <v>761731.38131452363</v>
      </c>
      <c r="U83" s="154"/>
      <c r="V83" s="155"/>
    </row>
    <row r="84" spans="2:22" ht="20.25" customHeight="1">
      <c r="B84" s="455" t="s">
        <v>537</v>
      </c>
      <c r="C84" s="602"/>
      <c r="D84" s="601"/>
      <c r="E84" s="601"/>
      <c r="F84" s="601"/>
      <c r="G84" s="601"/>
      <c r="H84" s="601"/>
      <c r="I84" s="601"/>
      <c r="J84" s="601"/>
      <c r="K84" s="601"/>
      <c r="L84" s="601"/>
      <c r="M84" s="601"/>
      <c r="N84" s="601"/>
      <c r="O84" s="601"/>
      <c r="P84" s="601"/>
      <c r="Q84" s="601"/>
      <c r="R84" s="601"/>
      <c r="V84" s="13"/>
    </row>
    <row r="85" spans="2:22" ht="20.25" customHeight="1">
      <c r="B85" s="620"/>
      <c r="C85" s="68"/>
      <c r="D85" s="756"/>
      <c r="E85" s="756"/>
      <c r="F85" s="756"/>
      <c r="G85" s="756"/>
      <c r="H85" s="756"/>
      <c r="I85" s="756"/>
      <c r="V85" s="13"/>
    </row>
    <row r="86" spans="2:22" ht="14.4">
      <c r="E86" s="9"/>
    </row>
    <row r="87" spans="2:22" ht="21" hidden="1" customHeight="1">
      <c r="B87" s="120" t="s">
        <v>538</v>
      </c>
      <c r="F87" s="589"/>
    </row>
    <row r="88" spans="2:22" s="549" customFormat="1" ht="27.75" hidden="1" customHeight="1">
      <c r="B88" s="570" t="s">
        <v>558</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200">
        <v>2011</v>
      </c>
      <c r="C91" s="555">
        <f>'4.  2011-2014 LRAM'!AM131</f>
        <v>0</v>
      </c>
      <c r="D91" s="556">
        <f>SUM('4.  2011-2014 LRAM'!Y259:AL259)</f>
        <v>0</v>
      </c>
      <c r="E91" s="556">
        <f>SUM('4.  2011-2014 LRAM'!Y388:AL388)</f>
        <v>0</v>
      </c>
      <c r="F91" s="557">
        <f>SUM('4.  2011-2014 LRAM'!Y517:AL517)</f>
        <v>0</v>
      </c>
      <c r="G91" s="557">
        <f>SUM('5.  2015-2020 LRAM'!Z200:AM200)</f>
        <v>0</v>
      </c>
      <c r="H91" s="556">
        <f>SUM('5.  2015-2020 LRAM'!Z383:AM383)</f>
        <v>0</v>
      </c>
      <c r="I91" s="557">
        <f>SUM('5.  2015-2020 LRAM'!Z566:AM566)</f>
        <v>0</v>
      </c>
      <c r="J91" s="556">
        <f>SUM('5.  2015-2020 LRAM'!Z749:AM749)</f>
        <v>0</v>
      </c>
      <c r="K91" s="556">
        <f>SUM('5.  2015-2020 LRAM'!Z932:AM932)</f>
        <v>0</v>
      </c>
      <c r="L91" s="556">
        <f>SUM('5.  2015-2020 LRAM'!Z1115:AM1115)</f>
        <v>0</v>
      </c>
      <c r="M91" s="556">
        <f>SUM(C91:L91)</f>
        <v>0</v>
      </c>
      <c r="T91" s="199"/>
      <c r="U91" s="199"/>
    </row>
    <row r="92" spans="2:22" s="92" customFormat="1" ht="23.25" hidden="1" customHeight="1">
      <c r="B92" s="200">
        <v>2012</v>
      </c>
      <c r="C92" s="558"/>
      <c r="D92" s="557">
        <f>SUM('4.  2011-2014 LRAM'!Y260:AL260)</f>
        <v>0</v>
      </c>
      <c r="E92" s="556">
        <f>SUM('4.  2011-2014 LRAM'!Y389:AL389)</f>
        <v>0</v>
      </c>
      <c r="F92" s="557">
        <f>SUM('4.  2011-2014 LRAM'!Y518:AL518)</f>
        <v>0</v>
      </c>
      <c r="G92" s="557">
        <f>SUM('5.  2015-2020 LRAM'!Z201:AM201)</f>
        <v>0</v>
      </c>
      <c r="H92" s="556">
        <f>SUM('5.  2015-2020 LRAM'!Z384:AM384)</f>
        <v>0</v>
      </c>
      <c r="I92" s="557">
        <f>SUM('5.  2015-2020 LRAM'!Z567:AM567)</f>
        <v>0</v>
      </c>
      <c r="J92" s="556">
        <f>SUM('5.  2015-2020 LRAM'!Z750:AM750)</f>
        <v>0</v>
      </c>
      <c r="K92" s="556">
        <f>SUM('5.  2015-2020 LRAM'!Z933:AM933)</f>
        <v>0</v>
      </c>
      <c r="L92" s="556">
        <f>SUM('5.  2015-2020 LRAM'!Z1116:AM1116)</f>
        <v>0</v>
      </c>
      <c r="M92" s="556">
        <f>SUM(D92:L92)</f>
        <v>0</v>
      </c>
      <c r="T92" s="199"/>
      <c r="U92" s="199"/>
    </row>
    <row r="93" spans="2:22" s="92" customFormat="1" ht="23.25" hidden="1" customHeight="1">
      <c r="B93" s="200">
        <v>2013</v>
      </c>
      <c r="C93" s="559"/>
      <c r="D93" s="559"/>
      <c r="E93" s="557">
        <f>SUM('4.  2011-2014 LRAM'!Y390:AL390)</f>
        <v>0</v>
      </c>
      <c r="F93" s="557">
        <f>SUM('4.  2011-2014 LRAM'!Y519:AL519)</f>
        <v>0</v>
      </c>
      <c r="G93" s="557">
        <f>SUM('5.  2015-2020 LRAM'!Z202:AM202)</f>
        <v>0</v>
      </c>
      <c r="H93" s="556">
        <f>SUM('5.  2015-2020 LRAM'!Z385:AM385)</f>
        <v>287814.72153250984</v>
      </c>
      <c r="I93" s="557">
        <f>SUM('5.  2015-2020 LRAM'!Z568:AM568)</f>
        <v>0</v>
      </c>
      <c r="J93" s="556">
        <f>SUM('5.  2015-2020 LRAM'!Z751:AM751)</f>
        <v>0</v>
      </c>
      <c r="K93" s="556">
        <f>SUM('5.  2015-2020 LRAM'!Z934:AM934)</f>
        <v>0</v>
      </c>
      <c r="L93" s="556">
        <f>SUM('5.  2015-2020 LRAM'!Z1117:AM1117)</f>
        <v>0</v>
      </c>
      <c r="M93" s="556">
        <f>SUM(C93:L93)</f>
        <v>287814.72153250984</v>
      </c>
      <c r="T93" s="199"/>
      <c r="U93" s="199"/>
    </row>
    <row r="94" spans="2:22" s="92" customFormat="1" ht="23.25" hidden="1" customHeight="1">
      <c r="B94" s="200">
        <v>2014</v>
      </c>
      <c r="C94" s="559"/>
      <c r="D94" s="559"/>
      <c r="E94" s="559"/>
      <c r="F94" s="557">
        <f>SUM('4.  2011-2014 LRAM'!Y520:AL520)</f>
        <v>0</v>
      </c>
      <c r="G94" s="557">
        <f>SUM('5.  2015-2020 LRAM'!Z203:AM203)</f>
        <v>0</v>
      </c>
      <c r="H94" s="556">
        <f>SUM('5.  2015-2020 LRAM'!Z386:AM386)</f>
        <v>211700.94517459412</v>
      </c>
      <c r="I94" s="557">
        <f>SUM('5.  2015-2020 LRAM'!Z569:AM569)</f>
        <v>0</v>
      </c>
      <c r="J94" s="556">
        <f>SUM('5.  2015-2020 LRAM'!Z752:AM752)</f>
        <v>0</v>
      </c>
      <c r="K94" s="556">
        <f>SUM('5.  2015-2020 LRAM'!Z935:AM935)</f>
        <v>0</v>
      </c>
      <c r="L94" s="556">
        <f>SUM('5.  2015-2020 LRAM'!Z1118:AM1118)</f>
        <v>0</v>
      </c>
      <c r="M94" s="556">
        <f>SUM(F94:L94)</f>
        <v>211700.94517459412</v>
      </c>
      <c r="T94" s="199"/>
      <c r="U94" s="199"/>
    </row>
    <row r="95" spans="2:22" s="92" customFormat="1" ht="23.25" hidden="1" customHeight="1">
      <c r="B95" s="200">
        <v>2015</v>
      </c>
      <c r="C95" s="559"/>
      <c r="D95" s="559"/>
      <c r="E95" s="559"/>
      <c r="F95" s="559"/>
      <c r="G95" s="557">
        <f>SUM('5.  2015-2020 LRAM'!Z204:AM204)</f>
        <v>0</v>
      </c>
      <c r="H95" s="556">
        <f>SUM('5.  2015-2020 LRAM'!Z387:AM387)</f>
        <v>311762.92720482638</v>
      </c>
      <c r="I95" s="557">
        <f>SUM('5.  2015-2020 LRAM'!Z570:AM570)</f>
        <v>0</v>
      </c>
      <c r="J95" s="556">
        <f>SUM('5.  2015-2020 LRAM'!Z753:AM753)</f>
        <v>0</v>
      </c>
      <c r="K95" s="556">
        <f>SUM('5.  2015-2020 LRAM'!Z936:AM936)</f>
        <v>0</v>
      </c>
      <c r="L95" s="556">
        <f>SUM('5.  2015-2020 LRAM'!Z1119:AM1119)</f>
        <v>0</v>
      </c>
      <c r="M95" s="556">
        <f>SUM(G95:L95)</f>
        <v>311762.92720482638</v>
      </c>
      <c r="T95" s="199"/>
      <c r="U95" s="199"/>
    </row>
    <row r="96" spans="2:22" s="92" customFormat="1" ht="23.25" hidden="1" customHeight="1">
      <c r="B96" s="200">
        <v>2016</v>
      </c>
      <c r="C96" s="559"/>
      <c r="D96" s="559"/>
      <c r="E96" s="559"/>
      <c r="F96" s="559"/>
      <c r="G96" s="559"/>
      <c r="H96" s="556">
        <f>SUM('5.  2015-2020 LRAM'!Z388:AM388)</f>
        <v>390400.68994638207</v>
      </c>
      <c r="I96" s="557">
        <f>SUM('5.  2015-2020 LRAM'!Z571:AM571)</f>
        <v>0</v>
      </c>
      <c r="J96" s="556">
        <f>SUM('5.  2015-2020 LRAM'!Z754:AM754)</f>
        <v>0</v>
      </c>
      <c r="K96" s="556">
        <f>SUM('5.  2015-2020 LRAM'!Z937:AM937)</f>
        <v>0</v>
      </c>
      <c r="L96" s="556">
        <f>SUM('5.  2015-2020 LRAM'!Z1120:AM1120)</f>
        <v>0</v>
      </c>
      <c r="M96" s="556">
        <f>SUM(H96:L96)</f>
        <v>390400.68994638207</v>
      </c>
      <c r="T96" s="199"/>
      <c r="U96" s="199"/>
    </row>
    <row r="97" spans="2:21" s="92" customFormat="1" ht="23.25" hidden="1" customHeight="1">
      <c r="B97" s="200">
        <v>2017</v>
      </c>
      <c r="C97" s="559"/>
      <c r="D97" s="559"/>
      <c r="E97" s="559"/>
      <c r="F97" s="559"/>
      <c r="G97" s="559"/>
      <c r="H97" s="559"/>
      <c r="I97" s="556">
        <f>SUM('5.  2015-2020 LRAM'!Z572:AM572)</f>
        <v>0</v>
      </c>
      <c r="J97" s="556">
        <f>SUM('5.  2015-2020 LRAM'!Z755:AM755)</f>
        <v>0</v>
      </c>
      <c r="K97" s="556">
        <f>SUM('5.  2015-2020 LRAM'!Z938:AM938)</f>
        <v>0</v>
      </c>
      <c r="L97" s="556">
        <f>SUM('5.  2015-2020 LRAM'!Z1121:AM1121)</f>
        <v>0</v>
      </c>
      <c r="M97" s="556">
        <f>SUM(I97:L97)</f>
        <v>0</v>
      </c>
      <c r="T97" s="199"/>
      <c r="U97" s="199"/>
    </row>
    <row r="98" spans="2:21" s="92" customFormat="1" ht="23.25" hidden="1" customHeight="1">
      <c r="B98" s="200">
        <v>2018</v>
      </c>
      <c r="C98" s="559"/>
      <c r="D98" s="559"/>
      <c r="E98" s="559"/>
      <c r="F98" s="559"/>
      <c r="G98" s="559"/>
      <c r="H98" s="559"/>
      <c r="I98" s="559"/>
      <c r="J98" s="556">
        <f>SUM('5.  2015-2020 LRAM'!Z756:AM756)</f>
        <v>0</v>
      </c>
      <c r="K98" s="556">
        <f>SUM('5.  2015-2020 LRAM'!Z939:AM939)</f>
        <v>0</v>
      </c>
      <c r="L98" s="556">
        <f>SUM('5.  2015-2020 LRAM'!Z1122:AM1122)</f>
        <v>0</v>
      </c>
      <c r="M98" s="556">
        <f>SUM(J98:L98)</f>
        <v>0</v>
      </c>
      <c r="T98" s="199"/>
      <c r="U98" s="199"/>
    </row>
    <row r="99" spans="2:21" s="92" customFormat="1" ht="23.25" hidden="1" customHeight="1">
      <c r="B99" s="200">
        <v>2019</v>
      </c>
      <c r="C99" s="559"/>
      <c r="D99" s="559"/>
      <c r="E99" s="559"/>
      <c r="F99" s="559"/>
      <c r="G99" s="559"/>
      <c r="H99" s="559"/>
      <c r="I99" s="559"/>
      <c r="J99" s="559"/>
      <c r="K99" s="556">
        <f>SUM('5.  2015-2020 LRAM'!Z940:AM940)</f>
        <v>0</v>
      </c>
      <c r="L99" s="556">
        <f>SUM('5.  2015-2020 LRAM'!Z1123:AM1123)</f>
        <v>0</v>
      </c>
      <c r="M99" s="556">
        <f>SUM(K99:L99)</f>
        <v>0</v>
      </c>
      <c r="T99" s="199"/>
      <c r="U99" s="199"/>
    </row>
    <row r="100" spans="2:21" s="92" customFormat="1" ht="23.25" hidden="1" customHeight="1">
      <c r="B100" s="200">
        <v>2020</v>
      </c>
      <c r="C100" s="559"/>
      <c r="D100" s="559"/>
      <c r="E100" s="559"/>
      <c r="F100" s="559"/>
      <c r="G100" s="559"/>
      <c r="H100" s="559"/>
      <c r="I100" s="559"/>
      <c r="J100" s="559"/>
      <c r="K100" s="559"/>
      <c r="L100" s="558">
        <f>SUM('5.  2015-2020 LRAM'!Z1124:AM1124)</f>
        <v>0</v>
      </c>
      <c r="M100" s="558">
        <f>L100</f>
        <v>0</v>
      </c>
      <c r="T100" s="199"/>
      <c r="U100" s="199"/>
    </row>
    <row r="101" spans="2:21" s="198" customFormat="1" ht="24" hidden="1" customHeight="1">
      <c r="B101" s="571" t="s">
        <v>520</v>
      </c>
      <c r="C101" s="555">
        <f>C91</f>
        <v>0</v>
      </c>
      <c r="D101" s="556">
        <f>D91+D92</f>
        <v>0</v>
      </c>
      <c r="E101" s="556">
        <f>E91+E92+E93</f>
        <v>0</v>
      </c>
      <c r="F101" s="556">
        <f>F91+F92+F93+F94</f>
        <v>0</v>
      </c>
      <c r="G101" s="556">
        <f>G91+G92+G93+G94+G95</f>
        <v>0</v>
      </c>
      <c r="H101" s="556">
        <f>H91+H92+H93+H94+H95+H96</f>
        <v>1201679.2838583123</v>
      </c>
      <c r="I101" s="556">
        <f>I91+I92+I93+I94+I95+I96+I97</f>
        <v>0</v>
      </c>
      <c r="J101" s="556">
        <f>J91+J92+J93+J94+J95+J96+J97+J98</f>
        <v>0</v>
      </c>
      <c r="K101" s="556">
        <f>K91+K92+K93+K94+K95+K96+K97+K98+K99</f>
        <v>0</v>
      </c>
      <c r="L101" s="556">
        <f>SUM(L91:L100)</f>
        <v>0</v>
      </c>
      <c r="M101" s="556">
        <f>SUM(M91:M100)</f>
        <v>1201679.2838583123</v>
      </c>
      <c r="T101" s="201"/>
      <c r="U101" s="201"/>
    </row>
    <row r="102" spans="2:21" s="27" customFormat="1" ht="24.75" hidden="1" customHeight="1">
      <c r="B102" s="572" t="s">
        <v>519</v>
      </c>
      <c r="C102" s="554">
        <f>'4.  2011-2014 LRAM'!AM132</f>
        <v>0</v>
      </c>
      <c r="D102" s="554">
        <f>'4.  2011-2014 LRAM'!AM262</f>
        <v>0</v>
      </c>
      <c r="E102" s="554">
        <f>'4.  2011-2014 LRAM'!AM392</f>
        <v>0</v>
      </c>
      <c r="F102" s="554">
        <f>'4.  2011-2014 LRAM'!AM522</f>
        <v>0</v>
      </c>
      <c r="G102" s="554">
        <f>'5.  2015-2020 LRAM'!AN206</f>
        <v>0</v>
      </c>
      <c r="H102" s="554">
        <f>'5.  2015-2020 LRAM'!AN390</f>
        <v>465683.23118557862</v>
      </c>
      <c r="I102" s="554">
        <f>'5.  2015-2020 LRAM'!AN574</f>
        <v>0</v>
      </c>
      <c r="J102" s="554">
        <f>'5.  2015-2020 LRAM'!AN758</f>
        <v>0</v>
      </c>
      <c r="K102" s="554">
        <f>'5.  2015-2020 LRAM'!AN942</f>
        <v>0</v>
      </c>
      <c r="L102" s="554">
        <f>'5.  2015-2020 LRAM'!AN1126</f>
        <v>0</v>
      </c>
      <c r="M102" s="556">
        <f>SUM(C102:L102)</f>
        <v>465683.23118557862</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0</v>
      </c>
      <c r="H103" s="554">
        <f>'6.  Carrying Charges'!W102</f>
        <v>3710.646765558366</v>
      </c>
      <c r="I103" s="554">
        <f>'6.  Carrying Charges'!W117</f>
        <v>12542.599397631171</v>
      </c>
      <c r="J103" s="554">
        <f>'6.  Carrying Charges'!W132</f>
        <v>25735.328641789925</v>
      </c>
      <c r="K103" s="554">
        <f>'6.  Carrying Charges'!W147</f>
        <v>25735.328641789925</v>
      </c>
      <c r="L103" s="554">
        <f>'6.  Carrying Charges'!W162</f>
        <v>25735.328641789925</v>
      </c>
      <c r="M103" s="556">
        <f>SUM(C103:L103)</f>
        <v>93459.232088559307</v>
      </c>
    </row>
    <row r="104" spans="2:21" ht="23.25" hidden="1" customHeight="1">
      <c r="B104" s="571" t="s">
        <v>26</v>
      </c>
      <c r="C104" s="554">
        <f>C101-C102+C103</f>
        <v>0</v>
      </c>
      <c r="D104" s="554">
        <f t="shared" ref="D104:J104" si="3">D101-D102+D103</f>
        <v>0</v>
      </c>
      <c r="E104" s="554">
        <f t="shared" si="3"/>
        <v>0</v>
      </c>
      <c r="F104" s="554">
        <f t="shared" si="3"/>
        <v>0</v>
      </c>
      <c r="G104" s="554">
        <f t="shared" si="3"/>
        <v>0</v>
      </c>
      <c r="H104" s="554">
        <f t="shared" si="3"/>
        <v>739706.69943829207</v>
      </c>
      <c r="I104" s="554">
        <f t="shared" si="3"/>
        <v>12542.599397631171</v>
      </c>
      <c r="J104" s="554">
        <f t="shared" si="3"/>
        <v>25735.328641789925</v>
      </c>
      <c r="K104" s="554">
        <f>K101-K102+K103</f>
        <v>25735.328641789925</v>
      </c>
      <c r="L104" s="554">
        <f>L101-L102+L103</f>
        <v>25735.328641789925</v>
      </c>
      <c r="M104" s="554">
        <f>M101-M102+M103</f>
        <v>829455.28476129298</v>
      </c>
    </row>
    <row r="105" spans="2:21" hidden="1"/>
    <row r="106" spans="2:21" ht="14.4">
      <c r="B106" s="589" t="s">
        <v>527</v>
      </c>
      <c r="D106" s="755"/>
      <c r="E106" s="755"/>
      <c r="F106" s="755"/>
      <c r="G106" s="755"/>
      <c r="H106" s="755"/>
      <c r="I106" s="755"/>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51</xdr:row>
                    <xdr:rowOff>22860</xdr:rowOff>
                  </from>
                  <to>
                    <xdr:col>2</xdr:col>
                    <xdr:colOff>1379220</xdr:colOff>
                    <xdr:row>52</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54</xdr:row>
                    <xdr:rowOff>22860</xdr:rowOff>
                  </from>
                  <to>
                    <xdr:col>2</xdr:col>
                    <xdr:colOff>1379220</xdr:colOff>
                    <xdr:row>55</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57</xdr:row>
                    <xdr:rowOff>22860</xdr:rowOff>
                  </from>
                  <to>
                    <xdr:col>2</xdr:col>
                    <xdr:colOff>1379220</xdr:colOff>
                    <xdr:row>58</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60</xdr:row>
                    <xdr:rowOff>22860</xdr:rowOff>
                  </from>
                  <to>
                    <xdr:col>2</xdr:col>
                    <xdr:colOff>1379220</xdr:colOff>
                    <xdr:row>61</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63</xdr:row>
                    <xdr:rowOff>22860</xdr:rowOff>
                  </from>
                  <to>
                    <xdr:col>2</xdr:col>
                    <xdr:colOff>1379220</xdr:colOff>
                    <xdr:row>64</xdr:row>
                    <xdr:rowOff>160020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22" zoomScaleNormal="100" workbookViewId="0">
      <selection activeCell="E40" sqref="E40:F40"/>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7" t="s">
        <v>172</v>
      </c>
      <c r="C14" s="128" t="s">
        <v>176</v>
      </c>
    </row>
    <row r="15" spans="2:3" ht="26.25" customHeight="1" thickBot="1">
      <c r="C15" s="130" t="s">
        <v>408</v>
      </c>
    </row>
    <row r="16" spans="2:3" ht="27" customHeight="1" thickBot="1">
      <c r="C16" s="569" t="s">
        <v>552</v>
      </c>
    </row>
    <row r="19" spans="2:8" ht="15.6">
      <c r="B19" s="537" t="s">
        <v>627</v>
      </c>
    </row>
    <row r="20" spans="2:8" ht="13.5" customHeight="1"/>
    <row r="21" spans="2:8" ht="57.75" customHeight="1">
      <c r="B21" s="790" t="s">
        <v>644</v>
      </c>
      <c r="C21" s="790"/>
      <c r="D21" s="790"/>
      <c r="E21" s="790"/>
      <c r="F21" s="790"/>
      <c r="G21" s="790"/>
      <c r="H21" s="790"/>
    </row>
    <row r="23" spans="2:8" s="609" customFormat="1" ht="15.6">
      <c r="B23" s="619" t="s">
        <v>547</v>
      </c>
      <c r="C23" s="619" t="s">
        <v>562</v>
      </c>
      <c r="D23" s="619" t="s">
        <v>546</v>
      </c>
      <c r="E23" s="799" t="s">
        <v>34</v>
      </c>
      <c r="F23" s="800"/>
      <c r="G23" s="799" t="s">
        <v>545</v>
      </c>
      <c r="H23" s="800"/>
    </row>
    <row r="24" spans="2:8">
      <c r="B24" s="608">
        <v>1</v>
      </c>
      <c r="C24" s="644" t="s">
        <v>370</v>
      </c>
      <c r="D24" s="607" t="s">
        <v>705</v>
      </c>
      <c r="E24" s="795" t="s">
        <v>708</v>
      </c>
      <c r="F24" s="796"/>
      <c r="G24" s="797"/>
      <c r="H24" s="798"/>
    </row>
    <row r="25" spans="2:8">
      <c r="B25" s="608">
        <v>2</v>
      </c>
      <c r="C25" s="644" t="s">
        <v>371</v>
      </c>
      <c r="D25" s="607" t="s">
        <v>706</v>
      </c>
      <c r="E25" s="795" t="s">
        <v>709</v>
      </c>
      <c r="F25" s="796"/>
      <c r="G25" s="797"/>
      <c r="H25" s="798"/>
    </row>
    <row r="26" spans="2:8" ht="30.6" customHeight="1">
      <c r="B26" s="608">
        <v>3</v>
      </c>
      <c r="C26" s="644" t="s">
        <v>371</v>
      </c>
      <c r="D26" s="607" t="s">
        <v>706</v>
      </c>
      <c r="E26" s="795" t="s">
        <v>711</v>
      </c>
      <c r="F26" s="796"/>
      <c r="G26" s="797"/>
      <c r="H26" s="798"/>
    </row>
    <row r="27" spans="2:8">
      <c r="B27" s="608">
        <v>4</v>
      </c>
      <c r="C27" s="644" t="s">
        <v>371</v>
      </c>
      <c r="D27" s="607" t="s">
        <v>710</v>
      </c>
      <c r="E27" s="795" t="s">
        <v>712</v>
      </c>
      <c r="F27" s="796"/>
      <c r="G27" s="797"/>
      <c r="H27" s="798"/>
    </row>
    <row r="28" spans="2:8">
      <c r="B28" s="608">
        <v>5</v>
      </c>
      <c r="C28" s="644"/>
      <c r="D28" s="607"/>
      <c r="E28" s="795"/>
      <c r="F28" s="796"/>
      <c r="G28" s="797"/>
      <c r="H28" s="798"/>
    </row>
    <row r="29" spans="2:8">
      <c r="B29" s="608">
        <v>6</v>
      </c>
      <c r="C29" s="644"/>
      <c r="D29" s="607"/>
      <c r="E29" s="795"/>
      <c r="F29" s="796"/>
      <c r="G29" s="797"/>
      <c r="H29" s="798"/>
    </row>
    <row r="30" spans="2:8">
      <c r="B30" s="608">
        <v>7</v>
      </c>
      <c r="C30" s="644"/>
      <c r="D30" s="607"/>
      <c r="E30" s="795"/>
      <c r="F30" s="796"/>
      <c r="G30" s="797"/>
      <c r="H30" s="798"/>
    </row>
    <row r="31" spans="2:8">
      <c r="B31" s="608">
        <v>8</v>
      </c>
      <c r="C31" s="644"/>
      <c r="D31" s="607"/>
      <c r="E31" s="795"/>
      <c r="F31" s="796"/>
      <c r="G31" s="797"/>
      <c r="H31" s="798"/>
    </row>
    <row r="32" spans="2:8">
      <c r="B32" s="608">
        <v>9</v>
      </c>
      <c r="C32" s="644"/>
      <c r="D32" s="607"/>
      <c r="E32" s="795"/>
      <c r="F32" s="796"/>
      <c r="G32" s="797"/>
      <c r="H32" s="798"/>
    </row>
    <row r="33" spans="2:8">
      <c r="B33" s="608">
        <v>10</v>
      </c>
      <c r="C33" s="644"/>
      <c r="D33" s="607"/>
      <c r="E33" s="795"/>
      <c r="F33" s="796"/>
      <c r="G33" s="797"/>
      <c r="H33" s="798"/>
    </row>
    <row r="34" spans="2:8">
      <c r="B34" s="608" t="s">
        <v>481</v>
      </c>
      <c r="C34" s="644"/>
      <c r="D34" s="607"/>
      <c r="E34" s="795"/>
      <c r="F34" s="796"/>
      <c r="G34" s="797"/>
      <c r="H34" s="798"/>
    </row>
    <row r="36" spans="2:8" ht="30.75" customHeight="1">
      <c r="B36" s="537" t="s">
        <v>622</v>
      </c>
    </row>
    <row r="37" spans="2:8" ht="23.25" customHeight="1">
      <c r="B37" s="568" t="s">
        <v>628</v>
      </c>
      <c r="C37" s="605"/>
      <c r="D37" s="605"/>
      <c r="E37" s="605"/>
      <c r="F37" s="605"/>
      <c r="G37" s="605"/>
      <c r="H37" s="605"/>
    </row>
    <row r="39" spans="2:8" s="92" customFormat="1" ht="15.6">
      <c r="B39" s="619" t="s">
        <v>547</v>
      </c>
      <c r="C39" s="619" t="s">
        <v>562</v>
      </c>
      <c r="D39" s="619" t="s">
        <v>546</v>
      </c>
      <c r="E39" s="799" t="s">
        <v>34</v>
      </c>
      <c r="F39" s="800"/>
      <c r="G39" s="799" t="s">
        <v>545</v>
      </c>
      <c r="H39" s="800"/>
    </row>
    <row r="40" spans="2:8">
      <c r="B40" s="608">
        <v>1</v>
      </c>
      <c r="C40" s="644" t="s">
        <v>370</v>
      </c>
      <c r="D40" s="607" t="s">
        <v>707</v>
      </c>
      <c r="E40" s="795" t="s">
        <v>713</v>
      </c>
      <c r="F40" s="796"/>
      <c r="G40" s="797"/>
      <c r="H40" s="798"/>
    </row>
    <row r="41" spans="2:8">
      <c r="B41" s="608">
        <v>2</v>
      </c>
      <c r="C41" s="644"/>
      <c r="D41" s="607"/>
      <c r="E41" s="795"/>
      <c r="F41" s="796"/>
      <c r="G41" s="797"/>
      <c r="H41" s="798"/>
    </row>
    <row r="42" spans="2:8">
      <c r="B42" s="608">
        <v>3</v>
      </c>
      <c r="C42" s="644"/>
      <c r="D42" s="607"/>
      <c r="E42" s="795"/>
      <c r="F42" s="796"/>
      <c r="G42" s="797"/>
      <c r="H42" s="798"/>
    </row>
    <row r="43" spans="2:8">
      <c r="B43" s="608">
        <v>4</v>
      </c>
      <c r="C43" s="644"/>
      <c r="D43" s="607"/>
      <c r="E43" s="795"/>
      <c r="F43" s="796"/>
      <c r="G43" s="797"/>
      <c r="H43" s="798"/>
    </row>
    <row r="44" spans="2:8">
      <c r="B44" s="608">
        <v>5</v>
      </c>
      <c r="C44" s="644"/>
      <c r="D44" s="607"/>
      <c r="E44" s="795"/>
      <c r="F44" s="796"/>
      <c r="G44" s="797"/>
      <c r="H44" s="798"/>
    </row>
    <row r="45" spans="2:8">
      <c r="B45" s="608">
        <v>6</v>
      </c>
      <c r="C45" s="644"/>
      <c r="D45" s="607"/>
      <c r="E45" s="795"/>
      <c r="F45" s="796"/>
      <c r="G45" s="797"/>
      <c r="H45" s="798"/>
    </row>
    <row r="46" spans="2:8">
      <c r="B46" s="608">
        <v>7</v>
      </c>
      <c r="C46" s="644"/>
      <c r="D46" s="607"/>
      <c r="E46" s="795"/>
      <c r="F46" s="796"/>
      <c r="G46" s="797"/>
      <c r="H46" s="798"/>
    </row>
    <row r="47" spans="2:8">
      <c r="B47" s="608">
        <v>8</v>
      </c>
      <c r="C47" s="644"/>
      <c r="D47" s="607"/>
      <c r="E47" s="795"/>
      <c r="F47" s="796"/>
      <c r="G47" s="797"/>
      <c r="H47" s="798"/>
    </row>
    <row r="48" spans="2:8">
      <c r="B48" s="608">
        <v>9</v>
      </c>
      <c r="C48" s="644"/>
      <c r="D48" s="607"/>
      <c r="E48" s="795"/>
      <c r="F48" s="796"/>
      <c r="G48" s="797"/>
      <c r="H48" s="798"/>
    </row>
    <row r="49" spans="2:8">
      <c r="B49" s="608">
        <v>10</v>
      </c>
      <c r="C49" s="644"/>
      <c r="D49" s="607"/>
      <c r="E49" s="795"/>
      <c r="F49" s="796"/>
      <c r="G49" s="797"/>
      <c r="H49" s="798"/>
    </row>
    <row r="50" spans="2:8">
      <c r="B50" s="608" t="s">
        <v>481</v>
      </c>
      <c r="C50" s="644"/>
      <c r="D50" s="607"/>
      <c r="E50" s="795"/>
      <c r="F50" s="796"/>
      <c r="G50" s="797"/>
      <c r="H50" s="79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abSelected="1" topLeftCell="A7" zoomScale="90" zoomScaleNormal="90" workbookViewId="0">
      <selection activeCell="F16" sqref="F16:G16"/>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9" t="s">
        <v>552</v>
      </c>
      <c r="P7" s="107"/>
      <c r="Q7" s="107"/>
    </row>
    <row r="8" spans="2:17" s="106" customFormat="1" ht="30" customHeight="1">
      <c r="D8" s="574"/>
      <c r="P8" s="107"/>
      <c r="Q8" s="107"/>
    </row>
    <row r="9" spans="2:17" s="2" customFormat="1" ht="24.75" customHeight="1">
      <c r="B9" s="120" t="s">
        <v>413</v>
      </c>
      <c r="C9" s="17"/>
      <c r="D9" s="457">
        <v>2015</v>
      </c>
    </row>
    <row r="10" spans="2:17" s="17" customFormat="1" ht="16.5" customHeight="1"/>
    <row r="11" spans="2:17" s="17" customFormat="1" ht="36.75" customHeight="1">
      <c r="B11" s="801" t="s">
        <v>564</v>
      </c>
      <c r="C11" s="801"/>
      <c r="D11" s="801"/>
      <c r="E11" s="801"/>
      <c r="F11" s="801"/>
      <c r="G11" s="801"/>
      <c r="H11" s="801"/>
      <c r="I11" s="801"/>
      <c r="J11" s="801"/>
      <c r="K11" s="801"/>
      <c r="L11" s="801"/>
      <c r="M11" s="801"/>
      <c r="N11" s="614"/>
      <c r="O11" s="614"/>
      <c r="P11" s="614"/>
      <c r="Q11" s="614"/>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 50 to 699 kW</v>
      </c>
      <c r="G13" s="245" t="str">
        <f>'1.  LRAMVA Summary'!G50</f>
        <v>GS 700 to 4,999 kW</v>
      </c>
      <c r="H13" s="245" t="str">
        <f>'1.  LRAMVA Summary'!H50</f>
        <v>Large Use</v>
      </c>
      <c r="I13" s="245" t="str">
        <f>'1.  LRAMVA Summary'!I50</f>
        <v>Street Lighting</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t="str">
        <f>'1.  LRAMVA Summary'!H51</f>
        <v>kW</v>
      </c>
      <c r="I14" s="579" t="str">
        <f>'1.  LRAMVA Summary'!I51</f>
        <v>kW</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8" customFormat="1" ht="15.75" customHeight="1">
      <c r="B15" s="463" t="s">
        <v>27</v>
      </c>
      <c r="C15" s="626">
        <f>SUM(D15:Q15)</f>
        <v>53726379.197584406</v>
      </c>
      <c r="D15" s="453">
        <v>12486004.890170673</v>
      </c>
      <c r="E15" s="453">
        <v>1448724.3074137308</v>
      </c>
      <c r="F15" s="453">
        <v>23836892</v>
      </c>
      <c r="G15" s="453">
        <v>15954758</v>
      </c>
      <c r="H15" s="453"/>
      <c r="I15" s="453"/>
      <c r="J15" s="453"/>
      <c r="K15" s="453"/>
      <c r="L15" s="453"/>
      <c r="M15" s="453"/>
      <c r="N15" s="453"/>
      <c r="O15" s="453"/>
      <c r="P15" s="454"/>
      <c r="Q15" s="454"/>
    </row>
    <row r="16" spans="2:17" s="458" customFormat="1" ht="15.75" customHeight="1">
      <c r="B16" s="463" t="s">
        <v>28</v>
      </c>
      <c r="C16" s="626">
        <f>SUM(D16:Q16)</f>
        <v>99767.892061539082</v>
      </c>
      <c r="D16" s="452"/>
      <c r="E16" s="452"/>
      <c r="F16" s="453">
        <v>64525.781647566444</v>
      </c>
      <c r="G16" s="453">
        <v>35242.11041397263</v>
      </c>
      <c r="H16" s="452"/>
      <c r="I16" s="452"/>
      <c r="J16" s="452"/>
      <c r="K16" s="454"/>
      <c r="L16" s="454"/>
      <c r="M16" s="454"/>
      <c r="N16" s="454"/>
      <c r="O16" s="454"/>
      <c r="P16" s="454"/>
      <c r="Q16" s="454"/>
    </row>
    <row r="17" spans="2:17" s="17" customFormat="1" ht="15.75" customHeight="1"/>
    <row r="18" spans="2:17" s="25" customFormat="1" ht="15.75" customHeight="1">
      <c r="B18" s="193" t="s">
        <v>452</v>
      </c>
      <c r="C18" s="194"/>
      <c r="D18" s="194">
        <f t="shared" ref="D18:E18" si="0">IF(D14="kw",HLOOKUP(D14,D14:D16,3,FALSE),HLOOKUP(D14,D14:D16,2,FALSE))</f>
        <v>12486004.890170673</v>
      </c>
      <c r="E18" s="194">
        <f t="shared" si="0"/>
        <v>1448724.3074137308</v>
      </c>
      <c r="F18" s="194">
        <f>IF(F14="kw",HLOOKUP(F14,F14:F16,3,FALSE),HLOOKUP(F14,F14:F16,2,FALSE))</f>
        <v>64525.781647566444</v>
      </c>
      <c r="G18" s="194">
        <f t="shared" ref="G18:Q18" si="1">IF(G14="kw",HLOOKUP(G14,G14:G16,3,FALSE),HLOOKUP(G14,G14:G16,2,FALSE))</f>
        <v>35242.11041397263</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c r="D20" s="456"/>
    </row>
    <row r="21" spans="2:17" s="440" customFormat="1" ht="21" customHeight="1">
      <c r="B21" s="462" t="s">
        <v>368</v>
      </c>
      <c r="C21" s="455" t="s">
        <v>698</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801" t="s">
        <v>563</v>
      </c>
      <c r="C26" s="801"/>
      <c r="D26" s="801"/>
      <c r="E26" s="801"/>
      <c r="F26" s="801"/>
      <c r="G26" s="801"/>
      <c r="H26" s="801"/>
      <c r="I26" s="801"/>
      <c r="J26" s="801"/>
      <c r="K26" s="801"/>
      <c r="L26" s="801"/>
      <c r="M26" s="801"/>
      <c r="N26" s="614"/>
      <c r="O26" s="614"/>
      <c r="P26" s="614"/>
      <c r="Q26" s="614"/>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 50 to 699 kW</v>
      </c>
      <c r="G28" s="245" t="str">
        <f>'1.  LRAMVA Summary'!G50</f>
        <v>GS 700 to 4,999 kW</v>
      </c>
      <c r="H28" s="245" t="str">
        <f>'1.  LRAMVA Summary'!H50</f>
        <v>Large Use</v>
      </c>
      <c r="I28" s="245" t="str">
        <f>'1.  LRAMVA Summary'!I50</f>
        <v>Street Lighting</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8"/>
      <c r="D29" s="579" t="str">
        <f>'1.  LRAMVA Summary'!D51</f>
        <v>kWh</v>
      </c>
      <c r="E29" s="579" t="str">
        <f>'1.  LRAMVA Summary'!E51</f>
        <v>kWh</v>
      </c>
      <c r="F29" s="579" t="str">
        <f>'1.  LRAMVA Summary'!F51</f>
        <v>kW</v>
      </c>
      <c r="G29" s="579" t="str">
        <f>'1.  LRAMVA Summary'!G51</f>
        <v>kW</v>
      </c>
      <c r="H29" s="579" t="str">
        <f>'1.  LRAMVA Summary'!H51</f>
        <v>kW</v>
      </c>
      <c r="I29" s="579" t="str">
        <f>'1.  LRAMVA Summary'!I51</f>
        <v>kW</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8" customFormat="1" ht="15.75" customHeight="1">
      <c r="B30" s="463" t="s">
        <v>27</v>
      </c>
      <c r="C30" s="626">
        <f>SUM(D30:Q30)</f>
        <v>0</v>
      </c>
      <c r="D30" s="464"/>
      <c r="E30" s="464"/>
      <c r="F30" s="464"/>
      <c r="G30" s="464"/>
      <c r="H30" s="464"/>
      <c r="I30" s="464"/>
      <c r="J30" s="464"/>
      <c r="K30" s="464"/>
      <c r="L30" s="464"/>
      <c r="M30" s="464"/>
      <c r="N30" s="464"/>
      <c r="O30" s="464"/>
      <c r="P30" s="464"/>
      <c r="Q30" s="454"/>
    </row>
    <row r="31" spans="2:17" s="465" customFormat="1" ht="15" customHeight="1">
      <c r="B31" s="463" t="s">
        <v>28</v>
      </c>
      <c r="C31" s="626">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452</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693</v>
      </c>
      <c r="D36" s="456"/>
    </row>
    <row r="37" spans="2:32" s="17" customFormat="1" ht="15.75" customHeight="1">
      <c r="B37" s="168"/>
      <c r="C37" s="169"/>
      <c r="D37" s="165"/>
      <c r="R37" s="165"/>
    </row>
    <row r="38" spans="2:32" s="17" customFormat="1" ht="15.75" customHeight="1">
      <c r="B38" s="168"/>
      <c r="C38" s="168"/>
      <c r="D38" s="165"/>
      <c r="R38" s="165"/>
    </row>
    <row r="39" spans="2:32" s="20" customFormat="1" ht="15.6">
      <c r="B39" s="120" t="s">
        <v>454</v>
      </c>
      <c r="C39" s="35"/>
      <c r="D39" s="34"/>
      <c r="E39" s="39"/>
      <c r="F39" s="40"/>
    </row>
    <row r="40" spans="2:32" s="72" customFormat="1" ht="39" customHeight="1">
      <c r="B40" s="801" t="s">
        <v>620</v>
      </c>
      <c r="C40" s="801"/>
      <c r="D40" s="801"/>
      <c r="E40" s="801"/>
      <c r="F40" s="801"/>
      <c r="G40" s="801"/>
      <c r="H40" s="801"/>
      <c r="I40" s="801"/>
      <c r="J40" s="801"/>
      <c r="K40" s="801"/>
      <c r="L40" s="801"/>
      <c r="M40" s="801"/>
      <c r="N40" s="614"/>
      <c r="O40" s="614"/>
      <c r="P40" s="614"/>
      <c r="Q40" s="614"/>
    </row>
    <row r="41" spans="2:32" s="2" customFormat="1" ht="16.5" customHeight="1">
      <c r="B41" s="10"/>
      <c r="C41" s="10"/>
      <c r="D41" s="22"/>
      <c r="E41" s="20"/>
      <c r="F41" s="20"/>
      <c r="G41" s="20"/>
      <c r="R41" s="20"/>
    </row>
    <row r="42" spans="2:32" s="17" customFormat="1" ht="56.25" customHeight="1">
      <c r="B42" s="245" t="s">
        <v>235</v>
      </c>
      <c r="C42" s="245" t="s">
        <v>617</v>
      </c>
      <c r="D42" s="245" t="str">
        <f>'1.  LRAMVA Summary'!D50</f>
        <v>Residential</v>
      </c>
      <c r="E42" s="245" t="str">
        <f>'1.  LRAMVA Summary'!E50</f>
        <v>GS&lt;50 kW</v>
      </c>
      <c r="F42" s="245" t="str">
        <f>'1.  LRAMVA Summary'!F50</f>
        <v>GS 50 to 699 kW</v>
      </c>
      <c r="G42" s="245" t="str">
        <f>'1.  LRAMVA Summary'!G50</f>
        <v>GS 700 to 4,999 kW</v>
      </c>
      <c r="H42" s="245" t="str">
        <f>'1.  LRAMVA Summary'!H50</f>
        <v>Large Use</v>
      </c>
      <c r="I42" s="245" t="str">
        <f>'1.  LRAMVA Summary'!I50</f>
        <v>Street Lighting</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t="str">
        <f>'1.  LRAMVA Summary'!H51</f>
        <v>kW</v>
      </c>
      <c r="I43" s="583" t="str">
        <f>'1.  LRAMVA Summary'!I51</f>
        <v>kW</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71"/>
    </row>
    <row r="44" spans="2:32" s="17" customFormat="1" ht="15.6">
      <c r="B44" s="172">
        <v>2011</v>
      </c>
      <c r="C44" s="534"/>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6">
      <c r="B45" s="172">
        <v>2012</v>
      </c>
      <c r="C45" s="534"/>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6">
      <c r="B46" s="173">
        <v>2013</v>
      </c>
      <c r="C46" s="534"/>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6">
      <c r="B47" s="173">
        <v>2014</v>
      </c>
      <c r="C47" s="534"/>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6">
      <c r="B48" s="173">
        <v>2015</v>
      </c>
      <c r="C48" s="534">
        <v>2015</v>
      </c>
      <c r="D48" s="192">
        <f t="shared" ref="D48:Q48" si="7">IF(ISBLANK($C$48),0,IF($C$48=$D$9,HLOOKUP(D43,D14:D18,5,FALSE),HLOOKUP(D43,D29:D33,5,FALSE)))</f>
        <v>12486004.890170673</v>
      </c>
      <c r="E48" s="192">
        <f t="shared" si="7"/>
        <v>1448724.3074137308</v>
      </c>
      <c r="F48" s="192">
        <f t="shared" si="7"/>
        <v>64525.781647566444</v>
      </c>
      <c r="G48" s="192">
        <f t="shared" si="7"/>
        <v>35242.11041397263</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6">
      <c r="B49" s="173">
        <v>2016</v>
      </c>
      <c r="C49" s="534">
        <v>2015</v>
      </c>
      <c r="D49" s="192">
        <f t="shared" ref="D49:Q49" si="8">IF(ISBLANK($C$49),0,IF($C$49=$D$9,HLOOKUP(D43,D14:D18,5,FALSE),HLOOKUP(D43,D29:D33,5,FALSE)))</f>
        <v>12486004.890170673</v>
      </c>
      <c r="E49" s="192">
        <f t="shared" si="8"/>
        <v>1448724.3074137308</v>
      </c>
      <c r="F49" s="192">
        <f t="shared" si="8"/>
        <v>64525.781647566444</v>
      </c>
      <c r="G49" s="192">
        <f t="shared" si="8"/>
        <v>35242.11041397263</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6">
      <c r="B50" s="173">
        <v>2017</v>
      </c>
      <c r="C50" s="534"/>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6">
      <c r="B51" s="173">
        <v>2018</v>
      </c>
      <c r="C51" s="534"/>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6">
      <c r="B52" s="173">
        <v>2019</v>
      </c>
      <c r="C52" s="534"/>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6">
      <c r="B53" s="173">
        <v>2020</v>
      </c>
      <c r="C53" s="534"/>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537</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55" zoomScaleNormal="55" workbookViewId="0">
      <pane xSplit="3" ySplit="13" topLeftCell="G64" activePane="bottomRight" state="frozen"/>
      <selection pane="topRight" activeCell="D1" sqref="D1"/>
      <selection pane="bottomLeft" activeCell="A14" sqref="A14"/>
      <selection pane="bottomRight" activeCell="G53" sqref="G53:I53"/>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07" t="s">
        <v>172</v>
      </c>
      <c r="C4" s="87" t="s">
        <v>176</v>
      </c>
      <c r="D4" s="87"/>
      <c r="E4" s="50"/>
    </row>
    <row r="5" spans="1:26" s="18" customFormat="1" ht="26.25" hidden="1" customHeight="1" outlineLevel="1" thickBot="1">
      <c r="A5" s="4"/>
      <c r="B5" s="807"/>
      <c r="C5" s="88" t="s">
        <v>173</v>
      </c>
      <c r="D5" s="88"/>
      <c r="E5" s="50"/>
    </row>
    <row r="6" spans="1:26" ht="26.25" hidden="1" customHeight="1" outlineLevel="1" thickBot="1">
      <c r="B6" s="807"/>
      <c r="C6" s="810" t="s">
        <v>552</v>
      </c>
      <c r="D6" s="81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483</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484</v>
      </c>
      <c r="O11" s="552"/>
    </row>
    <row r="12" spans="1:26" ht="58.5" customHeight="1">
      <c r="B12" s="805" t="s">
        <v>629</v>
      </c>
      <c r="C12" s="805"/>
      <c r="D12" s="805"/>
      <c r="E12" s="805"/>
      <c r="F12" s="805"/>
      <c r="G12" s="805"/>
      <c r="H12" s="805"/>
      <c r="I12" s="805"/>
      <c r="J12" s="805"/>
      <c r="K12" s="805"/>
      <c r="L12" s="805"/>
      <c r="M12" s="805"/>
      <c r="N12" s="805"/>
      <c r="O12" s="80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3" t="s">
        <v>41</v>
      </c>
      <c r="D14" s="474" t="s">
        <v>569</v>
      </c>
      <c r="E14" s="474" t="s">
        <v>570</v>
      </c>
      <c r="F14" s="474" t="s">
        <v>571</v>
      </c>
      <c r="G14" s="474" t="s">
        <v>572</v>
      </c>
      <c r="H14" s="474" t="s">
        <v>573</v>
      </c>
      <c r="I14" s="474" t="s">
        <v>574</v>
      </c>
      <c r="J14" s="474" t="s">
        <v>694</v>
      </c>
      <c r="K14" s="474" t="s">
        <v>695</v>
      </c>
      <c r="L14" s="474" t="s">
        <v>575</v>
      </c>
      <c r="M14" s="474" t="s">
        <v>576</v>
      </c>
      <c r="N14" s="474" t="s">
        <v>577</v>
      </c>
      <c r="O14" s="474" t="s">
        <v>578</v>
      </c>
      <c r="P14" s="7"/>
    </row>
    <row r="15" spans="1:26" s="7" customFormat="1" ht="18.75" customHeight="1">
      <c r="B15" s="475" t="s">
        <v>189</v>
      </c>
      <c r="C15" s="808"/>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560</v>
      </c>
      <c r="C16" s="803"/>
      <c r="D16" s="479"/>
      <c r="E16" s="479"/>
      <c r="F16" s="479"/>
      <c r="G16" s="479"/>
      <c r="H16" s="479"/>
      <c r="I16" s="479"/>
      <c r="J16" s="479">
        <v>0</v>
      </c>
      <c r="K16" s="479">
        <v>0</v>
      </c>
      <c r="L16" s="479"/>
      <c r="M16" s="479"/>
      <c r="N16" s="479"/>
      <c r="O16" s="480"/>
    </row>
    <row r="17" spans="1:15" s="113" customFormat="1" ht="17.25" customHeight="1">
      <c r="B17" s="481" t="s">
        <v>561</v>
      </c>
      <c r="C17" s="809"/>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802" t="str">
        <f>'2. LRAMVA Threshold'!D43</f>
        <v>kWh</v>
      </c>
      <c r="D18" s="47"/>
      <c r="E18" s="47"/>
      <c r="F18" s="47"/>
      <c r="G18" s="47"/>
      <c r="H18" s="47"/>
      <c r="I18" s="47"/>
      <c r="J18" s="47">
        <v>1.18E-2</v>
      </c>
      <c r="K18" s="47"/>
      <c r="L18" s="47"/>
      <c r="M18" s="47"/>
      <c r="N18" s="47"/>
      <c r="O18" s="71"/>
    </row>
    <row r="19" spans="1:15" s="7" customFormat="1" ht="15" customHeight="1" outlineLevel="1">
      <c r="B19" s="536" t="s">
        <v>512</v>
      </c>
      <c r="C19" s="803"/>
      <c r="D19" s="47"/>
      <c r="E19" s="47"/>
      <c r="F19" s="47"/>
      <c r="G19" s="47"/>
      <c r="H19" s="47"/>
      <c r="I19" s="47"/>
      <c r="J19" s="47"/>
      <c r="K19" s="47"/>
      <c r="L19" s="47"/>
      <c r="M19" s="47"/>
      <c r="N19" s="47"/>
      <c r="O19" s="71"/>
    </row>
    <row r="20" spans="1:15" s="7" customFormat="1" ht="15" customHeight="1" outlineLevel="1">
      <c r="B20" s="536" t="s">
        <v>513</v>
      </c>
      <c r="C20" s="803"/>
      <c r="D20" s="47"/>
      <c r="E20" s="47"/>
      <c r="F20" s="47"/>
      <c r="G20" s="47"/>
      <c r="H20" s="47"/>
      <c r="I20" s="47"/>
      <c r="J20" s="47"/>
      <c r="K20" s="47"/>
      <c r="L20" s="47"/>
      <c r="M20" s="47"/>
      <c r="N20" s="47"/>
      <c r="O20" s="71"/>
    </row>
    <row r="21" spans="1:15" s="7" customFormat="1" ht="15" customHeight="1" outlineLevel="1">
      <c r="B21" s="536" t="s">
        <v>491</v>
      </c>
      <c r="C21" s="803"/>
      <c r="D21" s="47"/>
      <c r="E21" s="47"/>
      <c r="F21" s="47"/>
      <c r="G21" s="47"/>
      <c r="H21" s="47"/>
      <c r="I21" s="47"/>
      <c r="J21" s="47"/>
      <c r="K21" s="47"/>
      <c r="L21" s="47"/>
      <c r="M21" s="47"/>
      <c r="N21" s="47"/>
      <c r="O21" s="71"/>
    </row>
    <row r="22" spans="1:15" s="7" customFormat="1" ht="14.25" customHeight="1">
      <c r="B22" s="536" t="s">
        <v>514</v>
      </c>
      <c r="C22" s="804"/>
      <c r="D22" s="67">
        <f>SUM(D18:D21)</f>
        <v>0</v>
      </c>
      <c r="E22" s="67">
        <f>SUM(E18:E21)</f>
        <v>0</v>
      </c>
      <c r="F22" s="67">
        <f>SUM(F18:F21)</f>
        <v>0</v>
      </c>
      <c r="G22" s="67">
        <f t="shared" ref="G22:N22" si="2">SUM(G18:G21)</f>
        <v>0</v>
      </c>
      <c r="H22" s="67">
        <f t="shared" si="2"/>
        <v>0</v>
      </c>
      <c r="I22" s="67">
        <f t="shared" si="2"/>
        <v>0</v>
      </c>
      <c r="J22" s="67">
        <f t="shared" si="2"/>
        <v>1.18E-2</v>
      </c>
      <c r="K22" s="67"/>
      <c r="L22" s="67">
        <f t="shared" si="2"/>
        <v>0</v>
      </c>
      <c r="M22" s="67">
        <f t="shared" si="2"/>
        <v>0</v>
      </c>
      <c r="N22" s="67">
        <f t="shared" si="2"/>
        <v>0</v>
      </c>
      <c r="O22" s="78"/>
    </row>
    <row r="23" spans="1:15" s="65" customFormat="1">
      <c r="A23" s="64"/>
      <c r="B23" s="494" t="s">
        <v>515</v>
      </c>
      <c r="C23" s="484"/>
      <c r="D23" s="485"/>
      <c r="E23" s="486">
        <f>ROUND(SUM(D22*E16+E22*E17)/12,4)</f>
        <v>0</v>
      </c>
      <c r="F23" s="486">
        <f>ROUND(SUM(E22*F16+F22*F17)/12,4)</f>
        <v>0</v>
      </c>
      <c r="G23" s="486">
        <f>ROUND(SUM(F22*G16+G22*G17)/12,4)</f>
        <v>0</v>
      </c>
      <c r="H23" s="486">
        <f>ROUND(SUM(G22*H16+H22*H17)/12,4)</f>
        <v>0</v>
      </c>
      <c r="I23" s="486">
        <f>ROUND(SUM(H22*I16+I22*I17)/12,4)</f>
        <v>0</v>
      </c>
      <c r="J23" s="486">
        <f t="shared" ref="J23:N23" si="3">ROUND(SUM(I22*J16+J22*J17)/12,4)</f>
        <v>1.18E-2</v>
      </c>
      <c r="K23" s="486"/>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4" t="str">
        <f>'1.  LRAMVA Summary'!B28</f>
        <v>GS&lt;50 kW</v>
      </c>
      <c r="C25" s="802" t="str">
        <f>'2. LRAMVA Threshold'!E43</f>
        <v>kWh</v>
      </c>
      <c r="D25" s="47"/>
      <c r="E25" s="47"/>
      <c r="F25" s="47"/>
      <c r="G25" s="47"/>
      <c r="H25" s="47"/>
      <c r="I25" s="47"/>
      <c r="J25" s="47">
        <v>1.6400000000000001E-2</v>
      </c>
      <c r="K25" s="47"/>
      <c r="L25" s="47"/>
      <c r="M25" s="47"/>
      <c r="N25" s="47"/>
      <c r="O25" s="71"/>
    </row>
    <row r="26" spans="1:15" s="18" customFormat="1" outlineLevel="1">
      <c r="A26" s="4"/>
      <c r="B26" s="536" t="s">
        <v>512</v>
      </c>
      <c r="C26" s="803"/>
      <c r="D26" s="47"/>
      <c r="E26" s="47"/>
      <c r="F26" s="47"/>
      <c r="G26" s="47"/>
      <c r="H26" s="47"/>
      <c r="I26" s="47"/>
      <c r="J26" s="47"/>
      <c r="K26" s="47"/>
      <c r="L26" s="47"/>
      <c r="M26" s="47"/>
      <c r="N26" s="47"/>
      <c r="O26" s="71"/>
    </row>
    <row r="27" spans="1:15" s="18" customFormat="1" outlineLevel="1">
      <c r="A27" s="4"/>
      <c r="B27" s="536" t="s">
        <v>513</v>
      </c>
      <c r="C27" s="803"/>
      <c r="D27" s="47"/>
      <c r="E27" s="47"/>
      <c r="F27" s="47"/>
      <c r="G27" s="47"/>
      <c r="H27" s="47"/>
      <c r="I27" s="47"/>
      <c r="J27" s="47"/>
      <c r="K27" s="47"/>
      <c r="L27" s="47"/>
      <c r="M27" s="47"/>
      <c r="N27" s="47"/>
      <c r="O27" s="71"/>
    </row>
    <row r="28" spans="1:15" s="18" customFormat="1" outlineLevel="1">
      <c r="A28" s="4"/>
      <c r="B28" s="536" t="s">
        <v>491</v>
      </c>
      <c r="C28" s="803"/>
      <c r="D28" s="47"/>
      <c r="E28" s="47"/>
      <c r="F28" s="47"/>
      <c r="G28" s="47"/>
      <c r="H28" s="47"/>
      <c r="I28" s="47"/>
      <c r="J28" s="47"/>
      <c r="K28" s="47"/>
      <c r="L28" s="47"/>
      <c r="M28" s="47"/>
      <c r="N28" s="47"/>
      <c r="O28" s="71"/>
    </row>
    <row r="29" spans="1:15" s="18" customFormat="1">
      <c r="A29" s="4"/>
      <c r="B29" s="536" t="s">
        <v>514</v>
      </c>
      <c r="C29" s="804"/>
      <c r="D29" s="67">
        <f>SUM(D25:D28)</f>
        <v>0</v>
      </c>
      <c r="E29" s="67">
        <f t="shared" ref="E29:N29" si="4">SUM(E25:E28)</f>
        <v>0</v>
      </c>
      <c r="F29" s="67">
        <f t="shared" si="4"/>
        <v>0</v>
      </c>
      <c r="G29" s="67">
        <f t="shared" si="4"/>
        <v>0</v>
      </c>
      <c r="H29" s="67">
        <f t="shared" si="4"/>
        <v>0</v>
      </c>
      <c r="I29" s="67">
        <f t="shared" si="4"/>
        <v>0</v>
      </c>
      <c r="J29" s="67">
        <f t="shared" si="4"/>
        <v>1.6400000000000001E-2</v>
      </c>
      <c r="K29" s="67"/>
      <c r="L29" s="67">
        <f t="shared" si="4"/>
        <v>0</v>
      </c>
      <c r="M29" s="67">
        <f t="shared" si="4"/>
        <v>0</v>
      </c>
      <c r="N29" s="67">
        <f t="shared" si="4"/>
        <v>0</v>
      </c>
      <c r="O29" s="78"/>
    </row>
    <row r="30" spans="1:15" s="18" customFormat="1">
      <c r="A30" s="4"/>
      <c r="B30" s="494" t="s">
        <v>515</v>
      </c>
      <c r="C30" s="490"/>
      <c r="D30" s="73"/>
      <c r="E30" s="486">
        <f>ROUND(SUM(D29*E16+E29*E17)/12,4)</f>
        <v>0</v>
      </c>
      <c r="F30" s="486">
        <f t="shared" ref="F30:N30" si="5">ROUND(SUM(E29*F16+F29*F17)/12,4)</f>
        <v>0</v>
      </c>
      <c r="G30" s="486">
        <f t="shared" si="5"/>
        <v>0</v>
      </c>
      <c r="H30" s="486">
        <f t="shared" si="5"/>
        <v>0</v>
      </c>
      <c r="I30" s="486">
        <f t="shared" si="5"/>
        <v>0</v>
      </c>
      <c r="J30" s="486">
        <f>ROUND(SUM(I29*J16+J29*J17)/12,4)</f>
        <v>1.6400000000000001E-2</v>
      </c>
      <c r="K30" s="486"/>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4" t="str">
        <f>'1.  LRAMVA Summary'!B29</f>
        <v>GS 50 to 699 kW</v>
      </c>
      <c r="C32" s="802" t="str">
        <f>'2. LRAMVA Threshold'!F43</f>
        <v>kW</v>
      </c>
      <c r="D32" s="47"/>
      <c r="E32" s="47"/>
      <c r="F32" s="47"/>
      <c r="G32" s="47"/>
      <c r="H32" s="47"/>
      <c r="I32" s="47"/>
      <c r="J32" s="47">
        <v>2.794</v>
      </c>
      <c r="K32" s="47"/>
      <c r="L32" s="47"/>
      <c r="M32" s="47"/>
      <c r="N32" s="47"/>
      <c r="O32" s="71"/>
    </row>
    <row r="33" spans="1:15" s="18" customFormat="1" outlineLevel="1">
      <c r="A33" s="4"/>
      <c r="B33" s="536" t="s">
        <v>512</v>
      </c>
      <c r="C33" s="803"/>
      <c r="D33" s="47"/>
      <c r="E33" s="47"/>
      <c r="F33" s="47"/>
      <c r="G33" s="47"/>
      <c r="H33" s="47"/>
      <c r="I33" s="47"/>
      <c r="J33" s="47"/>
      <c r="K33" s="47"/>
      <c r="L33" s="47"/>
      <c r="M33" s="47"/>
      <c r="N33" s="47"/>
      <c r="O33" s="71"/>
    </row>
    <row r="34" spans="1:15" s="18" customFormat="1" outlineLevel="1">
      <c r="A34" s="4"/>
      <c r="B34" s="536" t="s">
        <v>513</v>
      </c>
      <c r="C34" s="803"/>
      <c r="D34" s="47"/>
      <c r="E34" s="47"/>
      <c r="F34" s="47"/>
      <c r="G34" s="47"/>
      <c r="H34" s="47"/>
      <c r="I34" s="47"/>
      <c r="J34" s="47"/>
      <c r="K34" s="47"/>
      <c r="L34" s="47"/>
      <c r="M34" s="47"/>
      <c r="N34" s="47"/>
      <c r="O34" s="71"/>
    </row>
    <row r="35" spans="1:15" s="18" customFormat="1" outlineLevel="1">
      <c r="A35" s="4"/>
      <c r="B35" s="536" t="s">
        <v>491</v>
      </c>
      <c r="C35" s="803"/>
      <c r="D35" s="47"/>
      <c r="E35" s="47"/>
      <c r="F35" s="47"/>
      <c r="G35" s="47"/>
      <c r="H35" s="47"/>
      <c r="I35" s="47"/>
      <c r="J35" s="47"/>
      <c r="K35" s="47"/>
      <c r="L35" s="47"/>
      <c r="M35" s="47"/>
      <c r="N35" s="47"/>
      <c r="O35" s="71"/>
    </row>
    <row r="36" spans="1:15" s="18" customFormat="1">
      <c r="A36" s="4"/>
      <c r="B36" s="536" t="s">
        <v>514</v>
      </c>
      <c r="C36" s="804"/>
      <c r="D36" s="67">
        <f>SUM(D32:D35)</f>
        <v>0</v>
      </c>
      <c r="E36" s="67">
        <f>SUM(E32:E35)</f>
        <v>0</v>
      </c>
      <c r="F36" s="67">
        <f t="shared" ref="F36:M36" si="6">SUM(F32:F35)</f>
        <v>0</v>
      </c>
      <c r="G36" s="67">
        <f t="shared" si="6"/>
        <v>0</v>
      </c>
      <c r="H36" s="67">
        <f t="shared" si="6"/>
        <v>0</v>
      </c>
      <c r="I36" s="67">
        <f t="shared" si="6"/>
        <v>0</v>
      </c>
      <c r="J36" s="67">
        <f t="shared" si="6"/>
        <v>2.794</v>
      </c>
      <c r="K36" s="67"/>
      <c r="L36" s="67">
        <f t="shared" si="6"/>
        <v>0</v>
      </c>
      <c r="M36" s="67">
        <f t="shared" si="6"/>
        <v>0</v>
      </c>
      <c r="N36" s="67">
        <f>SUM(N32:N35)</f>
        <v>0</v>
      </c>
      <c r="O36" s="78"/>
    </row>
    <row r="37" spans="1:15" s="18" customFormat="1">
      <c r="A37" s="4"/>
      <c r="B37" s="494" t="s">
        <v>515</v>
      </c>
      <c r="C37" s="490"/>
      <c r="D37" s="73"/>
      <c r="E37" s="486">
        <f t="shared" ref="E37:N37" si="7">ROUND(SUM(D36*E16+E36*E17)/12,4)</f>
        <v>0</v>
      </c>
      <c r="F37" s="486">
        <f t="shared" si="7"/>
        <v>0</v>
      </c>
      <c r="G37" s="486">
        <f t="shared" si="7"/>
        <v>0</v>
      </c>
      <c r="H37" s="486">
        <f t="shared" si="7"/>
        <v>0</v>
      </c>
      <c r="I37" s="486">
        <f t="shared" si="7"/>
        <v>0</v>
      </c>
      <c r="J37" s="486">
        <f t="shared" si="7"/>
        <v>2.794</v>
      </c>
      <c r="K37" s="486"/>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4" t="str">
        <f>'1.  LRAMVA Summary'!B30</f>
        <v>GS 700 to 4,999 kW</v>
      </c>
      <c r="C39" s="802" t="str">
        <f>'2. LRAMVA Threshold'!G43</f>
        <v>kW</v>
      </c>
      <c r="D39" s="47"/>
      <c r="E39" s="47"/>
      <c r="F39" s="47"/>
      <c r="G39" s="47"/>
      <c r="H39" s="47"/>
      <c r="I39" s="47"/>
      <c r="J39" s="47">
        <v>3.2433999999999998</v>
      </c>
      <c r="K39" s="47"/>
      <c r="L39" s="47"/>
      <c r="M39" s="47"/>
      <c r="N39" s="47"/>
      <c r="O39" s="71"/>
    </row>
    <row r="40" spans="1:15" s="18" customFormat="1" outlineLevel="1">
      <c r="A40" s="4"/>
      <c r="B40" s="536" t="s">
        <v>512</v>
      </c>
      <c r="C40" s="803"/>
      <c r="D40" s="47"/>
      <c r="E40" s="47"/>
      <c r="F40" s="47"/>
      <c r="G40" s="47"/>
      <c r="H40" s="47"/>
      <c r="I40" s="47"/>
      <c r="J40" s="47"/>
      <c r="K40" s="47"/>
      <c r="L40" s="47"/>
      <c r="M40" s="47"/>
      <c r="N40" s="47"/>
      <c r="O40" s="71"/>
    </row>
    <row r="41" spans="1:15" s="18" customFormat="1" outlineLevel="1">
      <c r="A41" s="4"/>
      <c r="B41" s="536" t="s">
        <v>513</v>
      </c>
      <c r="C41" s="803"/>
      <c r="D41" s="47"/>
      <c r="E41" s="47"/>
      <c r="F41" s="47"/>
      <c r="G41" s="47"/>
      <c r="H41" s="47"/>
      <c r="I41" s="47"/>
      <c r="J41" s="47"/>
      <c r="K41" s="47"/>
      <c r="L41" s="47"/>
      <c r="M41" s="47"/>
      <c r="N41" s="47"/>
      <c r="O41" s="71"/>
    </row>
    <row r="42" spans="1:15" s="18" customFormat="1" outlineLevel="1">
      <c r="A42" s="4"/>
      <c r="B42" s="536" t="s">
        <v>491</v>
      </c>
      <c r="C42" s="803"/>
      <c r="D42" s="47"/>
      <c r="E42" s="47"/>
      <c r="F42" s="47"/>
      <c r="G42" s="47"/>
      <c r="H42" s="47"/>
      <c r="I42" s="47"/>
      <c r="J42" s="47"/>
      <c r="K42" s="47"/>
      <c r="L42" s="47"/>
      <c r="M42" s="47"/>
      <c r="N42" s="47"/>
      <c r="O42" s="71"/>
    </row>
    <row r="43" spans="1:15" s="18" customFormat="1">
      <c r="A43" s="4"/>
      <c r="B43" s="536" t="s">
        <v>514</v>
      </c>
      <c r="C43" s="804"/>
      <c r="D43" s="67">
        <f>SUM(D39:D42)</f>
        <v>0</v>
      </c>
      <c r="E43" s="67">
        <f t="shared" ref="E43:N43" si="8">SUM(E39:E42)</f>
        <v>0</v>
      </c>
      <c r="F43" s="67">
        <f t="shared" si="8"/>
        <v>0</v>
      </c>
      <c r="G43" s="67">
        <f t="shared" si="8"/>
        <v>0</v>
      </c>
      <c r="H43" s="67">
        <f t="shared" si="8"/>
        <v>0</v>
      </c>
      <c r="I43" s="67">
        <f t="shared" si="8"/>
        <v>0</v>
      </c>
      <c r="J43" s="67">
        <f t="shared" si="8"/>
        <v>3.2433999999999998</v>
      </c>
      <c r="K43" s="67"/>
      <c r="L43" s="67">
        <f t="shared" si="8"/>
        <v>0</v>
      </c>
      <c r="M43" s="67">
        <f t="shared" si="8"/>
        <v>0</v>
      </c>
      <c r="N43" s="67">
        <f t="shared" si="8"/>
        <v>0</v>
      </c>
      <c r="O43" s="78"/>
    </row>
    <row r="44" spans="1:15" s="14" customFormat="1">
      <c r="A44" s="74"/>
      <c r="B44" s="494" t="s">
        <v>515</v>
      </c>
      <c r="C44" s="490"/>
      <c r="D44" s="73"/>
      <c r="E44" s="486">
        <f t="shared" ref="E44:N44" si="9">ROUND(SUM(D43*E16+E43*E17)/12,4)</f>
        <v>0</v>
      </c>
      <c r="F44" s="486">
        <f t="shared" si="9"/>
        <v>0</v>
      </c>
      <c r="G44" s="486">
        <f t="shared" si="9"/>
        <v>0</v>
      </c>
      <c r="H44" s="486">
        <f t="shared" si="9"/>
        <v>0</v>
      </c>
      <c r="I44" s="486">
        <f t="shared" si="9"/>
        <v>0</v>
      </c>
      <c r="J44" s="486">
        <f t="shared" si="9"/>
        <v>3.2433999999999998</v>
      </c>
      <c r="K44" s="486"/>
      <c r="L44" s="486">
        <f t="shared" si="9"/>
        <v>0</v>
      </c>
      <c r="M44" s="486">
        <f t="shared" si="9"/>
        <v>0</v>
      </c>
      <c r="N44" s="486">
        <f t="shared" si="9"/>
        <v>0</v>
      </c>
      <c r="O44" s="491"/>
    </row>
    <row r="45" spans="1:15" s="72" customFormat="1">
      <c r="A45" s="74"/>
      <c r="B45" s="494"/>
      <c r="C45" s="490"/>
      <c r="D45" s="73"/>
      <c r="E45" s="73"/>
      <c r="F45" s="73"/>
      <c r="G45" s="73"/>
      <c r="H45" s="73"/>
      <c r="I45" s="73"/>
      <c r="J45" s="73"/>
      <c r="K45" s="73"/>
      <c r="L45" s="489"/>
      <c r="M45" s="489"/>
      <c r="N45" s="489"/>
      <c r="O45" s="495"/>
    </row>
    <row r="46" spans="1:15" s="66" customFormat="1">
      <c r="A46" s="64"/>
      <c r="B46" s="604" t="str">
        <f>'1.  LRAMVA Summary'!B31</f>
        <v>Large Use</v>
      </c>
      <c r="C46" s="802" t="str">
        <f>'2. LRAMVA Threshold'!H43</f>
        <v>kW</v>
      </c>
      <c r="D46" s="47"/>
      <c r="E46" s="47"/>
      <c r="F46" s="47"/>
      <c r="G46" s="47"/>
      <c r="H46" s="47"/>
      <c r="I46" s="47"/>
      <c r="J46" s="47">
        <v>2.4556</v>
      </c>
      <c r="K46" s="47"/>
      <c r="L46" s="47"/>
      <c r="M46" s="47"/>
      <c r="N46" s="47"/>
      <c r="O46" s="71"/>
    </row>
    <row r="47" spans="1:15" s="18" customFormat="1" hidden="1" outlineLevel="1">
      <c r="A47" s="4"/>
      <c r="B47" s="536" t="s">
        <v>512</v>
      </c>
      <c r="C47" s="803"/>
      <c r="D47" s="47"/>
      <c r="E47" s="47"/>
      <c r="F47" s="47"/>
      <c r="G47" s="47"/>
      <c r="H47" s="47"/>
      <c r="I47" s="47"/>
      <c r="J47" s="47"/>
      <c r="K47" s="47"/>
      <c r="L47" s="47"/>
      <c r="M47" s="47"/>
      <c r="N47" s="47"/>
      <c r="O47" s="71"/>
    </row>
    <row r="48" spans="1:15" s="18" customFormat="1" hidden="1" outlineLevel="1">
      <c r="A48" s="4"/>
      <c r="B48" s="536" t="s">
        <v>513</v>
      </c>
      <c r="C48" s="803"/>
      <c r="D48" s="47"/>
      <c r="E48" s="47"/>
      <c r="F48" s="47"/>
      <c r="G48" s="47"/>
      <c r="H48" s="47"/>
      <c r="I48" s="47"/>
      <c r="J48" s="47"/>
      <c r="K48" s="47"/>
      <c r="L48" s="47"/>
      <c r="M48" s="47"/>
      <c r="N48" s="47"/>
      <c r="O48" s="71"/>
    </row>
    <row r="49" spans="1:15" s="18" customFormat="1" hidden="1" outlineLevel="1">
      <c r="A49" s="4"/>
      <c r="B49" s="536" t="s">
        <v>491</v>
      </c>
      <c r="C49" s="803"/>
      <c r="D49" s="47"/>
      <c r="E49" s="47"/>
      <c r="F49" s="47"/>
      <c r="G49" s="47"/>
      <c r="H49" s="47"/>
      <c r="I49" s="47"/>
      <c r="J49" s="47"/>
      <c r="K49" s="47"/>
      <c r="L49" s="47"/>
      <c r="M49" s="47"/>
      <c r="N49" s="47"/>
      <c r="O49" s="71"/>
    </row>
    <row r="50" spans="1:15" s="18" customFormat="1" collapsed="1">
      <c r="A50" s="4"/>
      <c r="B50" s="536" t="s">
        <v>514</v>
      </c>
      <c r="C50" s="804"/>
      <c r="D50" s="67">
        <f>SUM(D46:D49)</f>
        <v>0</v>
      </c>
      <c r="E50" s="67">
        <f t="shared" ref="E50:N50" si="10">SUM(E46:E49)</f>
        <v>0</v>
      </c>
      <c r="F50" s="67">
        <f t="shared" si="10"/>
        <v>0</v>
      </c>
      <c r="G50" s="67">
        <f t="shared" si="10"/>
        <v>0</v>
      </c>
      <c r="H50" s="67">
        <f t="shared" si="10"/>
        <v>0</v>
      </c>
      <c r="I50" s="67">
        <f t="shared" si="10"/>
        <v>0</v>
      </c>
      <c r="J50" s="67">
        <f t="shared" si="10"/>
        <v>2.4556</v>
      </c>
      <c r="K50" s="67"/>
      <c r="L50" s="67">
        <f t="shared" si="10"/>
        <v>0</v>
      </c>
      <c r="M50" s="67">
        <f t="shared" si="10"/>
        <v>0</v>
      </c>
      <c r="N50" s="67">
        <f t="shared" si="10"/>
        <v>0</v>
      </c>
      <c r="O50" s="78"/>
    </row>
    <row r="51" spans="1:15" s="14" customFormat="1">
      <c r="A51" s="74"/>
      <c r="B51" s="494" t="s">
        <v>515</v>
      </c>
      <c r="C51" s="490"/>
      <c r="D51" s="73"/>
      <c r="E51" s="486">
        <f t="shared" ref="E51:N51" si="11">ROUND(SUM(D50*E16+E50*E17)/12,4)</f>
        <v>0</v>
      </c>
      <c r="F51" s="486">
        <f t="shared" si="11"/>
        <v>0</v>
      </c>
      <c r="G51" s="486">
        <f t="shared" si="11"/>
        <v>0</v>
      </c>
      <c r="H51" s="486">
        <f t="shared" si="11"/>
        <v>0</v>
      </c>
      <c r="I51" s="486">
        <f t="shared" si="11"/>
        <v>0</v>
      </c>
      <c r="J51" s="486">
        <f t="shared" si="11"/>
        <v>2.4556</v>
      </c>
      <c r="K51" s="486"/>
      <c r="L51" s="486">
        <f t="shared" si="11"/>
        <v>0</v>
      </c>
      <c r="M51" s="486">
        <f t="shared" si="11"/>
        <v>0</v>
      </c>
      <c r="N51" s="486">
        <f t="shared" si="11"/>
        <v>0</v>
      </c>
      <c r="O51" s="491"/>
    </row>
    <row r="52" spans="1:15" s="72" customFormat="1">
      <c r="A52" s="74"/>
      <c r="B52" s="494"/>
      <c r="C52" s="490"/>
      <c r="D52" s="73"/>
      <c r="E52" s="73"/>
      <c r="F52" s="73"/>
      <c r="G52" s="73"/>
      <c r="H52" s="73"/>
      <c r="I52" s="73"/>
      <c r="J52" s="73"/>
      <c r="K52" s="73"/>
      <c r="L52" s="496"/>
      <c r="M52" s="496"/>
      <c r="N52" s="496"/>
      <c r="O52" s="495"/>
    </row>
    <row r="53" spans="1:15" s="66" customFormat="1">
      <c r="A53" s="64"/>
      <c r="B53" s="604" t="str">
        <f>'1.  LRAMVA Summary'!B32</f>
        <v>Street Lighting</v>
      </c>
      <c r="C53" s="802" t="str">
        <f>'2. LRAMVA Threshold'!I43</f>
        <v>kW</v>
      </c>
      <c r="D53" s="47"/>
      <c r="E53" s="47"/>
      <c r="F53" s="47"/>
      <c r="G53" s="47"/>
      <c r="H53" s="47"/>
      <c r="I53" s="47"/>
      <c r="J53" s="47">
        <v>11.357100000000001</v>
      </c>
      <c r="K53" s="47"/>
      <c r="L53" s="47"/>
      <c r="M53" s="47"/>
      <c r="N53" s="47"/>
      <c r="O53" s="71"/>
    </row>
    <row r="54" spans="1:15" s="18" customFormat="1" outlineLevel="1">
      <c r="A54" s="4"/>
      <c r="B54" s="536" t="s">
        <v>512</v>
      </c>
      <c r="C54" s="803"/>
      <c r="D54" s="47"/>
      <c r="E54" s="47"/>
      <c r="F54" s="47"/>
      <c r="G54" s="47"/>
      <c r="H54" s="47"/>
      <c r="I54" s="47"/>
      <c r="J54" s="47"/>
      <c r="K54" s="47"/>
      <c r="L54" s="47"/>
      <c r="M54" s="47"/>
      <c r="N54" s="47"/>
      <c r="O54" s="71"/>
    </row>
    <row r="55" spans="1:15" s="18" customFormat="1" outlineLevel="1">
      <c r="A55" s="4"/>
      <c r="B55" s="536" t="s">
        <v>513</v>
      </c>
      <c r="C55" s="803"/>
      <c r="D55" s="47"/>
      <c r="E55" s="47"/>
      <c r="F55" s="47"/>
      <c r="G55" s="47"/>
      <c r="H55" s="47"/>
      <c r="I55" s="47"/>
      <c r="J55" s="47"/>
      <c r="K55" s="47"/>
      <c r="L55" s="47"/>
      <c r="M55" s="47"/>
      <c r="N55" s="47"/>
      <c r="O55" s="71"/>
    </row>
    <row r="56" spans="1:15" s="18" customFormat="1" outlineLevel="1">
      <c r="A56" s="4"/>
      <c r="B56" s="536" t="s">
        <v>491</v>
      </c>
      <c r="C56" s="803"/>
      <c r="D56" s="47"/>
      <c r="E56" s="47"/>
      <c r="F56" s="47"/>
      <c r="G56" s="47"/>
      <c r="H56" s="47"/>
      <c r="I56" s="47"/>
      <c r="J56" s="47"/>
      <c r="K56" s="47"/>
      <c r="L56" s="47"/>
      <c r="M56" s="47"/>
      <c r="N56" s="47"/>
      <c r="O56" s="71"/>
    </row>
    <row r="57" spans="1:15" s="18" customFormat="1">
      <c r="A57" s="4"/>
      <c r="B57" s="536" t="s">
        <v>514</v>
      </c>
      <c r="C57" s="804"/>
      <c r="D57" s="67">
        <f>SUM(D53:D56)</f>
        <v>0</v>
      </c>
      <c r="E57" s="67">
        <f t="shared" ref="E57:N57" si="12">SUM(E53:E56)</f>
        <v>0</v>
      </c>
      <c r="F57" s="67">
        <f t="shared" si="12"/>
        <v>0</v>
      </c>
      <c r="G57" s="67">
        <f t="shared" si="12"/>
        <v>0</v>
      </c>
      <c r="H57" s="67">
        <f t="shared" si="12"/>
        <v>0</v>
      </c>
      <c r="I57" s="67">
        <f t="shared" si="12"/>
        <v>0</v>
      </c>
      <c r="J57" s="67">
        <f t="shared" si="12"/>
        <v>11.357100000000001</v>
      </c>
      <c r="K57" s="67"/>
      <c r="L57" s="67">
        <f t="shared" si="12"/>
        <v>0</v>
      </c>
      <c r="M57" s="67">
        <f t="shared" si="12"/>
        <v>0</v>
      </c>
      <c r="N57" s="67">
        <f t="shared" si="12"/>
        <v>0</v>
      </c>
      <c r="O57" s="79"/>
    </row>
    <row r="58" spans="1:15" s="14" customFormat="1">
      <c r="A58" s="74"/>
      <c r="B58" s="494" t="s">
        <v>515</v>
      </c>
      <c r="C58" s="490"/>
      <c r="D58" s="73"/>
      <c r="E58" s="486">
        <f t="shared" ref="E58:N58" si="13">ROUND(SUM(D57*E16+E57*E17)/12,4)</f>
        <v>0</v>
      </c>
      <c r="F58" s="486">
        <f t="shared" si="13"/>
        <v>0</v>
      </c>
      <c r="G58" s="486">
        <f t="shared" si="13"/>
        <v>0</v>
      </c>
      <c r="H58" s="486">
        <f t="shared" si="13"/>
        <v>0</v>
      </c>
      <c r="I58" s="486">
        <f t="shared" si="13"/>
        <v>0</v>
      </c>
      <c r="J58" s="486">
        <f t="shared" si="13"/>
        <v>11.357100000000001</v>
      </c>
      <c r="K58" s="486"/>
      <c r="L58" s="486">
        <f t="shared" si="13"/>
        <v>0</v>
      </c>
      <c r="M58" s="486">
        <f t="shared" si="13"/>
        <v>0</v>
      </c>
      <c r="N58" s="486">
        <f t="shared" si="13"/>
        <v>0</v>
      </c>
      <c r="O58" s="491"/>
    </row>
    <row r="59" spans="1:15" s="72" customFormat="1">
      <c r="A59" s="74"/>
      <c r="B59" s="494"/>
      <c r="C59" s="490"/>
      <c r="D59" s="73"/>
      <c r="E59" s="73"/>
      <c r="F59" s="73"/>
      <c r="G59" s="73"/>
      <c r="H59" s="73"/>
      <c r="I59" s="73"/>
      <c r="J59" s="73"/>
      <c r="K59" s="73"/>
      <c r="L59" s="496"/>
      <c r="M59" s="496"/>
      <c r="N59" s="496"/>
      <c r="O59" s="495"/>
    </row>
    <row r="60" spans="1:15" s="66" customFormat="1">
      <c r="A60" s="64"/>
      <c r="B60" s="604">
        <f>'1.  LRAMVA Summary'!B33</f>
        <v>0</v>
      </c>
      <c r="C60" s="802">
        <f>'2. LRAMVA Threshold'!J43</f>
        <v>0</v>
      </c>
      <c r="D60" s="47"/>
      <c r="E60" s="47"/>
      <c r="F60" s="47"/>
      <c r="G60" s="47"/>
      <c r="H60" s="47"/>
      <c r="I60" s="47"/>
      <c r="J60" s="47"/>
      <c r="K60" s="47"/>
      <c r="L60" s="47"/>
      <c r="M60" s="47"/>
      <c r="N60" s="47"/>
      <c r="O60" s="71"/>
    </row>
    <row r="61" spans="1:15" s="18" customFormat="1" hidden="1" outlineLevel="1">
      <c r="A61" s="4"/>
      <c r="B61" s="536" t="s">
        <v>512</v>
      </c>
      <c r="C61" s="803"/>
      <c r="D61" s="47"/>
      <c r="E61" s="47"/>
      <c r="F61" s="47"/>
      <c r="G61" s="47"/>
      <c r="H61" s="47"/>
      <c r="I61" s="47"/>
      <c r="J61" s="47"/>
      <c r="K61" s="47"/>
      <c r="L61" s="47"/>
      <c r="M61" s="47"/>
      <c r="N61" s="47"/>
      <c r="O61" s="71"/>
    </row>
    <row r="62" spans="1:15" s="18" customFormat="1" hidden="1" outlineLevel="1">
      <c r="A62" s="4"/>
      <c r="B62" s="536" t="s">
        <v>513</v>
      </c>
      <c r="C62" s="803"/>
      <c r="D62" s="47"/>
      <c r="E62" s="47"/>
      <c r="F62" s="47"/>
      <c r="G62" s="47"/>
      <c r="H62" s="47"/>
      <c r="I62" s="47"/>
      <c r="J62" s="47"/>
      <c r="K62" s="47"/>
      <c r="L62" s="47"/>
      <c r="M62" s="47"/>
      <c r="N62" s="47"/>
      <c r="O62" s="71"/>
    </row>
    <row r="63" spans="1:15" s="18" customFormat="1" hidden="1" outlineLevel="1">
      <c r="A63" s="4"/>
      <c r="B63" s="536" t="s">
        <v>491</v>
      </c>
      <c r="C63" s="803"/>
      <c r="D63" s="47"/>
      <c r="E63" s="47"/>
      <c r="F63" s="47"/>
      <c r="G63" s="47"/>
      <c r="H63" s="47"/>
      <c r="I63" s="47"/>
      <c r="J63" s="47"/>
      <c r="K63" s="47"/>
      <c r="L63" s="47"/>
      <c r="M63" s="47"/>
      <c r="N63" s="47"/>
      <c r="O63" s="71"/>
    </row>
    <row r="64" spans="1:15" s="18" customFormat="1" collapsed="1">
      <c r="A64" s="4"/>
      <c r="B64" s="536" t="s">
        <v>514</v>
      </c>
      <c r="C64" s="804"/>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515</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4">
        <f>'1.  LRAMVA Summary'!B34</f>
        <v>0</v>
      </c>
      <c r="C67" s="802">
        <f>'2. LRAMVA Threshold'!K43</f>
        <v>0</v>
      </c>
      <c r="D67" s="47"/>
      <c r="E67" s="47"/>
      <c r="F67" s="47"/>
      <c r="G67" s="47"/>
      <c r="H67" s="47"/>
      <c r="I67" s="47"/>
      <c r="J67" s="47"/>
      <c r="K67" s="47"/>
      <c r="L67" s="47"/>
      <c r="M67" s="47"/>
      <c r="N67" s="47"/>
      <c r="O67" s="71"/>
    </row>
    <row r="68" spans="1:15" s="18" customFormat="1" hidden="1" outlineLevel="1">
      <c r="A68" s="4"/>
      <c r="B68" s="536" t="s">
        <v>512</v>
      </c>
      <c r="C68" s="803"/>
      <c r="D68" s="47"/>
      <c r="E68" s="47"/>
      <c r="F68" s="47"/>
      <c r="G68" s="47"/>
      <c r="H68" s="47"/>
      <c r="I68" s="47"/>
      <c r="J68" s="47"/>
      <c r="K68" s="47"/>
      <c r="L68" s="47"/>
      <c r="M68" s="47"/>
      <c r="N68" s="47"/>
      <c r="O68" s="71"/>
    </row>
    <row r="69" spans="1:15" s="18" customFormat="1" hidden="1" outlineLevel="1">
      <c r="A69" s="4"/>
      <c r="B69" s="536" t="s">
        <v>513</v>
      </c>
      <c r="C69" s="803"/>
      <c r="D69" s="47"/>
      <c r="E69" s="47"/>
      <c r="F69" s="47"/>
      <c r="G69" s="47"/>
      <c r="H69" s="47"/>
      <c r="I69" s="47"/>
      <c r="J69" s="47"/>
      <c r="K69" s="47"/>
      <c r="L69" s="47"/>
      <c r="M69" s="47"/>
      <c r="N69" s="47"/>
      <c r="O69" s="71"/>
    </row>
    <row r="70" spans="1:15" s="18" customFormat="1" hidden="1" outlineLevel="1">
      <c r="A70" s="4"/>
      <c r="B70" s="536" t="s">
        <v>491</v>
      </c>
      <c r="C70" s="803"/>
      <c r="D70" s="47"/>
      <c r="E70" s="47"/>
      <c r="F70" s="47"/>
      <c r="G70" s="47"/>
      <c r="H70" s="47"/>
      <c r="I70" s="47"/>
      <c r="J70" s="47"/>
      <c r="K70" s="47"/>
      <c r="L70" s="47"/>
      <c r="M70" s="47"/>
      <c r="N70" s="47"/>
      <c r="O70" s="71"/>
    </row>
    <row r="71" spans="1:15" s="18" customFormat="1" collapsed="1">
      <c r="A71" s="4"/>
      <c r="B71" s="536" t="s">
        <v>514</v>
      </c>
      <c r="C71" s="804"/>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515</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4">
        <f>'1.  LRAMVA Summary'!B35</f>
        <v>0</v>
      </c>
      <c r="C74" s="802">
        <f>'2. LRAMVA Threshold'!L43</f>
        <v>0</v>
      </c>
      <c r="D74" s="47"/>
      <c r="E74" s="47"/>
      <c r="F74" s="47"/>
      <c r="G74" s="47"/>
      <c r="H74" s="47"/>
      <c r="I74" s="47"/>
      <c r="J74" s="47"/>
      <c r="K74" s="47"/>
      <c r="L74" s="47"/>
      <c r="M74" s="47"/>
      <c r="N74" s="47"/>
      <c r="O74" s="71"/>
    </row>
    <row r="75" spans="1:15" s="18" customFormat="1" hidden="1" outlineLevel="1">
      <c r="A75" s="4"/>
      <c r="B75" s="536" t="s">
        <v>512</v>
      </c>
      <c r="C75" s="803"/>
      <c r="D75" s="47"/>
      <c r="E75" s="47"/>
      <c r="F75" s="47"/>
      <c r="G75" s="47"/>
      <c r="H75" s="47"/>
      <c r="I75" s="47"/>
      <c r="J75" s="47"/>
      <c r="K75" s="47"/>
      <c r="L75" s="47"/>
      <c r="M75" s="47"/>
      <c r="N75" s="47"/>
      <c r="O75" s="71"/>
    </row>
    <row r="76" spans="1:15" s="18" customFormat="1" hidden="1" outlineLevel="1">
      <c r="A76" s="4"/>
      <c r="B76" s="536" t="s">
        <v>513</v>
      </c>
      <c r="C76" s="803"/>
      <c r="D76" s="47"/>
      <c r="E76" s="47"/>
      <c r="F76" s="47"/>
      <c r="G76" s="47"/>
      <c r="H76" s="47"/>
      <c r="I76" s="47"/>
      <c r="J76" s="47"/>
      <c r="K76" s="47"/>
      <c r="L76" s="47"/>
      <c r="M76" s="47"/>
      <c r="N76" s="47"/>
      <c r="O76" s="71"/>
    </row>
    <row r="77" spans="1:15" s="18" customFormat="1" hidden="1" outlineLevel="1">
      <c r="A77" s="4"/>
      <c r="B77" s="536" t="s">
        <v>491</v>
      </c>
      <c r="C77" s="803"/>
      <c r="D77" s="47"/>
      <c r="E77" s="47"/>
      <c r="F77" s="47"/>
      <c r="G77" s="47"/>
      <c r="H77" s="47"/>
      <c r="I77" s="47"/>
      <c r="J77" s="47"/>
      <c r="K77" s="47"/>
      <c r="L77" s="47"/>
      <c r="M77" s="47"/>
      <c r="N77" s="47"/>
      <c r="O77" s="71"/>
    </row>
    <row r="78" spans="1:15" s="18" customFormat="1" collapsed="1">
      <c r="A78" s="4"/>
      <c r="B78" s="536" t="s">
        <v>514</v>
      </c>
      <c r="C78" s="804"/>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515</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4">
        <f>'1.  LRAMVA Summary'!B36</f>
        <v>0</v>
      </c>
      <c r="C81" s="802">
        <f>'2. LRAMVA Threshold'!M43</f>
        <v>0</v>
      </c>
      <c r="D81" s="47"/>
      <c r="E81" s="47"/>
      <c r="F81" s="47"/>
      <c r="G81" s="47"/>
      <c r="H81" s="47"/>
      <c r="I81" s="47"/>
      <c r="J81" s="47"/>
      <c r="K81" s="47"/>
      <c r="L81" s="47"/>
      <c r="M81" s="47"/>
      <c r="N81" s="47"/>
      <c r="O81" s="71"/>
    </row>
    <row r="82" spans="1:15" s="18" customFormat="1" hidden="1" outlineLevel="1">
      <c r="A82" s="4"/>
      <c r="B82" s="536" t="s">
        <v>512</v>
      </c>
      <c r="C82" s="803"/>
      <c r="D82" s="47"/>
      <c r="E82" s="47"/>
      <c r="F82" s="47"/>
      <c r="G82" s="47"/>
      <c r="H82" s="47"/>
      <c r="I82" s="47"/>
      <c r="J82" s="47"/>
      <c r="K82" s="47"/>
      <c r="L82" s="47"/>
      <c r="M82" s="47"/>
      <c r="N82" s="47"/>
      <c r="O82" s="71"/>
    </row>
    <row r="83" spans="1:15" s="18" customFormat="1" hidden="1" outlineLevel="1">
      <c r="A83" s="4"/>
      <c r="B83" s="536" t="s">
        <v>513</v>
      </c>
      <c r="C83" s="803"/>
      <c r="D83" s="47"/>
      <c r="E83" s="47"/>
      <c r="F83" s="47"/>
      <c r="G83" s="47"/>
      <c r="H83" s="47"/>
      <c r="I83" s="47"/>
      <c r="J83" s="47"/>
      <c r="K83" s="47"/>
      <c r="L83" s="47"/>
      <c r="M83" s="47"/>
      <c r="N83" s="47"/>
      <c r="O83" s="71"/>
    </row>
    <row r="84" spans="1:15" s="18" customFormat="1" hidden="1" outlineLevel="1">
      <c r="A84" s="4"/>
      <c r="B84" s="536" t="s">
        <v>491</v>
      </c>
      <c r="C84" s="803"/>
      <c r="D84" s="47"/>
      <c r="E84" s="47"/>
      <c r="F84" s="47"/>
      <c r="G84" s="47"/>
      <c r="H84" s="47"/>
      <c r="I84" s="47"/>
      <c r="J84" s="47"/>
      <c r="K84" s="47"/>
      <c r="L84" s="47"/>
      <c r="M84" s="47"/>
      <c r="N84" s="47"/>
      <c r="O84" s="71"/>
    </row>
    <row r="85" spans="1:15" s="18" customFormat="1" collapsed="1">
      <c r="A85" s="4"/>
      <c r="B85" s="536" t="s">
        <v>514</v>
      </c>
      <c r="C85" s="804"/>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515</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4">
        <f>'1.  LRAMVA Summary'!B37</f>
        <v>0</v>
      </c>
      <c r="C88" s="802">
        <f>'2. LRAMVA Threshold'!N43</f>
        <v>0</v>
      </c>
      <c r="D88" s="47"/>
      <c r="E88" s="47"/>
      <c r="F88" s="47"/>
      <c r="G88" s="47"/>
      <c r="H88" s="47"/>
      <c r="I88" s="47"/>
      <c r="J88" s="47"/>
      <c r="K88" s="47"/>
      <c r="L88" s="47"/>
      <c r="M88" s="47"/>
      <c r="N88" s="47"/>
      <c r="O88" s="71"/>
    </row>
    <row r="89" spans="1:15" s="18" customFormat="1" hidden="1" outlineLevel="1">
      <c r="A89" s="4"/>
      <c r="B89" s="536" t="s">
        <v>512</v>
      </c>
      <c r="C89" s="803"/>
      <c r="D89" s="47"/>
      <c r="E89" s="47"/>
      <c r="F89" s="47"/>
      <c r="G89" s="47"/>
      <c r="H89" s="47"/>
      <c r="I89" s="47"/>
      <c r="J89" s="47"/>
      <c r="K89" s="47"/>
      <c r="L89" s="47"/>
      <c r="M89" s="47"/>
      <c r="N89" s="47"/>
      <c r="O89" s="71"/>
    </row>
    <row r="90" spans="1:15" s="18" customFormat="1" hidden="1" outlineLevel="1">
      <c r="A90" s="4"/>
      <c r="B90" s="536" t="s">
        <v>513</v>
      </c>
      <c r="C90" s="803"/>
      <c r="D90" s="47"/>
      <c r="E90" s="47"/>
      <c r="F90" s="47"/>
      <c r="G90" s="47"/>
      <c r="H90" s="47"/>
      <c r="I90" s="47"/>
      <c r="J90" s="47"/>
      <c r="K90" s="47"/>
      <c r="L90" s="47"/>
      <c r="M90" s="47"/>
      <c r="N90" s="47"/>
      <c r="O90" s="71"/>
    </row>
    <row r="91" spans="1:15" s="18" customFormat="1" hidden="1" outlineLevel="1">
      <c r="A91" s="4"/>
      <c r="B91" s="536" t="s">
        <v>491</v>
      </c>
      <c r="C91" s="803"/>
      <c r="D91" s="47"/>
      <c r="E91" s="47"/>
      <c r="F91" s="47"/>
      <c r="G91" s="47"/>
      <c r="H91" s="47"/>
      <c r="I91" s="47"/>
      <c r="J91" s="47"/>
      <c r="K91" s="47"/>
      <c r="L91" s="47"/>
      <c r="M91" s="47"/>
      <c r="N91" s="47"/>
      <c r="O91" s="71"/>
    </row>
    <row r="92" spans="1:15" s="18" customFormat="1" collapsed="1">
      <c r="A92" s="4"/>
      <c r="B92" s="536" t="s">
        <v>514</v>
      </c>
      <c r="C92" s="804"/>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515</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4">
        <f>'1.  LRAMVA Summary'!B38</f>
        <v>0</v>
      </c>
      <c r="C95" s="802">
        <f>'2. LRAMVA Threshold'!O43</f>
        <v>0</v>
      </c>
      <c r="D95" s="47"/>
      <c r="E95" s="47"/>
      <c r="F95" s="47"/>
      <c r="G95" s="47"/>
      <c r="H95" s="47"/>
      <c r="I95" s="47"/>
      <c r="J95" s="47"/>
      <c r="K95" s="47"/>
      <c r="L95" s="47"/>
      <c r="M95" s="47"/>
      <c r="N95" s="47"/>
      <c r="O95" s="71"/>
    </row>
    <row r="96" spans="1:15" s="18" customFormat="1" hidden="1" outlineLevel="1">
      <c r="A96" s="4"/>
      <c r="B96" s="536" t="s">
        <v>512</v>
      </c>
      <c r="C96" s="803"/>
      <c r="D96" s="47"/>
      <c r="E96" s="47"/>
      <c r="F96" s="47"/>
      <c r="G96" s="47"/>
      <c r="H96" s="47"/>
      <c r="I96" s="47"/>
      <c r="J96" s="47"/>
      <c r="K96" s="47"/>
      <c r="L96" s="47"/>
      <c r="M96" s="47"/>
      <c r="N96" s="47"/>
      <c r="O96" s="71"/>
    </row>
    <row r="97" spans="1:15" s="18" customFormat="1" hidden="1" outlineLevel="1">
      <c r="A97" s="4"/>
      <c r="B97" s="536" t="s">
        <v>513</v>
      </c>
      <c r="C97" s="803"/>
      <c r="D97" s="47"/>
      <c r="E97" s="47"/>
      <c r="F97" s="47"/>
      <c r="G97" s="47"/>
      <c r="H97" s="47"/>
      <c r="I97" s="47"/>
      <c r="J97" s="47"/>
      <c r="K97" s="47"/>
      <c r="L97" s="47"/>
      <c r="M97" s="47"/>
      <c r="N97" s="47"/>
      <c r="O97" s="71"/>
    </row>
    <row r="98" spans="1:15" s="18" customFormat="1" hidden="1" outlineLevel="1">
      <c r="A98" s="4"/>
      <c r="B98" s="536" t="s">
        <v>491</v>
      </c>
      <c r="C98" s="803"/>
      <c r="D98" s="47"/>
      <c r="E98" s="47"/>
      <c r="F98" s="47"/>
      <c r="G98" s="47"/>
      <c r="H98" s="47"/>
      <c r="I98" s="47"/>
      <c r="J98" s="47"/>
      <c r="K98" s="47"/>
      <c r="L98" s="47"/>
      <c r="M98" s="47"/>
      <c r="N98" s="47"/>
      <c r="O98" s="71"/>
    </row>
    <row r="99" spans="1:15" s="18" customFormat="1" collapsed="1">
      <c r="A99" s="4"/>
      <c r="B99" s="536" t="s">
        <v>514</v>
      </c>
      <c r="C99" s="804"/>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515</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4">
        <f>'1.  LRAMVA Summary'!B39</f>
        <v>0</v>
      </c>
      <c r="C102" s="802">
        <f>'2. LRAMVA Threshold'!P43</f>
        <v>0</v>
      </c>
      <c r="D102" s="47"/>
      <c r="E102" s="47"/>
      <c r="F102" s="47"/>
      <c r="G102" s="47"/>
      <c r="H102" s="47"/>
      <c r="I102" s="47"/>
      <c r="J102" s="47"/>
      <c r="K102" s="47"/>
      <c r="L102" s="47"/>
      <c r="M102" s="47"/>
      <c r="N102" s="47"/>
      <c r="O102" s="71"/>
    </row>
    <row r="103" spans="1:15" s="18" customFormat="1" hidden="1" outlineLevel="1">
      <c r="A103" s="4"/>
      <c r="B103" s="536" t="s">
        <v>512</v>
      </c>
      <c r="C103" s="803"/>
      <c r="D103" s="47"/>
      <c r="E103" s="47"/>
      <c r="F103" s="47"/>
      <c r="G103" s="47"/>
      <c r="H103" s="47"/>
      <c r="I103" s="47"/>
      <c r="J103" s="47"/>
      <c r="K103" s="47"/>
      <c r="L103" s="47"/>
      <c r="M103" s="47"/>
      <c r="N103" s="47"/>
      <c r="O103" s="71"/>
    </row>
    <row r="104" spans="1:15" s="18" customFormat="1" hidden="1" outlineLevel="1">
      <c r="A104" s="4"/>
      <c r="B104" s="536" t="s">
        <v>513</v>
      </c>
      <c r="C104" s="803"/>
      <c r="D104" s="47"/>
      <c r="E104" s="47"/>
      <c r="F104" s="47"/>
      <c r="G104" s="47"/>
      <c r="H104" s="47"/>
      <c r="I104" s="47"/>
      <c r="J104" s="47"/>
      <c r="K104" s="47"/>
      <c r="L104" s="47"/>
      <c r="M104" s="47"/>
      <c r="N104" s="47"/>
      <c r="O104" s="71"/>
    </row>
    <row r="105" spans="1:15" s="18" customFormat="1" hidden="1" outlineLevel="1">
      <c r="A105" s="4"/>
      <c r="B105" s="536" t="s">
        <v>491</v>
      </c>
      <c r="C105" s="803"/>
      <c r="D105" s="47"/>
      <c r="E105" s="47"/>
      <c r="F105" s="47"/>
      <c r="G105" s="47"/>
      <c r="H105" s="47"/>
      <c r="I105" s="47"/>
      <c r="J105" s="47"/>
      <c r="K105" s="47"/>
      <c r="L105" s="47"/>
      <c r="M105" s="47"/>
      <c r="N105" s="47"/>
      <c r="O105" s="71"/>
    </row>
    <row r="106" spans="1:15" s="18" customFormat="1" collapsed="1">
      <c r="A106" s="4"/>
      <c r="B106" s="536" t="s">
        <v>514</v>
      </c>
      <c r="C106" s="804"/>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515</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4">
        <f>'1.  LRAMVA Summary'!B40</f>
        <v>0</v>
      </c>
      <c r="C109" s="802">
        <f>'2. LRAMVA Threshold'!Q43</f>
        <v>0</v>
      </c>
      <c r="D109" s="47"/>
      <c r="E109" s="47"/>
      <c r="F109" s="47"/>
      <c r="G109" s="47"/>
      <c r="H109" s="47"/>
      <c r="I109" s="47"/>
      <c r="J109" s="47"/>
      <c r="K109" s="47"/>
      <c r="L109" s="47"/>
      <c r="M109" s="47"/>
      <c r="N109" s="47"/>
      <c r="O109" s="71"/>
    </row>
    <row r="110" spans="1:15" s="18" customFormat="1" hidden="1" outlineLevel="1">
      <c r="A110" s="4"/>
      <c r="B110" s="536" t="s">
        <v>512</v>
      </c>
      <c r="C110" s="803"/>
      <c r="D110" s="47"/>
      <c r="E110" s="47"/>
      <c r="F110" s="47"/>
      <c r="G110" s="47"/>
      <c r="H110" s="47"/>
      <c r="I110" s="47"/>
      <c r="J110" s="47"/>
      <c r="K110" s="47"/>
      <c r="L110" s="47"/>
      <c r="M110" s="47"/>
      <c r="N110" s="47"/>
      <c r="O110" s="71"/>
    </row>
    <row r="111" spans="1:15" s="18" customFormat="1" hidden="1" outlineLevel="1">
      <c r="A111" s="4"/>
      <c r="B111" s="536" t="s">
        <v>513</v>
      </c>
      <c r="C111" s="803"/>
      <c r="D111" s="47"/>
      <c r="E111" s="47"/>
      <c r="F111" s="47"/>
      <c r="G111" s="47"/>
      <c r="H111" s="47"/>
      <c r="I111" s="47"/>
      <c r="J111" s="47"/>
      <c r="K111" s="47"/>
      <c r="L111" s="47"/>
      <c r="M111" s="47"/>
      <c r="N111" s="47"/>
      <c r="O111" s="71"/>
    </row>
    <row r="112" spans="1:15" s="18" customFormat="1" hidden="1" outlineLevel="1">
      <c r="A112" s="4"/>
      <c r="B112" s="536" t="s">
        <v>491</v>
      </c>
      <c r="C112" s="803"/>
      <c r="D112" s="47"/>
      <c r="E112" s="47"/>
      <c r="F112" s="47"/>
      <c r="G112" s="47"/>
      <c r="H112" s="47"/>
      <c r="I112" s="47"/>
      <c r="J112" s="47"/>
      <c r="K112" s="47"/>
      <c r="L112" s="47"/>
      <c r="M112" s="47"/>
      <c r="N112" s="47"/>
      <c r="O112" s="71"/>
    </row>
    <row r="113" spans="1:17" s="18" customFormat="1" collapsed="1">
      <c r="A113" s="4"/>
      <c r="B113" s="536" t="s">
        <v>514</v>
      </c>
      <c r="C113" s="804"/>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515</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c r="A115" s="74"/>
      <c r="B115" s="76"/>
      <c r="C115" s="83"/>
      <c r="D115" s="77"/>
      <c r="E115" s="77"/>
      <c r="F115" s="77"/>
      <c r="G115" s="77"/>
      <c r="H115" s="77"/>
      <c r="I115" s="77"/>
      <c r="J115" s="77"/>
      <c r="K115" s="497"/>
      <c r="L115" s="498"/>
      <c r="M115" s="498"/>
      <c r="N115" s="498"/>
      <c r="O115" s="499"/>
    </row>
    <row r="116" spans="1:17" s="3" customFormat="1" ht="21" customHeight="1">
      <c r="A116" s="4"/>
      <c r="B116" s="500" t="s">
        <v>624</v>
      </c>
      <c r="C116" s="100"/>
      <c r="D116" s="501"/>
      <c r="E116" s="501"/>
      <c r="F116" s="501"/>
      <c r="G116" s="501"/>
      <c r="H116" s="501"/>
      <c r="I116" s="501"/>
      <c r="J116" s="501"/>
      <c r="K116" s="501"/>
      <c r="L116" s="501"/>
      <c r="M116" s="501"/>
      <c r="N116" s="501"/>
      <c r="O116" s="501"/>
    </row>
    <row r="119" spans="1:17" ht="15.6">
      <c r="B119" s="120" t="s">
        <v>485</v>
      </c>
      <c r="J119" s="18"/>
    </row>
    <row r="120" spans="1:17" s="14" customFormat="1" ht="55.5" customHeight="1">
      <c r="A120" s="74"/>
      <c r="B120" s="806" t="s">
        <v>626</v>
      </c>
      <c r="C120" s="806"/>
      <c r="D120" s="806"/>
      <c r="E120" s="806"/>
      <c r="F120" s="806"/>
      <c r="G120" s="806"/>
      <c r="H120" s="806"/>
      <c r="I120" s="806"/>
      <c r="J120" s="806"/>
      <c r="K120" s="806"/>
      <c r="L120" s="806"/>
      <c r="M120" s="806"/>
      <c r="N120" s="806"/>
      <c r="O120" s="806"/>
      <c r="P120" s="806"/>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 50 to 699 kW</v>
      </c>
      <c r="F122" s="246" t="str">
        <f>'1.  LRAMVA Summary'!G50</f>
        <v>GS 700 to 4,999 kW</v>
      </c>
      <c r="G122" s="246" t="str">
        <f>'1.  LRAMVA Summary'!H50</f>
        <v>Large Use</v>
      </c>
      <c r="H122" s="246" t="str">
        <f>'1.  LRAMVA Summary'!I50</f>
        <v>Street Lighting</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t="str">
        <f>'1.  LRAMVA Summary'!H51</f>
        <v>kW</v>
      </c>
      <c r="H123" s="586" t="str">
        <f>'1.  LRAMVA Summary'!I51</f>
        <v>kW</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2">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3">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3">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3">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3">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3">
        <v>2016</v>
      </c>
      <c r="C129" s="684">
        <f t="shared" si="30"/>
        <v>1.18E-2</v>
      </c>
      <c r="D129" s="685">
        <f t="shared" si="32"/>
        <v>1.6400000000000001E-2</v>
      </c>
      <c r="E129" s="686">
        <f t="shared" si="33"/>
        <v>2.794</v>
      </c>
      <c r="F129" s="685">
        <f t="shared" si="34"/>
        <v>3.2433999999999998</v>
      </c>
      <c r="G129" s="686">
        <f t="shared" si="35"/>
        <v>2.4556</v>
      </c>
      <c r="H129" s="685">
        <f t="shared" si="36"/>
        <v>11.357100000000001</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3">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3">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3">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c r="B133" s="504">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500" t="s">
        <v>643</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F25" sqref="F25"/>
    </sheetView>
  </sheetViews>
  <sheetFormatPr defaultColWidth="9.109375" defaultRowHeight="14.4"/>
  <cols>
    <col min="1" max="16384" width="9.109375" style="12"/>
  </cols>
  <sheetData>
    <row r="14" spans="2:24" ht="15.6">
      <c r="B14" s="588" t="s">
        <v>506</v>
      </c>
    </row>
    <row r="15" spans="2:24" ht="15.6">
      <c r="B15" s="588"/>
    </row>
    <row r="16" spans="2:24" s="668" customFormat="1" ht="28.5" customHeight="1">
      <c r="B16" s="812" t="s">
        <v>648</v>
      </c>
      <c r="C16" s="812"/>
      <c r="D16" s="812"/>
      <c r="E16" s="812"/>
      <c r="F16" s="812"/>
      <c r="G16" s="812"/>
      <c r="H16" s="812"/>
      <c r="I16" s="812"/>
      <c r="J16" s="812"/>
      <c r="K16" s="812"/>
      <c r="L16" s="812"/>
      <c r="M16" s="812"/>
      <c r="N16" s="812"/>
      <c r="O16" s="812"/>
      <c r="P16" s="812"/>
      <c r="Q16" s="812"/>
      <c r="R16" s="812"/>
      <c r="S16" s="812"/>
      <c r="T16" s="812"/>
      <c r="U16" s="812"/>
      <c r="V16" s="812"/>
      <c r="W16" s="812"/>
      <c r="X16" s="812"/>
    </row>
  </sheetData>
  <mergeCells count="1">
    <mergeCell ref="B16:X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6" ma:contentTypeDescription="Create a new document." ma:contentTypeScope="" ma:versionID="a51e3a97222f7547f2bcd846346b24b4">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d62e64f0ef921e6ff26ceba308a2171a"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7DD0F1-146C-49AC-883B-F9BD86C4A738}">
  <ds:schemaRefs>
    <ds:schemaRef ds:uri="http://schemas.microsoft.com/sharepoint/v3/contenttype/forms"/>
  </ds:schemaRefs>
</ds:datastoreItem>
</file>

<file path=customXml/itemProps2.xml><?xml version="1.0" encoding="utf-8"?>
<ds:datastoreItem xmlns:ds="http://schemas.openxmlformats.org/officeDocument/2006/customXml" ds:itemID="{E04FD259-E2D1-4D53-BE65-D086BA50C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44278-a604-49a7-8187-9642ca59cb21"/>
    <ds:schemaRef ds:uri="01f4ed2e-8ed5-4f01-addc-53cbf9210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84C926-FDB1-43E7-BEA4-F8FDFDB11EE8}">
  <ds:schemaRef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http://www.w3.org/XML/1998/namespace"/>
    <ds:schemaRef ds:uri="http://schemas.openxmlformats.org/package/2006/metadata/core-properties"/>
    <ds:schemaRef ds:uri="01f4ed2e-8ed5-4f01-addc-53cbf92106b5"/>
    <ds:schemaRef ds:uri="c7144278-a604-49a7-8187-9642ca59cb2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Natalie Yeates</cp:lastModifiedBy>
  <cp:lastPrinted>2017-05-24T00:43:43Z</cp:lastPrinted>
  <dcterms:created xsi:type="dcterms:W3CDTF">2012-03-05T18:56:04Z</dcterms:created>
  <dcterms:modified xsi:type="dcterms:W3CDTF">2018-09-15T17:05:34Z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