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I:\Rate Submissions\2019\Models\"/>
    </mc:Choice>
  </mc:AlternateContent>
  <xr:revisionPtr revIDLastSave="0" documentId="10_ncr:100000_{5C7E2582-8ABF-485C-A03A-3A284D807785}" xr6:coauthVersionLast="31" xr6:coauthVersionMax="31" xr10:uidLastSave="{00000000-0000-0000-0000-000000000000}"/>
  <bookViews>
    <workbookView xWindow="270" yWindow="-135" windowWidth="19860" windowHeight="6450" tabRatio="855" firstSheet="10" activeTab="10"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Summary'!$A$1:$R$108</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Report'!$A$1:$BT$57</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AC587" i="79" l="1"/>
  <c r="O493" i="79" l="1"/>
  <c r="O314" i="79"/>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93"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Q493" i="79" l="1"/>
  <c r="R493" i="79"/>
  <c r="S493" i="79"/>
  <c r="T493" i="79"/>
  <c r="U493" i="79"/>
  <c r="V493" i="79"/>
  <c r="W493" i="79"/>
  <c r="X493" i="79"/>
  <c r="P493" i="79"/>
  <c r="J54" i="85"/>
  <c r="N54" i="85"/>
  <c r="E53" i="85"/>
  <c r="G53" i="85"/>
  <c r="G54" i="85" s="1"/>
  <c r="H53" i="85"/>
  <c r="H54" i="85" s="1"/>
  <c r="I53" i="85"/>
  <c r="I54" i="85" s="1"/>
  <c r="J53" i="85"/>
  <c r="K53" i="85"/>
  <c r="K54" i="85" s="1"/>
  <c r="L53" i="85"/>
  <c r="L54" i="85" s="1"/>
  <c r="M53" i="85"/>
  <c r="M54" i="85" s="1"/>
  <c r="N53" i="85"/>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F55" i="85" s="1"/>
  <c r="G55" i="85" s="1"/>
  <c r="H55" i="85" s="1"/>
  <c r="I55" i="85" s="1"/>
  <c r="J55" i="85" s="1"/>
  <c r="K55" i="85" s="1"/>
  <c r="L55" i="85" s="1"/>
  <c r="M55" i="85" s="1"/>
  <c r="N55" i="85" s="1"/>
  <c r="Y522" i="79" l="1"/>
  <c r="Y526" i="79"/>
  <c r="Y529" i="79"/>
  <c r="Y532" i="79"/>
  <c r="Y535" i="79"/>
  <c r="AM521" i="79"/>
  <c r="Y571" i="79"/>
  <c r="AM571" i="79" s="1"/>
  <c r="Y483" i="79"/>
  <c r="Y477" i="79"/>
  <c r="AF493" i="79" l="1"/>
  <c r="AA499" i="79"/>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T575" i="79" s="1"/>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93" i="79"/>
  <c r="L493" i="79"/>
  <c r="K493" i="79"/>
  <c r="J493" i="79"/>
  <c r="I493" i="79"/>
  <c r="H493" i="79"/>
  <c r="G493" i="79"/>
  <c r="F493" i="79"/>
  <c r="E493"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496" i="79"/>
  <c r="D490" i="79"/>
  <c r="D483" i="79"/>
  <c r="AL478" i="79"/>
  <c r="AK478" i="79"/>
  <c r="AJ478" i="79"/>
  <c r="AI478" i="79"/>
  <c r="AH478" i="79"/>
  <c r="AG478" i="79"/>
  <c r="AF478" i="79"/>
  <c r="AE478" i="79"/>
  <c r="AD478" i="79"/>
  <c r="AC478" i="79"/>
  <c r="AB478" i="79"/>
  <c r="AA478" i="79"/>
  <c r="Z478" i="79"/>
  <c r="Y478" i="79"/>
  <c r="AM477" i="79"/>
  <c r="D575" i="79"/>
  <c r="AD575" i="79" l="1"/>
  <c r="Z575" i="79"/>
  <c r="AE575" i="79"/>
  <c r="AB575" i="79"/>
  <c r="L575" i="79"/>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S513" i="46" s="1"/>
  <c r="T505" i="46"/>
  <c r="U505" i="46"/>
  <c r="V505" i="46"/>
  <c r="W505" i="46"/>
  <c r="W513" i="46" s="1"/>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R513" i="46"/>
  <c r="T513" i="46"/>
  <c r="V513" i="46"/>
  <c r="X513" i="46"/>
  <c r="P511" i="46"/>
  <c r="P510" i="46"/>
  <c r="P508" i="46"/>
  <c r="P507" i="46"/>
  <c r="P505" i="46"/>
  <c r="P504" i="46"/>
  <c r="P501" i="46"/>
  <c r="P500" i="46"/>
  <c r="P498" i="46"/>
  <c r="P497" i="46"/>
  <c r="P495" i="46"/>
  <c r="P494" i="46"/>
  <c r="P492" i="46"/>
  <c r="P491" i="46"/>
  <c r="P489" i="46"/>
  <c r="P488" i="46"/>
  <c r="Q513" i="46" l="1"/>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E255" i="46" s="1"/>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P127" i="46" l="1"/>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M127" i="46" s="1"/>
  <c r="L23" i="46"/>
  <c r="L22" i="46"/>
  <c r="L127" i="46" s="1"/>
  <c r="K23" i="46"/>
  <c r="K22" i="46"/>
  <c r="K127" i="46" s="1"/>
  <c r="J23" i="46"/>
  <c r="J22" i="46"/>
  <c r="J127" i="46" s="1"/>
  <c r="I23" i="46"/>
  <c r="I22" i="46"/>
  <c r="I127" i="46" s="1"/>
  <c r="H23" i="46"/>
  <c r="H22" i="46"/>
  <c r="H127" i="46" s="1"/>
  <c r="G23" i="46"/>
  <c r="G22" i="46"/>
  <c r="G127" i="46" s="1"/>
  <c r="F22" i="46"/>
  <c r="E22" i="46"/>
  <c r="F23" i="46"/>
  <c r="E23" i="46"/>
  <c r="F127" i="46" l="1"/>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AC381" i="79" s="1"/>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Y513" i="46" l="1"/>
  <c r="BP166" i="86"/>
  <c r="BP159" i="86" s="1"/>
  <c r="BO166" i="86"/>
  <c r="BO159" i="86" s="1"/>
  <c r="BM166" i="86"/>
  <c r="BM162" i="86" s="1"/>
  <c r="BN166" i="86"/>
  <c r="BN163" i="86" s="1"/>
  <c r="BM159" i="86"/>
  <c r="BM157" i="86"/>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64" i="86" l="1"/>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Q173" i="86" s="1"/>
  <c r="BM171" i="86"/>
  <c r="BN171" i="86"/>
  <c r="BN175" i="86"/>
  <c r="BN170" i="86"/>
  <c r="BO171" i="86"/>
  <c r="BN174" i="86"/>
  <c r="BO175" i="86"/>
  <c r="BO170" i="86"/>
  <c r="BN172" i="86"/>
  <c r="BQ162" i="86" l="1"/>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4"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AA575" i="79" s="1"/>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F575" i="79" s="1"/>
  <c r="AE494" i="79"/>
  <c r="AD494" i="79"/>
  <c r="AC494" i="79"/>
  <c r="AC575" i="79" s="1"/>
  <c r="AB494" i="79"/>
  <c r="AA494" i="79"/>
  <c r="Z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575" i="79" l="1"/>
  <c r="Z590" i="79"/>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AF576" i="79" s="1"/>
  <c r="AF587" i="79" s="1"/>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782" i="79"/>
  <c r="Z941" i="79" s="1"/>
  <c r="Z965" i="79"/>
  <c r="Z1124" i="79" s="1"/>
  <c r="Z36" i="79"/>
  <c r="Z195" i="79" s="1"/>
  <c r="AE406" i="46"/>
  <c r="J13" i="44"/>
  <c r="AE964" i="79"/>
  <c r="AE404" i="79"/>
  <c r="AE781" i="79"/>
  <c r="AE598" i="79"/>
  <c r="AE218" i="79"/>
  <c r="AE35" i="79"/>
  <c r="J43" i="44"/>
  <c r="J53" i="44" s="1"/>
  <c r="J14" i="44"/>
  <c r="J18" i="44" s="1"/>
  <c r="AE405" i="79"/>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D14" i="44"/>
  <c r="D18" i="44" s="1"/>
  <c r="Y965" i="79"/>
  <c r="Y1124" i="79" s="1"/>
  <c r="Y405" i="79"/>
  <c r="Y782" i="79"/>
  <c r="Y941" i="79" s="1"/>
  <c r="Y599" i="79"/>
  <c r="Y758" i="79" s="1"/>
  <c r="Y219" i="79"/>
  <c r="Y381" i="79" s="1"/>
  <c r="Y36" i="79"/>
  <c r="Y195" i="79" s="1"/>
  <c r="AC278" i="46"/>
  <c r="AC395" i="46" s="1"/>
  <c r="H14" i="44"/>
  <c r="H18" i="44" s="1"/>
  <c r="AC782" i="79"/>
  <c r="AC958" i="79" s="1"/>
  <c r="AC599" i="79"/>
  <c r="AC219" i="79"/>
  <c r="AC965" i="79"/>
  <c r="AC1124" i="79" s="1"/>
  <c r="AC405" i="79"/>
  <c r="AC36" i="79"/>
  <c r="AD148" i="46"/>
  <c r="I13" i="44"/>
  <c r="AD404" i="79"/>
  <c r="AD598" i="79"/>
  <c r="AD964" i="79"/>
  <c r="AD781" i="79"/>
  <c r="AD218" i="79"/>
  <c r="AD35" i="79"/>
  <c r="H123" i="45"/>
  <c r="I14" i="44"/>
  <c r="I18" i="44" s="1"/>
  <c r="AD782" i="79"/>
  <c r="AD958" i="79" s="1"/>
  <c r="AD965" i="79"/>
  <c r="AD1124" i="79" s="1"/>
  <c r="AD405" i="79"/>
  <c r="AD590" i="79" s="1"/>
  <c r="AD599" i="79"/>
  <c r="AD219" i="79"/>
  <c r="AD395" i="79" s="1"/>
  <c r="AD36" i="79"/>
  <c r="AA406" i="46"/>
  <c r="F13" i="44"/>
  <c r="AA964" i="79"/>
  <c r="AA781" i="79"/>
  <c r="AA598" i="79"/>
  <c r="AA218" i="79"/>
  <c r="AA404" i="79"/>
  <c r="AA35" i="79"/>
  <c r="F43" i="44"/>
  <c r="F14" i="44"/>
  <c r="F18" i="44" s="1"/>
  <c r="AA405" i="79"/>
  <c r="AA590" i="79" s="1"/>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590"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Y576" i="79"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G53" i="44"/>
  <c r="G50" i="44"/>
  <c r="H53" i="44"/>
  <c r="H50" i="44"/>
  <c r="AC576" i="79" s="1"/>
  <c r="E53" i="44"/>
  <c r="E50" i="44"/>
  <c r="Z576" i="79" s="1"/>
  <c r="Z587" i="79" s="1"/>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92" i="79"/>
  <c r="AC395" i="79"/>
  <c r="AC397" i="79"/>
  <c r="AC396" i="79"/>
  <c r="AC398" i="79"/>
  <c r="AB591" i="79"/>
  <c r="AB592" i="79"/>
  <c r="AA774" i="79"/>
  <c r="AA758" i="79"/>
  <c r="AA775" i="79"/>
  <c r="AA592" i="79"/>
  <c r="AA591" i="79"/>
  <c r="AD396" i="79"/>
  <c r="AD398" i="79"/>
  <c r="AD397" i="79"/>
  <c r="AD381" i="79"/>
  <c r="AD941" i="79"/>
  <c r="AC941" i="79"/>
  <c r="AE395" i="79"/>
  <c r="AE381" i="79"/>
  <c r="AE397" i="79"/>
  <c r="AE396" i="79"/>
  <c r="AE398"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Y1125"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G578" i="79"/>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AF582" i="79" s="1"/>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L260" i="46" l="1"/>
  <c r="AK585" i="79"/>
  <c r="AK586" i="79" s="1"/>
  <c r="P72" i="43" s="1"/>
  <c r="AK583" i="79"/>
  <c r="AK582" i="79"/>
  <c r="AB584" i="79"/>
  <c r="AB583" i="79"/>
  <c r="AB201" i="79"/>
  <c r="AB202" i="79"/>
  <c r="AA199" i="79"/>
  <c r="AA202" i="79"/>
  <c r="AA203" i="79"/>
  <c r="AD583" i="79"/>
  <c r="AD587" i="79"/>
  <c r="I73" i="43" s="1"/>
  <c r="Z202" i="79"/>
  <c r="Z203" i="79"/>
  <c r="AJ584" i="79"/>
  <c r="AJ587" i="79"/>
  <c r="O73" i="43" s="1"/>
  <c r="AM522" i="46"/>
  <c r="F105" i="43" s="1"/>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I583" i="79"/>
  <c r="R18" i="47"/>
  <c r="R17" i="47"/>
  <c r="R20" i="47"/>
  <c r="R21" i="47"/>
  <c r="R16" i="47"/>
  <c r="AE392" i="79"/>
  <c r="J70" i="43" s="1"/>
  <c r="R22" i="47"/>
  <c r="AB200" i="79"/>
  <c r="AD386" i="79"/>
  <c r="AC202" i="79"/>
  <c r="AG584" i="79"/>
  <c r="AG583" i="79"/>
  <c r="AA582" i="79"/>
  <c r="AC205" i="79"/>
  <c r="H67" i="43" s="1"/>
  <c r="Z389" i="79"/>
  <c r="AC200" i="79"/>
  <c r="AD385" i="79"/>
  <c r="AB203" i="79"/>
  <c r="AD387" i="79"/>
  <c r="AL587" i="79"/>
  <c r="Q73" i="43" s="1"/>
  <c r="AB205" i="79"/>
  <c r="G67" i="43" s="1"/>
  <c r="AD392" i="79"/>
  <c r="I70" i="43" s="1"/>
  <c r="Z386" i="79"/>
  <c r="Z390" i="79"/>
  <c r="AB199" i="79"/>
  <c r="AB388" i="79"/>
  <c r="AK203" i="79"/>
  <c r="AA200" i="79"/>
  <c r="AA205" i="79"/>
  <c r="F67" i="43" s="1"/>
  <c r="AE388" i="79"/>
  <c r="AB390" i="79"/>
  <c r="AB389" i="79"/>
  <c r="AB392" i="79"/>
  <c r="G70" i="43" s="1"/>
  <c r="AI584" i="79"/>
  <c r="AK202" i="79"/>
  <c r="R19" i="47"/>
  <c r="R24" i="47"/>
  <c r="R25" i="47"/>
  <c r="R23" i="47"/>
  <c r="R15" i="47"/>
  <c r="AG587" i="79"/>
  <c r="L73" i="43" s="1"/>
  <c r="AB386" i="79"/>
  <c r="AG585" i="79"/>
  <c r="AA201" i="79"/>
  <c r="AB385" i="79"/>
  <c r="AH587" i="79"/>
  <c r="M73" i="43" s="1"/>
  <c r="AA587" i="79"/>
  <c r="F73" i="43" s="1"/>
  <c r="AA584" i="79"/>
  <c r="AA583" i="79"/>
  <c r="AG582" i="79"/>
  <c r="AD389" i="79"/>
  <c r="AG200" i="79"/>
  <c r="AK390" i="46"/>
  <c r="AJ385" i="79"/>
  <c r="AL201" i="79"/>
  <c r="AK392" i="79"/>
  <c r="P70" i="43" s="1"/>
  <c r="AG386" i="79"/>
  <c r="AL202" i="79"/>
  <c r="AK386" i="79"/>
  <c r="AL389" i="79"/>
  <c r="AG387" i="79"/>
  <c r="AK385" i="79"/>
  <c r="Y949" i="79"/>
  <c r="AL387" i="79"/>
  <c r="AB585" i="79"/>
  <c r="AH389" i="79"/>
  <c r="AI385" i="79"/>
  <c r="AH390" i="79"/>
  <c r="AG205" i="79"/>
  <c r="L67" i="43" s="1"/>
  <c r="AD200" i="79"/>
  <c r="AH385" i="79"/>
  <c r="Y387" i="79"/>
  <c r="AG390" i="79"/>
  <c r="Y389" i="79"/>
  <c r="AK390" i="79"/>
  <c r="AL392" i="79"/>
  <c r="Q70" i="43" s="1"/>
  <c r="AJ390" i="79"/>
  <c r="K73" i="43"/>
  <c r="AG389" i="79"/>
  <c r="AL388" i="79"/>
  <c r="AJ386" i="79"/>
  <c r="AB587" i="79"/>
  <c r="G73" i="43" s="1"/>
  <c r="AG199" i="79"/>
  <c r="AC582" i="79"/>
  <c r="AF389" i="79"/>
  <c r="Y955" i="79"/>
  <c r="Q19" i="47"/>
  <c r="Q24" i="47"/>
  <c r="AD205" i="79"/>
  <c r="I67" i="43" s="1"/>
  <c r="AD203" i="79"/>
  <c r="AG203" i="79"/>
  <c r="Y951" i="79"/>
  <c r="AI521" i="46"/>
  <c r="N63" i="43" s="1"/>
  <c r="AG201" i="79"/>
  <c r="AH521" i="46"/>
  <c r="M63" i="43" s="1"/>
  <c r="Q26" i="47"/>
  <c r="AK205" i="79"/>
  <c r="P67" i="43" s="1"/>
  <c r="AF200" i="79"/>
  <c r="Y947" i="79"/>
  <c r="AJ585" i="79"/>
  <c r="AF386" i="79"/>
  <c r="AK387" i="79"/>
  <c r="AL386" i="79"/>
  <c r="AG388" i="79"/>
  <c r="AF390" i="79"/>
  <c r="AH388" i="79"/>
  <c r="AF583" i="79"/>
  <c r="AJ582" i="79"/>
  <c r="AF585" i="79"/>
  <c r="AK389" i="79"/>
  <c r="AJ389" i="79"/>
  <c r="Z199" i="79"/>
  <c r="AG385" i="79"/>
  <c r="AH387" i="79"/>
  <c r="AB582" i="79"/>
  <c r="AH386" i="79"/>
  <c r="AF584" i="79"/>
  <c r="Z201" i="79"/>
  <c r="AL385" i="79"/>
  <c r="AJ392" i="79"/>
  <c r="O70" i="43" s="1"/>
  <c r="Z200" i="79"/>
  <c r="Y945" i="79"/>
  <c r="AJ388" i="79"/>
  <c r="AJ583" i="79"/>
  <c r="AD584" i="79"/>
  <c r="Y952" i="79"/>
  <c r="AC386" i="79"/>
  <c r="AF202" i="79"/>
  <c r="Q31" i="47"/>
  <c r="AE587" i="79"/>
  <c r="J73" i="43" s="1"/>
  <c r="Q17" i="47"/>
  <c r="AK200" i="79"/>
  <c r="AL585" i="79"/>
  <c r="Z392" i="79"/>
  <c r="E70" i="43" s="1"/>
  <c r="Z388" i="79"/>
  <c r="AC199" i="79"/>
  <c r="AC390" i="79"/>
  <c r="AF385" i="79"/>
  <c r="AE584" i="79"/>
  <c r="AC392" i="79"/>
  <c r="H70" i="43" s="1"/>
  <c r="AI585" i="79"/>
  <c r="AI582" i="79"/>
  <c r="AC389" i="79"/>
  <c r="Z205" i="79"/>
  <c r="E67" i="43" s="1"/>
  <c r="Q21" i="47"/>
  <c r="AL584" i="79"/>
  <c r="H73" i="43"/>
  <c r="Z385" i="79"/>
  <c r="AC203" i="79"/>
  <c r="AC385" i="79"/>
  <c r="AF388"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A1134" i="79"/>
  <c r="AA1133" i="79"/>
  <c r="AA1131" i="79"/>
  <c r="AA1129" i="79"/>
  <c r="AA1136" i="79"/>
  <c r="AA1128" i="79"/>
  <c r="AA1135" i="79"/>
  <c r="AA1137" i="79"/>
  <c r="AA1132" i="79"/>
  <c r="AA1130" i="79"/>
  <c r="AI390" i="79"/>
  <c r="E73" i="43"/>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Y586" i="79" l="1"/>
  <c r="D72" i="43" s="1"/>
  <c r="AM205" i="79"/>
  <c r="AD586" i="79"/>
  <c r="I72" i="43" s="1"/>
  <c r="AJ586" i="79"/>
  <c r="O72" i="43" s="1"/>
  <c r="AM521" i="46"/>
  <c r="AM523" i="46" s="1"/>
  <c r="U31" i="47"/>
  <c r="R55" i="43"/>
  <c r="AM386" i="79"/>
  <c r="AM261" i="46"/>
  <c r="AM263" i="46" s="1"/>
  <c r="AM388" i="46"/>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D79" i="43"/>
  <c r="R79" i="43" s="1"/>
  <c r="AM955" i="79"/>
  <c r="K105" i="43" s="1"/>
  <c r="AM949" i="79"/>
  <c r="AM390" i="79"/>
  <c r="AM582" i="79"/>
  <c r="R73" i="43"/>
  <c r="AM587" i="79"/>
  <c r="I105" i="43" s="1"/>
  <c r="AM392" i="46"/>
  <c r="E105" i="43" s="1"/>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32" i="47" l="1"/>
  <c r="H85" i="43" s="1"/>
  <c r="I132" i="47"/>
  <c r="D85" i="43" s="1"/>
  <c r="U132" i="47"/>
  <c r="S132" i="47"/>
  <c r="Q132" i="47"/>
  <c r="R132" i="47"/>
  <c r="T132" i="47"/>
  <c r="V132" i="47"/>
  <c r="N132" i="47"/>
  <c r="I85" i="43" s="1"/>
  <c r="L132" i="47"/>
  <c r="G85" i="43" s="1"/>
  <c r="J132" i="47"/>
  <c r="E85" i="43" s="1"/>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P104" i="47"/>
  <c r="P117" i="47" s="1"/>
  <c r="R104" i="47"/>
  <c r="R117" i="47" s="1"/>
  <c r="R119" i="47" s="1"/>
  <c r="R134" i="47" s="1"/>
  <c r="R147" i="47" s="1"/>
  <c r="R149" i="47" s="1"/>
  <c r="R162" i="47" s="1"/>
  <c r="M85" i="43" s="1"/>
  <c r="Q104" i="47"/>
  <c r="Q117" i="47" s="1"/>
  <c r="Q119" i="47" s="1"/>
  <c r="Q134" i="47" s="1"/>
  <c r="Q147" i="47" s="1"/>
  <c r="Q149" i="47" s="1"/>
  <c r="Q162" i="47" s="1"/>
  <c r="L85" i="43" s="1"/>
  <c r="S104" i="47"/>
  <c r="S117" i="47" s="1"/>
  <c r="S119" i="47" s="1"/>
  <c r="S134" i="47" s="1"/>
  <c r="S147" i="47" s="1"/>
  <c r="S149" i="47" s="1"/>
  <c r="S162" i="47" s="1"/>
  <c r="N85" i="43" s="1"/>
  <c r="T104" i="47"/>
  <c r="T117" i="47" s="1"/>
  <c r="T119" i="47" s="1"/>
  <c r="T134" i="47" s="1"/>
  <c r="T147" i="47" s="1"/>
  <c r="T149" i="47" s="1"/>
  <c r="T162" i="47" s="1"/>
  <c r="O85" i="43" s="1"/>
  <c r="U104" i="47"/>
  <c r="U117" i="47" s="1"/>
  <c r="U119" i="47" s="1"/>
  <c r="U134" i="47" s="1"/>
  <c r="U147" i="47" s="1"/>
  <c r="U149" i="47" s="1"/>
  <c r="U162" i="47"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86" i="43" l="1"/>
  <c r="F41" i="43"/>
  <c r="M86" i="43"/>
  <c r="F38" i="43"/>
  <c r="O86" i="43"/>
  <c r="F40" i="43"/>
  <c r="Q86" i="43"/>
  <c r="F42" i="43"/>
  <c r="G42" i="43" s="1"/>
  <c r="N86" i="43"/>
  <c r="F39" i="43"/>
  <c r="L86" i="43"/>
  <c r="F37" i="43"/>
  <c r="R85" i="43"/>
  <c r="P119" i="47"/>
  <c r="P134" i="47" s="1"/>
  <c r="P147" i="47" s="1"/>
  <c r="P149" i="47" s="1"/>
  <c r="P162" i="47" s="1"/>
  <c r="K84" i="43"/>
  <c r="G38" i="43"/>
  <c r="G41" i="43"/>
  <c r="G39" i="43"/>
  <c r="O104" i="47"/>
  <c r="O117" i="47" s="1"/>
  <c r="J104" i="47"/>
  <c r="J117" i="47" s="1"/>
  <c r="G40" i="43"/>
  <c r="G37" i="43"/>
  <c r="M104" i="47"/>
  <c r="M117" i="47" s="1"/>
  <c r="N104" i="47"/>
  <c r="N117" i="47" s="1"/>
  <c r="L72" i="47"/>
  <c r="L74" i="47" s="1"/>
  <c r="L87" i="47" s="1"/>
  <c r="L89" i="47" s="1"/>
  <c r="L102" i="47" s="1"/>
  <c r="K86" i="43" l="1"/>
  <c r="F36" i="43"/>
  <c r="G36" i="43" s="1"/>
  <c r="M119" i="47"/>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L104" i="47"/>
  <c r="L117" i="47" s="1"/>
  <c r="I104" i="47"/>
  <c r="I117" i="47" s="1"/>
  <c r="E86" i="43" l="1"/>
  <c r="F30" i="43"/>
  <c r="G30" i="43" s="1"/>
  <c r="J86" i="43"/>
  <c r="F35" i="43"/>
  <c r="G35" i="43" s="1"/>
  <c r="I86" i="43"/>
  <c r="F34" i="43"/>
  <c r="G34" i="43" s="1"/>
  <c r="H86" i="43"/>
  <c r="F33" i="43"/>
  <c r="G33" i="43" s="1"/>
  <c r="L119" i="47"/>
  <c r="L134" i="47" s="1"/>
  <c r="L147" i="47" s="1"/>
  <c r="L149" i="47" s="1"/>
  <c r="L162" i="47" s="1"/>
  <c r="G84" i="43"/>
  <c r="I119" i="47"/>
  <c r="I134" i="47" s="1"/>
  <c r="I147" i="47" s="1"/>
  <c r="I149" i="47" s="1"/>
  <c r="I162" i="47" s="1"/>
  <c r="D84" i="43"/>
  <c r="W42" i="47"/>
  <c r="D106" i="43" s="1"/>
  <c r="K42" i="47"/>
  <c r="D86" i="43" l="1"/>
  <c r="F29" i="43"/>
  <c r="G29" i="43" s="1"/>
  <c r="G86" i="43"/>
  <c r="F32" i="43"/>
  <c r="G32" i="43" s="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W89" i="47"/>
  <c r="W102" i="47" s="1"/>
  <c r="G106" i="43"/>
  <c r="R84" i="43" l="1"/>
  <c r="R86" i="43" s="1"/>
  <c r="F86" i="43"/>
  <c r="F31" i="43"/>
  <c r="F43" i="43" s="1"/>
  <c r="U68" i="43"/>
  <c r="G107" i="43"/>
  <c r="W104" i="47"/>
  <c r="W117" i="47" s="1"/>
  <c r="H106" i="43"/>
  <c r="H107" i="43" s="1"/>
  <c r="G31" i="43" l="1"/>
  <c r="G43" i="43" s="1"/>
  <c r="V68" i="43"/>
  <c r="W68" i="43" s="1"/>
  <c r="H21" i="43"/>
  <c r="H22" i="43" s="1"/>
  <c r="W119" i="47"/>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van Eykeren</author>
  </authors>
  <commentList>
    <comment ref="AM50" authorId="0" shapeId="0" xr:uid="{00000000-0006-0000-09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xr:uid="{00000000-0006-0000-0900-00000200000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xr:uid="{00000000-0006-0000-09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xr:uid="{00000000-0006-0000-0900-000004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xr:uid="{00000000-0006-0000-0900-000005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xr:uid="{00000000-0006-0000-0900-000006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xr:uid="{00000000-0006-0000-0900-000007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900-000008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xr:uid="{00000000-0006-0000-0900-000009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xr:uid="{00000000-0006-0000-0900-00000A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xr:uid="{00000000-0006-0000-0900-00000B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xr:uid="{00000000-0006-0000-0900-00000C00000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xr:uid="{00000000-0006-0000-0900-00000D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xr:uid="{00000000-0006-0000-0900-00000E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xr:uid="{00000000-0006-0000-0900-00000F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xr:uid="{00000000-0006-0000-0900-000010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xr:uid="{00000000-0006-0000-0900-00001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van Eykeren</author>
    <author>Matt Weninger</author>
  </authors>
  <commentList>
    <comment ref="AM57" authorId="0" shapeId="0" xr:uid="{00000000-0006-0000-0A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xr:uid="{00000000-0006-0000-0A00-000002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A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xr:uid="{00000000-0006-0000-0A00-00000400000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xr:uid="{00000000-0006-0000-0A00-00000500000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<sst xmlns="http://schemas.openxmlformats.org/spreadsheetml/2006/main" count="4921" uniqueCount="970">
  <si>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</si>
  <si>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</si>
  <si>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</si>
  <si>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</si>
  <si>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</si>
  <si>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</si>
  <si>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</si>
  <si>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</si>
  <si>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</si>
  <si>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</si>
  <si>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</si>
  <si>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</si>
  <si>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</si>
  <si>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</si>
  <si>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</si>
  <si>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</si>
  <si>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</si>
  <si>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</si>
  <si>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</si>
  <si>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</si>
  <si>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</si>
  <si>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</si>
  <si>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</si>
  <si>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</si>
  <si>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</si>
  <si>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</si>
  <si>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</si>
  <si>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</si>
  <si>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</si>
  <si>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</si>
  <si>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</si>
  <si>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</si>
  <si>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</si>
  <si>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</si>
  <si>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</si>
  <si>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</si>
  <si>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</si>
  <si>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</si>
  <si>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</si>
  <si>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</si>
  <si>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</si>
  <si>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</si>
  <si>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</si>
  <si>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</si>
  <si>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</si>
  <si>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</si>
  <si>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</si>
  <si>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</si>
  <si>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</si>
  <si>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</si>
  <si>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</si>
  <si>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</si>
  <si>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</si>
  <si>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</si>
  <si>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</si>
  <si>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</si>
  <si>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</si>
  <si>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</si>
  <si>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</si>
  <si>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</si>
  <si>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</si>
  <si>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</si>
  <si>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</si>
  <si>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</si>
  <si>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</si>
  <si>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</si>
  <si>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</si>
  <si>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</si>
  <si>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</si>
  <si>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</si>
  <si>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</si>
  <si>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</si>
  <si>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</si>
  <si>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</si>
  <si>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</si>
  <si>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</si>
  <si>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</si>
  <si>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</si>
  <si>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</si>
  <si>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</si>
  <si>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</si>
  <si>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</si>
  <si>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</si>
  <si>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</si>
  <si>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</si>
  <si>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</si>
  <si>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</si>
  <si>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</si>
  <si>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</si>
  <si>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</si>
  <si>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</si>
  <si>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</si>
  <si>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</si>
  <si>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</si>
  <si>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</si>
  <si>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</si>
  <si>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</si>
  <si>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</si>
  <si>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</si>
  <si>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</si>
  <si>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</si>
  <si>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</si>
  <si>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</si>
  <si>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</si>
  <si>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</si>
  <si>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</si>
  <si>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</si>
  <si>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</si>
  <si>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</si>
  <si>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</si>
  <si>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</si>
  <si>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</si>
  <si>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</si>
  <si>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</si>
  <si>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</si>
  <si>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</si>
  <si>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</si>
  <si>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</si>
  <si>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</si>
  <si>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</si>
  <si>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</si>
  <si>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</si>
  <si>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</si>
  <si>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</si>
  <si>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</si>
  <si>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</si>
  <si>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</si>
  <si>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</si>
  <si>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</si>
  <si>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</si>
  <si>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</si>
  <si>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</si>
  <si>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</si>
  <si>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</si>
  <si>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</si>
  <si>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</si>
  <si>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</si>
  <si>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</si>
  <si>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</si>
  <si>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</si>
  <si>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</si>
  <si>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</si>
  <si>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</si>
  <si>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</si>
  <si>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</si>
  <si>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</si>
  <si>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</si>
  <si>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</si>
  <si>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</si>
  <si>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</si>
  <si>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</si>
  <si>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</si>
  <si>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</si>
  <si>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</si>
  <si>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</si>
  <si>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</si>
  <si>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</si>
  <si>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</si>
  <si>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</si>
  <si>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</si>
  <si>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</si>
  <si>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</si>
  <si>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</si>
  <si>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</si>
  <si>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</si>
  <si>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</si>
  <si>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</si>
  <si>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</si>
  <si>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</si>
  <si>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</si>
  <si>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</si>
  <si>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</si>
  <si>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</si>
  <si>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</si>
  <si>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</si>
  <si>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</si>
  <si>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</si>
  <si>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</si>
  <si>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</si>
  <si>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</si>
  <si>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</si>
  <si>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</si>
  <si>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</si>
  <si>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</si>
  <si>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</si>
  <si>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</si>
  <si>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</si>
  <si>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</si>
  <si>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</si>
  <si>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</si>
  <si>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</si>
  <si>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</si>
  <si>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</si>
  <si>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</si>
  <si>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</si>
  <si>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</si>
  <si>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</si>
  <si>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</si>
  <si>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</si>
  <si>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</si>
  <si>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</si>
  <si>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</si>
  <si>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</si>
  <si>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</si>
  <si>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</si>
  <si>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</si>
  <si>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</si>
  <si>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</si>
  <si>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</si>
  <si>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</si>
  <si>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</si>
  <si>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</si>
  <si>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</si>
  <si>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</si>
  <si>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</si>
  <si>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</si>
  <si>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</si>
  <si>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</si>
  <si>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</si>
  <si>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</si>
  <si>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</si>
  <si>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</si>
  <si>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</si>
  <si>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</si>
  <si>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</si>
  <si>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</si>
  <si>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</si>
  <si>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</si>
  <si>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</si>
  <si>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</si>
  <si>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</si>
  <si>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</si>
  <si>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</si>
  <si>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</si>
  <si>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</si>
  <si>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</si>
  <si>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</si>
  <si>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</si>
  <si>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</si>
  <si>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</si>
  <si>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</si>
  <si>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</si>
  <si>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</si>
  <si>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</si>
  <si>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</si>
  <si>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</si>
  <si>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</si>
  <si>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</si>
  <si>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</si>
  <si>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</si>
  <si>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</si>
  <si>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</si>
  <si>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</si>
  <si>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</si>
  <si>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</si>
  <si>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</si>
  <si>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</si>
  <si>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</si>
  <si>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</si>
  <si>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</si>
  <si>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</si>
  <si>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</si>
  <si>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</si>
  <si>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</si>
  <si>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</si>
  <si>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</si>
  <si>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</si>
  <si>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</si>
  <si>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</si>
  <si>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</si>
  <si>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</si>
  <si>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</si>
  <si>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</si>
  <si>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</si>
  <si>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</si>
  <si>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</si>
  <si>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</si>
  <si>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</si>
  <si>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</si>
  <si>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</si>
  <si>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</si>
  <si>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</si>
  <si>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</si>
  <si>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</si>
  <si>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</si>
  <si>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</si>
  <si>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</si>
  <si>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</si>
  <si>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</si>
  <si>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</si>
  <si>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</si>
  <si>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</si>
  <si>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</si>
  <si>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</si>
  <si>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</si>
  <si>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</si>
  <si>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</si>
  <si>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</si>
  <si>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</si>
  <si>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</si>
  <si>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</si>
  <si>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</si>
  <si>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</si>
  <si>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</si>
  <si>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</si>
  <si>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</si>
  <si>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</si>
  <si>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</si>
  <si>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</si>
  <si>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</si>
  <si>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</si>
  <si>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</si>
  <si>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</si>
  <si>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</si>
  <si>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</si>
  <si>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</si>
  <si>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</si>
  <si>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</si>
  <si>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</si>
  <si>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</si>
  <si>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</si>
  <si>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</si>
  <si>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</si>
  <si>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</si>
  <si>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</si>
  <si>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</si>
  <si>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</si>
  <si>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</si>
  <si>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</si>
  <si>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</si>
  <si>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</si>
  <si>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</si>
  <si>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</si>
  <si>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</si>
  <si>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</si>
  <si>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</si>
  <si>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</si>
  <si>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</si>
  <si>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</si>
  <si>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</si>
  <si>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</si>
  <si>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</si>
  <si>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</si>
  <si>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</si>
  <si>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</si>
  <si>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</si>
  <si>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</si>
  <si>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</si>
  <si>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</si>
  <si>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</si>
  <si>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</si>
  <si>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</si>
  <si>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</si>
  <si>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</si>
  <si>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</si>
  <si>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</si>
  <si>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</si>
  <si>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</si>
  <si>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</si>
  <si>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</si>
  <si>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</si>
  <si>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</si>
  <si>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</si>
  <si>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</si>
  <si>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</si>
  <si>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</si>
  <si>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</si>
  <si>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</si>
  <si>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</si>
  <si>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</si>
  <si>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</si>
  <si>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</si>
  <si>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</si>
  <si>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</si>
  <si>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</si>
  <si>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</si>
  <si>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</si>
  <si>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</si>
  <si>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</si>
  <si>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</si>
  <si>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</si>
  <si>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</si>
  <si>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</si>
  <si>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</si>
  <si>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</si>
  <si>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</si>
  <si>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</si>
  <si>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</si>
  <si>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</si>
  <si>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</si>
  <si>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</si>
  <si>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</si>
  <si>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</si>
  <si>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</si>
  <si>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</si>
  <si>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</si>
  <si>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</si>
  <si>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</si>
  <si>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</si>
  <si>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</si>
  <si>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</si>
  <si>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</si>
  <si>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</si>
  <si>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</si>
  <si>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</si>
  <si>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</si>
  <si>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</si>
  <si>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</si>
  <si>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</si>
  <si>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</si>
  <si>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</si>
  <si>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</si>
  <si>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</si>
  <si>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</si>
  <si>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</si>
  <si>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</si>
  <si>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</si>
  <si>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</si>
  <si>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</si>
  <si>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</si>
  <si>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</si>
  <si>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</si>
  <si>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</si>
  <si>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</si>
  <si>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</si>
  <si>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</si>
  <si>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</si>
  <si>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</si>
  <si>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</si>
  <si>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</si>
  <si>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</si>
  <si>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</si>
  <si>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</si>
  <si>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</si>
  <si>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</si>
  <si>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</si>
  <si>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</si>
  <si>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</si>
  <si>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</si>
  <si>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</si>
  <si>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</si>
  <si>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</si>
  <si>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</si>
  <si>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</si>
  <si>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</si>
  <si>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</si>
  <si>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</si>
  <si>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</si>
  <si>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</si>
  <si>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</si>
  <si>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</si>
  <si>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</si>
  <si>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</si>
  <si>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</si>
  <si>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</si>
  <si>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</si>
  <si>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</si>
  <si>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</si>
  <si>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</si>
  <si>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</si>
  <si>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</si>
  <si>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</si>
  <si>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</si>
  <si>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</si>
  <si>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</si>
  <si>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</si>
  <si>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</si>
  <si>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</si>
  <si>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</si>
  <si>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</si>
  <si>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</si>
  <si>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</si>
  <si>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</si>
  <si>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</si>
  <si>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</si>
  <si>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</si>
  <si>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</si>
  <si>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</si>
  <si>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</si>
  <si>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</si>
  <si>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</si>
  <si>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</si>
  <si>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</si>
  <si>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</si>
  <si>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</si>
  <si>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</si>
  <si>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</si>
  <si>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</si>
  <si>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</si>
  <si>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</si>
  <si>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</si>
  <si>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</si>
  <si>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</si>
  <si>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</si>
  <si>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</si>
  <si>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</si>
  <si>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</si>
  <si>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</si>
  <si>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</si>
  <si>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</si>
  <si>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</si>
  <si>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</si>
  <si>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</si>
  <si>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</si>
  <si>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</si>
  <si>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</si>
  <si>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</si>
  <si>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</si>
  <si>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</si>
  <si>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</si>
  <si>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</si>
  <si>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</si>
  <si>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</si>
  <si>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</si>
  <si>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</si>
  <si>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</si>
  <si>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</si>
  <si>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</si>
  <si>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</si>
  <si>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</si>
  <si>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</si>
  <si>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</si>
  <si>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</si>
  <si>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</si>
  <si>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</si>
  <si>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</si>
  <si>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</si>
  <si>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</si>
  <si>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</si>
  <si>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</si>
  <si>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</si>
  <si>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</si>
  <si>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</si>
  <si>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</si>
  <si>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</si>
  <si>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</si>
  <si>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</si>
  <si>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</si>
  <si>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</si>
  <si>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</si>
  <si>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</si>
  <si>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</si>
  <si>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</si>
  <si>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</si>
  <si>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</si>
  <si>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</si>
  <si>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</si>
  <si>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</si>
  <si>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</si>
  <si>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</si>
  <si>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</si>
  <si>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</si>
  <si>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</si>
  <si>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</si>
  <si>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</si>
  <si>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</si>
  <si>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</si>
  <si>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</si>
  <si>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</si>
  <si>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</si>
  <si>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</si>
  <si>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</si>
  <si>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</si>
  <si>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</si>
  <si>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</si>
  <si>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</si>
  <si>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</si>
  <si>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</si>
  <si>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</si>
  <si>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</si>
  <si>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</si>
  <si>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</si>
  <si>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</si>
  <si>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</si>
  <si>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</si>
  <si>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</si>
  <si>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</si>
  <si>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</si>
  <si>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</si>
  <si>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</si>
  <si>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</si>
  <si>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</si>
  <si>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</si>
  <si>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</si>
  <si>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</si>
  <si>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</si>
  <si>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</si>
  <si>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</si>
  <si>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</si>
  <si>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</si>
  <si>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</si>
  <si>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</si>
  <si>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</si>
  <si>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</si>
  <si>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</si>
  <si>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</si>
  <si>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</si>
  <si>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</si>
  <si>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</si>
  <si>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</si>
  <si>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</si>
  <si>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</si>
  <si>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</si>
  <si>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</si>
  <si>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</si>
  <si>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</si>
  <si>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</si>
  <si>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</si>
  <si>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</si>
  <si>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</si>
  <si>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</si>
  <si>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</si>
  <si>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</si>
  <si>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</si>
  <si>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</si>
  <si>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</si>
  <si>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</si>
  <si>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</si>
  <si>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</si>
  <si>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</si>
  <si>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</si>
  <si>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</si>
  <si>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</si>
  <si>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</si>
  <si>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</si>
  <si>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</si>
  <si>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</si>
  <si>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</si>
  <si>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</si>
  <si>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</si>
  <si>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</si>
  <si>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</si>
  <si>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</si>
  <si>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</si>
  <si>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</si>
  <si>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</si>
  <si>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</si>
  <si>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</si>
  <si>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</si>
  <si>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</si>
  <si>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</si>
  <si>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</si>
  <si>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</si>
  <si>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</si>
  <si>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</si>
  <si>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</si>
  <si>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</si>
  <si>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</si>
  <si>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</si>
  <si>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</si>
  <si>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</si>
  <si>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</si>
  <si>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</si>
  <si>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</si>
  <si>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</si>
  <si>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</si>
  <si>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</si>
  <si>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</si>
  <si>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</si>
  <si>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</si>
  <si>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</si>
  <si>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</si>
  <si>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</si>
  <si>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</si>
  <si>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</si>
  <si>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</si>
  <si>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</si>
  <si>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</si>
  <si>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</si>
  <si>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</si>
  <si>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</si>
  <si>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</si>
  <si>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</si>
  <si>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</si>
  <si>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</si>
  <si>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</si>
  <si>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</si>
  <si>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</si>
  <si>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</si>
  <si>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</si>
  <si>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</si>
  <si>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</si>
  <si>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</si>
  <si>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</si>
  <si>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</si>
  <si>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</si>
  <si>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</si>
  <si>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</si>
  <si>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</si>
  <si>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</si>
  <si>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</si>
  <si>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</si>
  <si>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</si>
  <si>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</si>
  <si>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</si>
  <si>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</si>
  <si>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</si>
  <si>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</si>
  <si>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</si>
  <si>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</si>
  <si>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</si>
  <si>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</si>
  <si>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</si>
  <si>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</si>
  <si>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</si>
  <si>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</si>
  <si>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</si>
  <si>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</si>
  <si>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</si>
  <si>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</si>
  <si>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</si>
  <si>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</si>
  <si>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</si>
  <si>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</si>
  <si>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</si>
  <si>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</si>
  <si>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</si>
  <si>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</si>
  <si>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</si>
  <si>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</si>
  <si>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</si>
  <si>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</si>
  <si>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</si>
  <si>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</si>
  <si>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</si>
  <si>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</si>
  <si>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</si>
  <si>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</si>
  <si>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</si>
  <si>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</si>
  <si>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</si>
  <si>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</si>
  <si>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</si>
  <si>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</si>
  <si>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</si>
  <si>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</si>
  <si>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</si>
  <si>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</si>
  <si>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</si>
  <si>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</si>
  <si>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</si>
  <si>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</si>
  <si>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</si>
  <si>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</si>
  <si>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</si>
  <si>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</si>
  <si>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</si>
  <si>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</si>
  <si>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</si>
  <si>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</si>
  <si>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</si>
  <si>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</si>
  <si>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</si>
  <si>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</si>
  <si>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</si>
  <si>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</si>
  <si>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</si>
  <si>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</si>
  <si>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</si>
  <si>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</si>
  <si>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</si>
  <si>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</si>
  <si>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</si>
  <si>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</si>
  <si>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</si>
  <si>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</si>
  <si>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</si>
  <si>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</si>
  <si>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</si>
  <si>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</si>
  <si>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</si>
  <si>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</si>
  <si>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</si>
  <si>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</si>
  <si>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</si>
  <si>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</si>
  <si>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</si>
  <si>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</si>
  <si>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</si>
  <si>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</si>
  <si>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</si>
  <si>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</si>
  <si>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</si>
  <si>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</si>
  <si>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</si>
  <si>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</si>
  <si>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</si>
  <si>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</si>
  <si>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</si>
  <si>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</si>
  <si>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</si>
  <si>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</si>
  <si>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</si>
  <si>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</si>
  <si>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</si>
  <si>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</si>
  <si>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</si>
  <si>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</si>
  <si>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</si>
  <si>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</si>
  <si>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</si>
  <si>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</si>
  <si>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</si>
  <si>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</si>
  <si>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</si>
  <si>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</si>
  <si>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</si>
  <si>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</si>
  <si>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</si>
  <si>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</si>
  <si>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</si>
  <si>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</si>
  <si>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</si>
  <si>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</si>
  <si>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</si>
  <si>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</si>
  <si>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</si>
  <si>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</si>
  <si>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</si>
  <si>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</si>
  <si>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</si>
  <si>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</si>
  <si>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</si>
  <si>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</si>
  <si>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</si>
  <si>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</si>
  <si>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</si>
  <si>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</si>
  <si>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</si>
  <si>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</si>
  <si>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</si>
  <si>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</si>
  <si>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</si>
  <si>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</si>
  <si>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</si>
  <si>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</si>
  <si>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</si>
  <si>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</si>
  <si>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</si>
  <si>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</si>
  <si>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</si>
  <si>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</si>
  <si>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</si>
  <si>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</si>
  <si>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</si>
  <si>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</si>
  <si>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</si>
  <si>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</si>
  <si>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</si>
  <si>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</si>
  <si>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</si>
  <si>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</si>
  <si>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</si>
  <si>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</si>
  <si>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</si>
  <si>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</si>
  <si>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</si>
  <si>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</si>
  <si>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</si>
  <si>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</si>
  <si>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</si>
  <si>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</si>
  <si>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</si>
  <si>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</si>
  <si>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</si>
  <si>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</si>
  <si>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</si>
  <si>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</si>
  <si>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</si>
  <si>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</si>
  <si>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</si>
  <si>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</si>
  <si>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</si>
  <si>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</si>
  <si>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</si>
  <si>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</si>
  <si>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</si>
  <si>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</si>
  <si>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</si>
  <si>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</si>
  <si>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</si>
  <si>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</si>
  <si>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</si>
  <si>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</si>
  <si>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</si>
  <si>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</si>
  <si>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</si>
  <si>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</si>
  <si>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</si>
  <si>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</si>
  <si>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</si>
  <si>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</si>
  <si>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</si>
  <si>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</si>
  <si>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</si>
  <si>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</si>
  <si>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</si>
  <si>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</si>
  <si>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</si>
  <si>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</si>
  <si>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</si>
  <si>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</si>
  <si>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</si>
  <si>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</si>
  <si>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</si>
  <si>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</si>
  <si>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</si>
  <si>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</si>
  <si>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</si>
  <si>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</si>
  <si>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</si>
  <si>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</si>
  <si>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</si>
  <si>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</si>
  <si>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</si>
  <si>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</si>
  <si>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</si>
  <si>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</si>
  <si>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</si>
  <si>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</si>
  <si>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</si>
  <si>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</si>
  <si>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</si>
  <si>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</si>
  <si>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</si>
  <si>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</si>
  <si>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</si>
  <si>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</si>
  <si>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</si>
  <si>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</si>
  <si>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</si>
  <si>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</si>
  <si>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</si>
  <si>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</si>
  <si>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</si>
  <si>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</si>
  <si>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</si>
  <si>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</si>
  <si>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</si>
  <si>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</si>
  <si>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</si>
  <si>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</si>
  <si>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</si>
  <si>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</si>
  <si>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</si>
  <si>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</si>
  <si>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</si>
  <si>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</si>
  <si>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</si>
  <si>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</si>
  <si>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</si>
  <si>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</si>
  <si>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</si>
  <si>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</si>
  <si>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</si>
  <si>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</si>
  <si>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</si>
  <si>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</si>
  <si>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</si>
  <si>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</si>
  <si>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</si>
  <si>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</si>
  <si>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</si>
  <si>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</si>
  <si>
    <t>Y579 to AM581</t>
  </si>
  <si>
    <t>Removal of 2011 to 2013 persistence in 2017</t>
  </si>
  <si>
    <t>As per Staff Question 9</t>
  </si>
  <si>
    <t>Y575 to AF575</t>
  </si>
  <si>
    <t>Revised formula to capture each line item in 2017</t>
  </si>
  <si>
    <t>Two programs were excluded from previous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</si>
</sst>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305">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3" fontId="46" fillId="102" borderId="35" xfId="0" applyNumberFormat="1" applyFont="1" applyFill="1" applyBorder="1" applyAlignment="1" applyProtection="1">
      <alignment horizontal="center"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xf>
    <xf numFmtId="0" fontId="0" fillId="28" borderId="173" xfId="0" applyFill="1" applyBorder="1" applyAlignment="1">
      <alignment horizontal="left"/>
    </xf>
    <xf numFmtId="173" fontId="46" fillId="102" borderId="0" xfId="71" applyNumberFormat="1" applyFont="1" applyFill="1" applyBorder="1" applyAlignment="1" applyProtection="1">
      <alignment horizontal="center" vertical="center"/>
      <protection locked="0"/>
    </xf>
    <xf numFmtId="173" fontId="46" fillId="102" borderId="12" xfId="70" applyNumberFormat="1" applyFont="1" applyFill="1" applyBorder="1" applyAlignment="1" applyProtection="1">
      <alignment horizontal="center" vertical="center"/>
      <protection locked="0"/>
    </xf>
    <xf numFmtId="3" fontId="43" fillId="102" borderId="40" xfId="0" applyNumberFormat="1" applyFont="1" applyFill="1" applyBorder="1" applyAlignment="1" applyProtection="1">
      <alignment horizontal="center" vertical="center"/>
      <protection locked="0"/>
    </xf>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92" fillId="2" borderId="12"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22" xfId="0" applyFill="1" applyBorder="1" applyAlignment="1">
      <alignment horizontal="left" vertical="top"/>
    </xf>
    <xf numFmtId="0" fontId="0" fillId="28" borderId="134" xfId="0" applyFill="1" applyBorder="1" applyAlignment="1">
      <alignment horizontal="left" vertical="top"/>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73" xfId="0" applyFill="1" applyBorder="1" applyAlignment="1">
      <alignment horizontal="left"/>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73" xfId="0" applyFill="1" applyBorder="1" applyAlignment="1">
      <alignment horizontal="left" wrapText="1"/>
    </xf>
    <xf numFmtId="0" fontId="0" fillId="28" borderId="173" xfId="0" applyFill="1" applyBorder="1" applyAlignment="1">
      <alignment horizontal="left" vertical="top"/>
    </xf>
    <xf numFmtId="0" fontId="213" fillId="92" borderId="0" xfId="40" applyNumberFormat="1" applyFont="1" applyFill="1" applyBorder="1" applyAlignment="1" applyProtection="1">
      <alignment horizontal="left" vertical="center" wrapText="1"/>
      <protection locked="0"/>
    </xf>
    <xf numFmtId="0" fontId="46" fillId="2" borderId="53"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49" fillId="92" borderId="0" xfId="0" applyFont="1" applyFill="1" applyAlignment="1">
      <alignment horizontal="left" vertical="center" wrapText="1"/>
    </xf>
    <xf numFmtId="0" fontId="4" fillId="94" borderId="0" xfId="0" applyFont="1" applyFill="1" applyAlignment="1">
      <alignment horizontal="center"/>
    </xf>
    <xf numFmtId="0" fontId="4" fillId="94" borderId="5" xfId="0" applyFont="1" applyFill="1" applyBorder="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4" fillId="98" borderId="5" xfId="0" applyFont="1" applyFill="1" applyBorder="1" applyAlignment="1">
      <alignment horizontal="center"/>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553" y="134471"/>
          <a:ext cx="21025068" cy="2049951"/>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94257"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3</xdr:col>
          <xdr:colOff>247650</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3</xdr:col>
          <xdr:colOff>247650</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3</xdr:col>
          <xdr:colOff>247650</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3</xdr:col>
          <xdr:colOff>247650</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3</xdr:col>
          <xdr:colOff>247650</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3</xdr:col>
          <xdr:colOff>247650</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6032" y="36576"/>
          <a:ext cx="17088612" cy="2121408"/>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30242" cy="218258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6176" y="281441"/>
          <a:ext cx="15798834" cy="1568222"/>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ate%20Submissions/2019/LRAMVA/Copy%20of%20Appendix%20D%20-%20Settled%20Load%20Forecas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te%20Submissions/2019/LRAMVA/2017-Final-Verified-Annual-LDC-CDM-Program-Results-Guelph-Hydro-Electric-Systems-Inc-Report-201806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ate%20Submissions/2018/Models/2018%20LRAMVA/New_Guelph_2017IRM_Generic_LRAMVA_Work_Form_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20Submissions/LRAMVA/LRAMVA%20-%202017%20Estimate%20(for%20RRRs)/Generic_LRAMVA_Work_Form_v%202_%20July%2018%202017.WORKING%5emdw2018-Apr-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8">
          <cell r="D38">
            <v>220890</v>
          </cell>
        </row>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2">
          <cell r="D222"/>
          <cell r="O222"/>
        </row>
        <row r="224">
          <cell r="D224">
            <v>0</v>
          </cell>
          <cell r="O224">
            <v>0</v>
          </cell>
        </row>
        <row r="225">
          <cell r="D225"/>
          <cell r="O225"/>
        </row>
        <row r="227">
          <cell r="D227">
            <v>0</v>
          </cell>
          <cell r="O227">
            <v>0</v>
          </cell>
        </row>
        <row r="228">
          <cell r="D228"/>
          <cell r="O228"/>
        </row>
        <row r="230">
          <cell r="D230">
            <v>0</v>
          </cell>
          <cell r="O230">
            <v>0</v>
          </cell>
        </row>
        <row r="231">
          <cell r="D231"/>
          <cell r="O231"/>
        </row>
        <row r="233">
          <cell r="D233">
            <v>0</v>
          </cell>
          <cell r="O233">
            <v>0</v>
          </cell>
        </row>
        <row r="234">
          <cell r="D234"/>
          <cell r="O234"/>
        </row>
        <row r="237">
          <cell r="D237">
            <v>0</v>
          </cell>
          <cell r="O237">
            <v>0</v>
          </cell>
        </row>
        <row r="238">
          <cell r="D238"/>
          <cell r="O238"/>
        </row>
        <row r="240">
          <cell r="D240">
            <v>0</v>
          </cell>
          <cell r="O240">
            <v>0</v>
          </cell>
        </row>
        <row r="241">
          <cell r="D241"/>
          <cell r="O241"/>
        </row>
        <row r="243">
          <cell r="D243">
            <v>0</v>
          </cell>
          <cell r="O243">
            <v>0</v>
          </cell>
        </row>
        <row r="244">
          <cell r="D244"/>
          <cell r="O244"/>
        </row>
        <row r="246">
          <cell r="D246">
            <v>0</v>
          </cell>
          <cell r="O246">
            <v>0</v>
          </cell>
        </row>
        <row r="247">
          <cell r="D247"/>
          <cell r="O247"/>
        </row>
        <row r="249">
          <cell r="D249">
            <v>0</v>
          </cell>
          <cell r="O249">
            <v>0</v>
          </cell>
        </row>
        <row r="250">
          <cell r="D250"/>
          <cell r="O250"/>
        </row>
        <row r="253">
          <cell r="D253">
            <v>0</v>
          </cell>
          <cell r="O253">
            <v>0</v>
          </cell>
        </row>
        <row r="254">
          <cell r="D254"/>
          <cell r="O254"/>
        </row>
        <row r="256">
          <cell r="D256">
            <v>0</v>
          </cell>
          <cell r="O256">
            <v>0</v>
          </cell>
        </row>
        <row r="257">
          <cell r="D257"/>
          <cell r="O257"/>
        </row>
        <row r="259">
          <cell r="D259">
            <v>0</v>
          </cell>
          <cell r="O259">
            <v>0</v>
          </cell>
        </row>
        <row r="260">
          <cell r="D260"/>
          <cell r="O260"/>
        </row>
        <row r="263">
          <cell r="D263">
            <v>0</v>
          </cell>
          <cell r="O263">
            <v>0</v>
          </cell>
        </row>
        <row r="264">
          <cell r="D264"/>
          <cell r="O264"/>
        </row>
        <row r="267">
          <cell r="D267">
            <v>0</v>
          </cell>
          <cell r="O267">
            <v>0</v>
          </cell>
        </row>
        <row r="268">
          <cell r="D268"/>
          <cell r="O268"/>
        </row>
        <row r="270">
          <cell r="D270">
            <v>0</v>
          </cell>
          <cell r="O270">
            <v>0</v>
          </cell>
        </row>
        <row r="271">
          <cell r="D271"/>
          <cell r="O271"/>
        </row>
        <row r="274">
          <cell r="D274">
            <v>0</v>
          </cell>
          <cell r="O274">
            <v>0</v>
          </cell>
        </row>
        <row r="275">
          <cell r="D275"/>
          <cell r="O275"/>
        </row>
        <row r="277">
          <cell r="A277">
            <v>52</v>
          </cell>
          <cell r="B277" t="str">
            <v>Home Depot Home Appliance Market Uplift Conservation Fund Pilot Program</v>
          </cell>
          <cell r="O277">
            <v>0</v>
          </cell>
        </row>
        <row r="278">
          <cell r="B278" t="str">
            <v>Adjustment to 2016 savings</v>
          </cell>
          <cell r="D278"/>
          <cell r="O278"/>
        </row>
        <row r="280">
          <cell r="D280">
            <v>0</v>
          </cell>
          <cell r="O280">
            <v>0</v>
          </cell>
        </row>
        <row r="281">
          <cell r="D281"/>
          <cell r="O281"/>
        </row>
        <row r="283">
          <cell r="D283">
            <v>0</v>
          </cell>
          <cell r="O283">
            <v>0</v>
          </cell>
        </row>
        <row r="284">
          <cell r="D284"/>
          <cell r="O284"/>
        </row>
        <row r="286">
          <cell r="D286">
            <v>0</v>
          </cell>
          <cell r="O286">
            <v>0</v>
          </cell>
        </row>
        <row r="287">
          <cell r="D287"/>
          <cell r="O287"/>
        </row>
        <row r="297">
          <cell r="D297">
            <v>0</v>
          </cell>
          <cell r="O297">
            <v>0</v>
          </cell>
        </row>
        <row r="298">
          <cell r="D298"/>
          <cell r="O298"/>
        </row>
        <row r="300">
          <cell r="D300">
            <v>0</v>
          </cell>
          <cell r="O300">
            <v>0</v>
          </cell>
        </row>
        <row r="301">
          <cell r="D301"/>
          <cell r="O301"/>
        </row>
        <row r="304">
          <cell r="D304">
            <v>0</v>
          </cell>
          <cell r="O304">
            <v>0</v>
          </cell>
        </row>
        <row r="305">
          <cell r="D305"/>
          <cell r="O305"/>
        </row>
        <row r="310">
          <cell r="D310">
            <v>0</v>
          </cell>
          <cell r="O310">
            <v>0</v>
          </cell>
        </row>
        <row r="311">
          <cell r="D311"/>
          <cell r="O311"/>
        </row>
        <row r="316">
          <cell r="D316">
            <v>0</v>
          </cell>
          <cell r="O316">
            <v>0</v>
          </cell>
        </row>
        <row r="317">
          <cell r="D317"/>
          <cell r="O317"/>
        </row>
        <row r="319">
          <cell r="D319">
            <v>0</v>
          </cell>
          <cell r="O319">
            <v>0</v>
          </cell>
        </row>
        <row r="320">
          <cell r="D320"/>
          <cell r="O320"/>
        </row>
        <row r="322">
          <cell r="D322">
            <v>0</v>
          </cell>
          <cell r="O322">
            <v>0</v>
          </cell>
        </row>
        <row r="323">
          <cell r="D323"/>
          <cell r="O323"/>
        </row>
        <row r="325">
          <cell r="D325">
            <v>0</v>
          </cell>
          <cell r="O325">
            <v>0</v>
          </cell>
        </row>
        <row r="326">
          <cell r="O326"/>
        </row>
        <row r="329">
          <cell r="D329">
            <v>0</v>
          </cell>
          <cell r="O329">
            <v>0</v>
          </cell>
        </row>
        <row r="330">
          <cell r="D330"/>
          <cell r="O330"/>
        </row>
        <row r="332">
          <cell r="D332">
            <v>0</v>
          </cell>
          <cell r="O332">
            <v>0</v>
          </cell>
        </row>
        <row r="333">
          <cell r="D333"/>
          <cell r="O333"/>
        </row>
        <row r="335">
          <cell r="D335">
            <v>0</v>
          </cell>
          <cell r="O335">
            <v>0</v>
          </cell>
        </row>
        <row r="336">
          <cell r="D336"/>
          <cell r="O336"/>
        </row>
        <row r="339">
          <cell r="D339">
            <v>0</v>
          </cell>
          <cell r="O339">
            <v>0</v>
          </cell>
        </row>
        <row r="340">
          <cell r="D340"/>
          <cell r="O340"/>
        </row>
        <row r="342">
          <cell r="D342">
            <v>0</v>
          </cell>
          <cell r="O342">
            <v>0</v>
          </cell>
        </row>
        <row r="343">
          <cell r="D343"/>
          <cell r="O343"/>
        </row>
        <row r="345">
          <cell r="D345">
            <v>0</v>
          </cell>
          <cell r="O345">
            <v>0</v>
          </cell>
        </row>
        <row r="346">
          <cell r="D346"/>
          <cell r="O346"/>
        </row>
        <row r="348">
          <cell r="D348">
            <v>0</v>
          </cell>
          <cell r="O348">
            <v>0</v>
          </cell>
        </row>
        <row r="349">
          <cell r="D349"/>
          <cell r="O349"/>
        </row>
        <row r="351">
          <cell r="D351">
            <v>0</v>
          </cell>
          <cell r="O351">
            <v>0</v>
          </cell>
        </row>
        <row r="352">
          <cell r="D352"/>
          <cell r="O352"/>
        </row>
        <row r="354">
          <cell r="D354">
            <v>0</v>
          </cell>
          <cell r="O354">
            <v>0</v>
          </cell>
        </row>
        <row r="355">
          <cell r="D355"/>
          <cell r="O355"/>
        </row>
        <row r="357">
          <cell r="D357">
            <v>0</v>
          </cell>
          <cell r="O357">
            <v>0</v>
          </cell>
        </row>
        <row r="358">
          <cell r="D358"/>
          <cell r="O358"/>
        </row>
        <row r="360">
          <cell r="D360">
            <v>0</v>
          </cell>
          <cell r="O360">
            <v>0</v>
          </cell>
        </row>
        <row r="361">
          <cell r="D361"/>
          <cell r="O361"/>
        </row>
        <row r="363">
          <cell r="D363">
            <v>0</v>
          </cell>
          <cell r="O363">
            <v>0</v>
          </cell>
        </row>
        <row r="364">
          <cell r="D364"/>
          <cell r="O364"/>
        </row>
        <row r="366">
          <cell r="D366">
            <v>0</v>
          </cell>
          <cell r="O366">
            <v>0</v>
          </cell>
        </row>
        <row r="367">
          <cell r="D367"/>
          <cell r="O367"/>
        </row>
        <row r="369">
          <cell r="D369">
            <v>0</v>
          </cell>
          <cell r="O369">
            <v>0</v>
          </cell>
        </row>
        <row r="370">
          <cell r="D370"/>
          <cell r="O370"/>
        </row>
        <row r="372">
          <cell r="D372">
            <v>0</v>
          </cell>
          <cell r="O372">
            <v>0</v>
          </cell>
        </row>
        <row r="373">
          <cell r="D373"/>
          <cell r="O373"/>
        </row>
        <row r="375">
          <cell r="D375">
            <v>0</v>
          </cell>
          <cell r="O375">
            <v>0</v>
          </cell>
        </row>
        <row r="376">
          <cell r="D376"/>
          <cell r="O376"/>
        </row>
        <row r="378">
          <cell r="D378">
            <v>0</v>
          </cell>
          <cell r="O378">
            <v>0</v>
          </cell>
        </row>
        <row r="379">
          <cell r="D379"/>
          <cell r="O379"/>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row r="22">
          <cell r="F22">
            <v>42.57</v>
          </cell>
        </row>
      </sheetData>
      <sheetData sheetId="6">
        <row r="19">
          <cell r="H19">
            <v>1</v>
          </cell>
        </row>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cell r="AF490">
            <v>0.01</v>
          </cell>
        </row>
        <row r="496">
          <cell r="AA496">
            <v>1</v>
          </cell>
        </row>
      </sheetData>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99" zoomScaleNormal="99" workbookViewId="0">
      <selection activeCell="E7" sqref="E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207" t="s">
        <v>173</v>
      </c>
      <c r="C3" s="1207"/>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75">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topLeftCell="A16" zoomScale="63" zoomScaleNormal="63" zoomScaleSheetLayoutView="80" zoomScalePageLayoutView="85" workbookViewId="0">
      <selection activeCell="C5" sqref="C5:D5"/>
    </sheetView>
  </sheetViews>
  <sheetFormatPr defaultColWidth="9.140625" defaultRowHeight="14.25" outlineLevelRow="1" outlineLevelCol="1"/>
  <cols>
    <col min="1" max="1" width="4.7109375" style="502" customWidth="1"/>
    <col min="2" max="2" width="43.7109375" style="247" customWidth="1"/>
    <col min="3" max="3" width="14" style="247" customWidth="1"/>
    <col min="4" max="4" width="18.140625" style="246" customWidth="1"/>
    <col min="5" max="13" width="15.42578125" style="246" customWidth="1" outlineLevel="1"/>
    <col min="14" max="14" width="12.42578125" style="246" customWidth="1" outlineLevel="1"/>
    <col min="15" max="15" width="17.5703125" style="246" customWidth="1"/>
    <col min="16" max="24" width="9.42578125" style="246" customWidth="1" outlineLevel="1"/>
    <col min="25" max="25" width="14.140625" style="248" customWidth="1"/>
    <col min="26" max="26" width="14.5703125" style="248" customWidth="1"/>
    <col min="27" max="27" width="16.85546875" style="248" customWidth="1"/>
    <col min="28" max="28" width="17.5703125" style="248" customWidth="1"/>
    <col min="29" max="32" width="14.5703125" style="248" customWidth="1"/>
    <col min="33" max="35" width="14.5703125" style="248" hidden="1" customWidth="1"/>
    <col min="36" max="38" width="15" style="248" hidden="1" customWidth="1"/>
    <col min="39" max="39" width="14.28515625" style="249" customWidth="1"/>
    <col min="40" max="40" width="14.5703125" style="246" customWidth="1"/>
    <col min="41" max="41" width="14.85546875" style="246" customWidth="1"/>
    <col min="42" max="42" width="14" style="246" customWidth="1"/>
    <col min="43" max="43" width="9.7109375" style="246" customWidth="1"/>
    <col min="44" max="44" width="11.140625" style="246" customWidth="1"/>
    <col min="45" max="45" width="12.140625" style="246" customWidth="1"/>
    <col min="46" max="46" width="6.42578125" style="246" bestFit="1" customWidth="1"/>
    <col min="47" max="51" width="9.140625" style="246"/>
    <col min="52" max="52" width="6.42578125" style="246" bestFit="1" customWidth="1"/>
    <col min="53" max="16384" width="9.140625" style="246"/>
  </cols>
  <sheetData>
    <row r="1" spans="1:39" ht="164.25" customHeight="1"/>
    <row r="2" spans="1:39" ht="23.25" customHeight="1" thickBot="1"/>
    <row r="3" spans="1:39" ht="25.5" customHeight="1" thickBot="1">
      <c r="B3" s="1285"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85"/>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63" t="s">
        <v>550</v>
      </c>
      <c r="D5" s="1264"/>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85" t="s">
        <v>504</v>
      </c>
      <c r="C7" s="1286" t="s">
        <v>638</v>
      </c>
      <c r="D7" s="1286"/>
      <c r="E7" s="1286"/>
      <c r="F7" s="1286"/>
      <c r="G7" s="1286"/>
      <c r="H7" s="1286"/>
      <c r="I7" s="1286"/>
      <c r="J7" s="1286"/>
      <c r="K7" s="1286"/>
      <c r="L7" s="1286"/>
      <c r="M7" s="1286"/>
      <c r="N7" s="1286"/>
      <c r="O7" s="1286"/>
      <c r="P7" s="1286"/>
      <c r="Q7" s="1286"/>
      <c r="R7" s="1286"/>
      <c r="S7" s="1286"/>
      <c r="T7" s="1286"/>
      <c r="U7" s="1286"/>
      <c r="V7" s="1286"/>
      <c r="W7" s="1286"/>
      <c r="X7" s="1286"/>
      <c r="Y7" s="598"/>
      <c r="Z7" s="598"/>
      <c r="AA7" s="598"/>
      <c r="AB7" s="598"/>
      <c r="AC7" s="598"/>
      <c r="AD7" s="598"/>
      <c r="AE7" s="263"/>
      <c r="AF7" s="263"/>
      <c r="AG7" s="263"/>
      <c r="AH7" s="263"/>
      <c r="AI7" s="263"/>
      <c r="AJ7" s="263"/>
      <c r="AK7" s="263"/>
      <c r="AL7" s="263"/>
    </row>
    <row r="8" spans="1:39" s="264" customFormat="1" ht="58.5" customHeight="1">
      <c r="A8" s="502"/>
      <c r="B8" s="1285"/>
      <c r="C8" s="1286" t="s">
        <v>576</v>
      </c>
      <c r="D8" s="1286"/>
      <c r="E8" s="1286"/>
      <c r="F8" s="1286"/>
      <c r="G8" s="1286"/>
      <c r="H8" s="1286"/>
      <c r="I8" s="1286"/>
      <c r="J8" s="1286"/>
      <c r="K8" s="1286"/>
      <c r="L8" s="1286"/>
      <c r="M8" s="1286"/>
      <c r="N8" s="1286"/>
      <c r="O8" s="1286"/>
      <c r="P8" s="1286"/>
      <c r="Q8" s="1286"/>
      <c r="R8" s="1286"/>
      <c r="S8" s="1286"/>
      <c r="T8" s="1286"/>
      <c r="U8" s="1286"/>
      <c r="V8" s="1286"/>
      <c r="W8" s="1286"/>
      <c r="X8" s="1286"/>
      <c r="Y8" s="598"/>
      <c r="Z8" s="598"/>
      <c r="AA8" s="598"/>
      <c r="AB8" s="598"/>
      <c r="AC8" s="598"/>
      <c r="AD8" s="598"/>
      <c r="AE8" s="265"/>
      <c r="AF8" s="248"/>
      <c r="AG8" s="248"/>
      <c r="AH8" s="248"/>
      <c r="AI8" s="248"/>
      <c r="AJ8" s="248"/>
      <c r="AK8" s="248"/>
      <c r="AL8" s="248"/>
      <c r="AM8" s="249"/>
    </row>
    <row r="9" spans="1:39" s="264" customFormat="1" ht="57.75" customHeight="1">
      <c r="A9" s="502"/>
      <c r="B9" s="266"/>
      <c r="C9" s="1286" t="s">
        <v>575</v>
      </c>
      <c r="D9" s="1286"/>
      <c r="E9" s="1286"/>
      <c r="F9" s="1286"/>
      <c r="G9" s="1286"/>
      <c r="H9" s="1286"/>
      <c r="I9" s="1286"/>
      <c r="J9" s="1286"/>
      <c r="K9" s="1286"/>
      <c r="L9" s="1286"/>
      <c r="M9" s="1286"/>
      <c r="N9" s="1286"/>
      <c r="O9" s="1286"/>
      <c r="P9" s="1286"/>
      <c r="Q9" s="1286"/>
      <c r="R9" s="1286"/>
      <c r="S9" s="1286"/>
      <c r="T9" s="1286"/>
      <c r="U9" s="1286"/>
      <c r="V9" s="1286"/>
      <c r="W9" s="1286"/>
      <c r="X9" s="1286"/>
      <c r="Y9" s="598"/>
      <c r="Z9" s="598"/>
      <c r="AA9" s="598"/>
      <c r="AB9" s="598"/>
      <c r="AC9" s="598"/>
      <c r="AD9" s="598"/>
      <c r="AE9" s="265"/>
      <c r="AF9" s="248"/>
      <c r="AG9" s="248"/>
      <c r="AH9" s="248"/>
      <c r="AI9" s="248"/>
      <c r="AJ9" s="248"/>
      <c r="AK9" s="248"/>
      <c r="AL9" s="248"/>
      <c r="AM9" s="249"/>
    </row>
    <row r="10" spans="1:39" ht="41.25" customHeight="1">
      <c r="B10" s="268"/>
      <c r="C10" s="1286" t="s">
        <v>641</v>
      </c>
      <c r="D10" s="1286"/>
      <c r="E10" s="1286"/>
      <c r="F10" s="1286"/>
      <c r="G10" s="1286"/>
      <c r="H10" s="1286"/>
      <c r="I10" s="1286"/>
      <c r="J10" s="1286"/>
      <c r="K10" s="1286"/>
      <c r="L10" s="1286"/>
      <c r="M10" s="1286"/>
      <c r="N10" s="1286"/>
      <c r="O10" s="1286"/>
      <c r="P10" s="1286"/>
      <c r="Q10" s="1286"/>
      <c r="R10" s="1286"/>
      <c r="S10" s="1286"/>
      <c r="T10" s="1286"/>
      <c r="U10" s="1286"/>
      <c r="V10" s="1286"/>
      <c r="W10" s="1286"/>
      <c r="X10" s="1286"/>
      <c r="Y10" s="598"/>
      <c r="Z10" s="598"/>
      <c r="AA10" s="598"/>
      <c r="AB10" s="598"/>
      <c r="AC10" s="598"/>
      <c r="AD10" s="598"/>
      <c r="AE10" s="265"/>
      <c r="AF10" s="269"/>
      <c r="AG10" s="269"/>
      <c r="AH10" s="269"/>
      <c r="AI10" s="269"/>
      <c r="AJ10" s="269"/>
      <c r="AK10" s="269"/>
      <c r="AL10" s="269"/>
    </row>
    <row r="11" spans="1:39" ht="53.25" customHeight="1">
      <c r="C11" s="1286" t="s">
        <v>626</v>
      </c>
      <c r="D11" s="1286"/>
      <c r="E11" s="1286"/>
      <c r="F11" s="1286"/>
      <c r="G11" s="1286"/>
      <c r="H11" s="1286"/>
      <c r="I11" s="1286"/>
      <c r="J11" s="1286"/>
      <c r="K11" s="1286"/>
      <c r="L11" s="1286"/>
      <c r="M11" s="1286"/>
      <c r="N11" s="1286"/>
      <c r="O11" s="1286"/>
      <c r="P11" s="1286"/>
      <c r="Q11" s="1286"/>
      <c r="R11" s="1286"/>
      <c r="S11" s="1286"/>
      <c r="T11" s="1286"/>
      <c r="U11" s="1286"/>
      <c r="V11" s="1286"/>
      <c r="W11" s="1286"/>
      <c r="X11" s="1286"/>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85"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85"/>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75">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87" t="s">
        <v>210</v>
      </c>
      <c r="C19" s="1289" t="s">
        <v>32</v>
      </c>
      <c r="D19" s="277" t="s">
        <v>421</v>
      </c>
      <c r="E19" s="1291" t="s">
        <v>208</v>
      </c>
      <c r="F19" s="1292"/>
      <c r="G19" s="1292"/>
      <c r="H19" s="1292"/>
      <c r="I19" s="1292"/>
      <c r="J19" s="1292"/>
      <c r="K19" s="1292"/>
      <c r="L19" s="1292"/>
      <c r="M19" s="1293"/>
      <c r="N19" s="1297" t="s">
        <v>212</v>
      </c>
      <c r="O19" s="277" t="s">
        <v>422</v>
      </c>
      <c r="P19" s="1291" t="s">
        <v>211</v>
      </c>
      <c r="Q19" s="1292"/>
      <c r="R19" s="1292"/>
      <c r="S19" s="1292"/>
      <c r="T19" s="1292"/>
      <c r="U19" s="1292"/>
      <c r="V19" s="1292"/>
      <c r="W19" s="1292"/>
      <c r="X19" s="1293"/>
      <c r="Y19" s="1294" t="s">
        <v>242</v>
      </c>
      <c r="Z19" s="1295"/>
      <c r="AA19" s="1295"/>
      <c r="AB19" s="1295"/>
      <c r="AC19" s="1295"/>
      <c r="AD19" s="1295"/>
      <c r="AE19" s="1295"/>
      <c r="AF19" s="1295"/>
      <c r="AG19" s="1295"/>
      <c r="AH19" s="1295"/>
      <c r="AI19" s="1295"/>
      <c r="AJ19" s="1295"/>
      <c r="AK19" s="1295"/>
      <c r="AL19" s="1295"/>
      <c r="AM19" s="1296"/>
    </row>
    <row r="20" spans="1:39" s="276" customFormat="1" ht="59.25" customHeight="1">
      <c r="A20" s="502"/>
      <c r="B20" s="1288"/>
      <c r="C20" s="1290"/>
      <c r="D20" s="278">
        <v>2011</v>
      </c>
      <c r="E20" s="278">
        <v>2012</v>
      </c>
      <c r="F20" s="278">
        <v>2013</v>
      </c>
      <c r="G20" s="278">
        <v>2014</v>
      </c>
      <c r="H20" s="278">
        <v>2015</v>
      </c>
      <c r="I20" s="278">
        <v>2016</v>
      </c>
      <c r="J20" s="278">
        <v>2017</v>
      </c>
      <c r="K20" s="278">
        <v>2018</v>
      </c>
      <c r="L20" s="278">
        <v>2019</v>
      </c>
      <c r="M20" s="278">
        <v>2020</v>
      </c>
      <c r="N20" s="1298"/>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6">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75"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75"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6">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6">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6">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6">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6">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6">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75"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4"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6">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6">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8">
        <v>0.08</v>
      </c>
      <c r="AA51" s="978">
        <v>0.4</v>
      </c>
      <c r="AB51" s="978">
        <v>0.37</v>
      </c>
      <c r="AC51" s="978">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6">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6">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5"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75"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9"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6">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9"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75"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75"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75"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6">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8">
        <v>1</v>
      </c>
      <c r="AB103" s="978">
        <v>0</v>
      </c>
      <c r="AC103" s="978">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6">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6">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8">
        <v>1</v>
      </c>
      <c r="AB106" s="978">
        <v>0</v>
      </c>
      <c r="AC106" s="978">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75"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75"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6">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8">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75">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75">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75">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75">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75">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87" t="s">
        <v>210</v>
      </c>
      <c r="C147" s="1289" t="s">
        <v>32</v>
      </c>
      <c r="D147" s="277" t="s">
        <v>421</v>
      </c>
      <c r="E147" s="1291" t="s">
        <v>208</v>
      </c>
      <c r="F147" s="1292"/>
      <c r="G147" s="1292"/>
      <c r="H147" s="1292"/>
      <c r="I147" s="1292"/>
      <c r="J147" s="1292"/>
      <c r="K147" s="1292"/>
      <c r="L147" s="1292"/>
      <c r="M147" s="1293"/>
      <c r="N147" s="1297" t="s">
        <v>212</v>
      </c>
      <c r="O147" s="277" t="s">
        <v>422</v>
      </c>
      <c r="P147" s="1291" t="s">
        <v>211</v>
      </c>
      <c r="Q147" s="1292"/>
      <c r="R147" s="1292"/>
      <c r="S147" s="1292"/>
      <c r="T147" s="1292"/>
      <c r="U147" s="1292"/>
      <c r="V147" s="1292"/>
      <c r="W147" s="1292"/>
      <c r="X147" s="1293"/>
      <c r="Y147" s="1294" t="s">
        <v>242</v>
      </c>
      <c r="Z147" s="1295"/>
      <c r="AA147" s="1295"/>
      <c r="AB147" s="1295"/>
      <c r="AC147" s="1295"/>
      <c r="AD147" s="1295"/>
      <c r="AE147" s="1295"/>
      <c r="AF147" s="1295"/>
      <c r="AG147" s="1295"/>
      <c r="AH147" s="1295"/>
      <c r="AI147" s="1295"/>
      <c r="AJ147" s="1295"/>
      <c r="AK147" s="1295"/>
      <c r="AL147" s="1295"/>
      <c r="AM147" s="1296"/>
    </row>
    <row r="148" spans="1:39" ht="60.75" customHeight="1">
      <c r="B148" s="1288"/>
      <c r="C148" s="1290"/>
      <c r="D148" s="278">
        <v>2012</v>
      </c>
      <c r="E148" s="278">
        <v>2013</v>
      </c>
      <c r="F148" s="278">
        <v>2014</v>
      </c>
      <c r="G148" s="278">
        <v>2015</v>
      </c>
      <c r="H148" s="278">
        <v>2016</v>
      </c>
      <c r="I148" s="278">
        <v>2017</v>
      </c>
      <c r="J148" s="278">
        <v>2018</v>
      </c>
      <c r="K148" s="278">
        <v>2019</v>
      </c>
      <c r="L148" s="278">
        <v>2020</v>
      </c>
      <c r="M148" s="278">
        <v>2021</v>
      </c>
      <c r="N148" s="1298"/>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6">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75"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6">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75"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6">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6">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6">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6">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75"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4"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6">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6">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8">
        <v>0</v>
      </c>
      <c r="AA179" s="978">
        <v>0.32</v>
      </c>
      <c r="AB179" s="978">
        <v>0.68</v>
      </c>
      <c r="AC179" s="978">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6">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6">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6">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8">
        <v>0</v>
      </c>
      <c r="AA191" s="978">
        <v>0.32</v>
      </c>
      <c r="AB191" s="978">
        <v>0.68</v>
      </c>
      <c r="AC191" s="978">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5"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8">
        <v>0</v>
      </c>
      <c r="AA200" s="978">
        <v>0.32</v>
      </c>
      <c r="AB200" s="978">
        <v>0.68</v>
      </c>
      <c r="AC200" s="978">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75"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9"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9"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75"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75"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75"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6">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6">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75"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75"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6">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6">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8">
        <v>0.5</v>
      </c>
      <c r="AB247" s="978">
        <v>0.5</v>
      </c>
      <c r="AC247" s="978">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75">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75">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75">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75">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75">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75">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87" t="s">
        <v>210</v>
      </c>
      <c r="C276" s="1289" t="s">
        <v>32</v>
      </c>
      <c r="D276" s="277" t="s">
        <v>421</v>
      </c>
      <c r="E276" s="1291" t="s">
        <v>208</v>
      </c>
      <c r="F276" s="1292"/>
      <c r="G276" s="1292"/>
      <c r="H276" s="1292"/>
      <c r="I276" s="1292"/>
      <c r="J276" s="1292"/>
      <c r="K276" s="1292"/>
      <c r="L276" s="1292"/>
      <c r="M276" s="1293"/>
      <c r="N276" s="1297" t="s">
        <v>212</v>
      </c>
      <c r="O276" s="277" t="s">
        <v>422</v>
      </c>
      <c r="P276" s="1291" t="s">
        <v>211</v>
      </c>
      <c r="Q276" s="1292"/>
      <c r="R276" s="1292"/>
      <c r="S276" s="1292"/>
      <c r="T276" s="1292"/>
      <c r="U276" s="1292"/>
      <c r="V276" s="1292"/>
      <c r="W276" s="1292"/>
      <c r="X276" s="1293"/>
      <c r="Y276" s="1294" t="s">
        <v>242</v>
      </c>
      <c r="Z276" s="1295"/>
      <c r="AA276" s="1295"/>
      <c r="AB276" s="1295"/>
      <c r="AC276" s="1295"/>
      <c r="AD276" s="1295"/>
      <c r="AE276" s="1295"/>
      <c r="AF276" s="1295"/>
      <c r="AG276" s="1295"/>
      <c r="AH276" s="1295"/>
      <c r="AI276" s="1295"/>
      <c r="AJ276" s="1295"/>
      <c r="AK276" s="1295"/>
      <c r="AL276" s="1295"/>
      <c r="AM276" s="1296"/>
    </row>
    <row r="277" spans="1:39" ht="60.75" customHeight="1">
      <c r="B277" s="1288"/>
      <c r="C277" s="1290"/>
      <c r="D277" s="278">
        <v>2013</v>
      </c>
      <c r="E277" s="278">
        <v>2014</v>
      </c>
      <c r="F277" s="278">
        <v>2015</v>
      </c>
      <c r="G277" s="278">
        <v>2016</v>
      </c>
      <c r="H277" s="278">
        <v>2017</v>
      </c>
      <c r="I277" s="278">
        <v>2018</v>
      </c>
      <c r="J277" s="278">
        <v>2019</v>
      </c>
      <c r="K277" s="278">
        <v>2020</v>
      </c>
      <c r="L277" s="278">
        <v>2021</v>
      </c>
      <c r="M277" s="278">
        <v>2022</v>
      </c>
      <c r="N277" s="1298"/>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6">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75"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6">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75"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6">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6">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6">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6">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6">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75"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4" t="s">
        <v>820</v>
      </c>
      <c r="C307" s="284" t="s">
        <v>24</v>
      </c>
      <c r="D307" s="288">
        <f>'[3]4.  2011-2014 LRAM'!D307</f>
        <v>6406518.557</v>
      </c>
      <c r="E307" s="288">
        <f>SUMIF('7.  Persistence Report'!$D$56:$D$67,'4.  2011-2014 LRAM'!$B307,'7.  Persistence Report'!AT$56:AT$67)</f>
        <v>6402307.3184155496</v>
      </c>
      <c r="F307" s="1036">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6">
        <v>4.9410961931879056E-2</v>
      </c>
      <c r="AA307" s="1026">
        <v>0.1291588441899835</v>
      </c>
      <c r="AB307" s="1026">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6">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7">
        <v>0</v>
      </c>
      <c r="AA308" s="1027">
        <v>0.21</v>
      </c>
      <c r="AB308" s="1027">
        <v>0</v>
      </c>
      <c r="AC308" s="1027">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6">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6">
        <v>4.9410961931879056E-2</v>
      </c>
      <c r="AA316" s="1026">
        <v>0.1291588441899835</v>
      </c>
      <c r="AB316" s="1026">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6">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7">
        <v>0</v>
      </c>
      <c r="AA317" s="1027">
        <v>0.21</v>
      </c>
      <c r="AB317" s="1027">
        <v>0</v>
      </c>
      <c r="AC317" s="1027">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6">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6">
        <v>4.9410961931879056E-2</v>
      </c>
      <c r="AA319" s="1026">
        <v>0.1291588441899835</v>
      </c>
      <c r="AB319" s="1026">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6">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7">
        <v>0</v>
      </c>
      <c r="AA320" s="1027">
        <v>0.21</v>
      </c>
      <c r="AB320" s="1027">
        <v>0</v>
      </c>
      <c r="AC320" s="1027">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5"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6">
        <v>4.9410961931879056E-2</v>
      </c>
      <c r="AA328" s="1026">
        <v>0.1291588441899835</v>
      </c>
      <c r="AB328" s="1026">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7">
        <v>0</v>
      </c>
      <c r="AA329" s="1027">
        <v>0.21</v>
      </c>
      <c r="AB329" s="1027">
        <v>0</v>
      </c>
      <c r="AC329" s="1027">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75"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6">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8">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9"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9"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8">
        <v>0</v>
      </c>
      <c r="AB345" s="978">
        <v>1</v>
      </c>
      <c r="AC345" s="978">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75"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75"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75"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75"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75"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6">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75">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75">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75">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75">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75">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87" t="s">
        <v>210</v>
      </c>
      <c r="C405" s="1289" t="s">
        <v>32</v>
      </c>
      <c r="D405" s="277" t="s">
        <v>421</v>
      </c>
      <c r="E405" s="1291" t="s">
        <v>208</v>
      </c>
      <c r="F405" s="1292"/>
      <c r="G405" s="1292"/>
      <c r="H405" s="1292"/>
      <c r="I405" s="1292"/>
      <c r="J405" s="1292"/>
      <c r="K405" s="1292"/>
      <c r="L405" s="1292"/>
      <c r="M405" s="1293"/>
      <c r="N405" s="1297" t="s">
        <v>212</v>
      </c>
      <c r="O405" s="277" t="s">
        <v>422</v>
      </c>
      <c r="P405" s="1291" t="s">
        <v>211</v>
      </c>
      <c r="Q405" s="1292"/>
      <c r="R405" s="1292"/>
      <c r="S405" s="1292"/>
      <c r="T405" s="1292"/>
      <c r="U405" s="1292"/>
      <c r="V405" s="1292"/>
      <c r="W405" s="1292"/>
      <c r="X405" s="1293"/>
      <c r="Y405" s="1294" t="s">
        <v>242</v>
      </c>
      <c r="Z405" s="1295"/>
      <c r="AA405" s="1295"/>
      <c r="AB405" s="1295"/>
      <c r="AC405" s="1295"/>
      <c r="AD405" s="1295"/>
      <c r="AE405" s="1295"/>
      <c r="AF405" s="1295"/>
      <c r="AG405" s="1295"/>
      <c r="AH405" s="1295"/>
      <c r="AI405" s="1295"/>
      <c r="AJ405" s="1295"/>
      <c r="AK405" s="1295"/>
      <c r="AL405" s="1295"/>
      <c r="AM405" s="1296"/>
    </row>
    <row r="406" spans="1:40" ht="45.75" customHeight="1">
      <c r="B406" s="1288"/>
      <c r="C406" s="1290"/>
      <c r="D406" s="278">
        <v>2014</v>
      </c>
      <c r="E406" s="278">
        <v>2015</v>
      </c>
      <c r="F406" s="278">
        <v>2016</v>
      </c>
      <c r="G406" s="278">
        <v>2017</v>
      </c>
      <c r="H406" s="278">
        <v>2018</v>
      </c>
      <c r="I406" s="278">
        <v>2019</v>
      </c>
      <c r="J406" s="278">
        <v>2020</v>
      </c>
      <c r="K406" s="278">
        <v>2021</v>
      </c>
      <c r="L406" s="278">
        <v>2022</v>
      </c>
      <c r="M406" s="278">
        <v>2023</v>
      </c>
      <c r="N406" s="1298"/>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6">
        <f>SUMIF('7.  Persistence Report'!$D$69:$D$85,'4.  2011-2014 LRAM'!$B408,'7.  Persistence Report'!AU$69:AU$85)</f>
        <v>86630.371967376384</v>
      </c>
      <c r="F408" s="288">
        <f>SUMIF('7.  Persistence Report'!$D$69:$D$85,'4.  2011-2014 LRAM'!$B408,'7.  Persistence Report'!AV$69:AV$85)</f>
        <v>86630.371967376384</v>
      </c>
      <c r="G408" s="1036">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75"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6">
        <f>SUMIF('7.  Persistence Report'!$D$69:$D$85,'4.  2011-2014 LRAM'!$B411,'7.  Persistence Report'!AU$69:AU$85)</f>
        <v>24752.471819999999</v>
      </c>
      <c r="F411" s="288">
        <f>SUMIF('7.  Persistence Report'!$D$69:$D$85,'4.  2011-2014 LRAM'!$B411,'7.  Persistence Report'!AV$69:AV$85)</f>
        <v>24752.471819999999</v>
      </c>
      <c r="G411" s="1036">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75"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6">
        <f>SUMIF('7.  Persistence Report'!$D$69:$D$85,'4.  2011-2014 LRAM'!$B414,'7.  Persistence Report'!AU$69:AU$85)</f>
        <v>650307.45988600003</v>
      </c>
      <c r="F414" s="288">
        <f>SUMIF('7.  Persistence Report'!$D$69:$D$85,'4.  2011-2014 LRAM'!$B414,'7.  Persistence Report'!AV$69:AV$85)</f>
        <v>650307.45988600003</v>
      </c>
      <c r="G414" s="1036">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6">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6">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75"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4" t="s">
        <v>820</v>
      </c>
      <c r="C436" s="284" t="s">
        <v>24</v>
      </c>
      <c r="D436" s="288">
        <f>'[3]4.  2011-2014 LRAM'!D436</f>
        <v>7229048.0290000001</v>
      </c>
      <c r="E436" s="1036">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8">
        <v>0.2</v>
      </c>
      <c r="AA436" s="1028">
        <v>0.32941176470588235</v>
      </c>
      <c r="AB436" s="1028">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6">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8">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6">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8">
        <v>0.2</v>
      </c>
      <c r="AA445" s="1028">
        <v>0.32941176470588235</v>
      </c>
      <c r="AB445" s="1028">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6">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8">
        <v>0.2</v>
      </c>
      <c r="AA448" s="1028">
        <v>0.32941176470588235</v>
      </c>
      <c r="AB448" s="1028">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8">
        <v>0.2</v>
      </c>
      <c r="AA451" s="1028">
        <v>0.32941176470588235</v>
      </c>
      <c r="AB451" s="1028">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5"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8">
        <v>0.2</v>
      </c>
      <c r="AA457" s="1028">
        <v>0.32941176470588235</v>
      </c>
      <c r="AB457" s="1028">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75"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9"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9"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75"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6">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75"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75"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75"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75"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75">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75">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75">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75">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75">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7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7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5">
      <c r="B534" s="587"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3:XFD1144"/>
  <sheetViews>
    <sheetView tabSelected="1" topLeftCell="A572" zoomScale="87" zoomScaleNormal="87" workbookViewId="0">
      <selection activeCell="A597" sqref="A597"/>
    </sheetView>
  </sheetViews>
  <sheetFormatPr defaultColWidth="9.140625" defaultRowHeight="15" outlineLevelRow="1" outlineLevelCol="1"/>
  <cols>
    <col min="1" max="1" width="4.5703125" style="515" customWidth="1"/>
    <col min="2" max="2" width="44.140625" style="420" customWidth="1"/>
    <col min="3" max="3" width="13.42578125" style="420" customWidth="1"/>
    <col min="4" max="4" width="13.85546875" style="420" customWidth="1"/>
    <col min="5" max="13" width="13.85546875" style="420" customWidth="1" outlineLevel="1"/>
    <col min="14" max="14" width="13.5703125" style="420" customWidth="1" outlineLevel="1"/>
    <col min="15" max="15" width="15.7109375" style="420" customWidth="1"/>
    <col min="16" max="24" width="9.140625" style="420" customWidth="1" outlineLevel="1"/>
    <col min="25" max="25" width="16.5703125" style="420" customWidth="1"/>
    <col min="26" max="27" width="15" style="420" customWidth="1"/>
    <col min="28" max="28" width="17.7109375" style="420" customWidth="1"/>
    <col min="29" max="29" width="19.7109375" style="420" customWidth="1"/>
    <col min="30" max="30" width="18.7109375" style="420" customWidth="1"/>
    <col min="31" max="32" width="14.85546875" style="420" customWidth="1"/>
    <col min="33" max="35" width="14.85546875" style="420" hidden="1" customWidth="1"/>
    <col min="36" max="38" width="17.28515625" style="420" hidden="1" customWidth="1"/>
    <col min="39" max="39" width="22.7109375" style="420" customWidth="1"/>
    <col min="40" max="40" width="11.7109375" style="420" customWidth="1"/>
    <col min="41" max="16384" width="9.140625" style="420"/>
  </cols>
  <sheetData>
    <row r="13" spans="2:39" ht="15.75" thickBot="1"/>
    <row r="14" spans="2:39" ht="26.25" customHeight="1" thickBot="1">
      <c r="B14" s="1285"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85"/>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85"/>
      <c r="C16" s="1263" t="s">
        <v>550</v>
      </c>
      <c r="D16" s="1264"/>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75">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85" t="s">
        <v>504</v>
      </c>
      <c r="C18" s="1286" t="s">
        <v>672</v>
      </c>
      <c r="D18" s="1286"/>
      <c r="E18" s="1286"/>
      <c r="F18" s="1286"/>
      <c r="G18" s="1286"/>
      <c r="H18" s="1286"/>
      <c r="I18" s="1286"/>
      <c r="J18" s="1286"/>
      <c r="K18" s="1286"/>
      <c r="L18" s="1286"/>
      <c r="M18" s="1286"/>
      <c r="N18" s="1286"/>
      <c r="O18" s="1286"/>
      <c r="P18" s="1286"/>
      <c r="Q18" s="1286"/>
      <c r="R18" s="1286"/>
      <c r="S18" s="1286"/>
      <c r="T18" s="1286"/>
      <c r="U18" s="1286"/>
      <c r="V18" s="1286"/>
      <c r="W18" s="1286"/>
      <c r="X18" s="1286"/>
      <c r="Y18" s="598"/>
      <c r="Z18" s="598"/>
      <c r="AA18" s="598"/>
      <c r="AB18" s="598"/>
      <c r="AC18" s="598"/>
      <c r="AD18" s="598"/>
      <c r="AE18" s="263"/>
      <c r="AF18" s="258"/>
      <c r="AG18" s="258"/>
      <c r="AH18" s="258"/>
      <c r="AI18" s="258"/>
      <c r="AJ18" s="258"/>
      <c r="AK18" s="258"/>
      <c r="AL18" s="258"/>
      <c r="AM18" s="258"/>
    </row>
    <row r="19" spans="2:39" ht="45.75" customHeight="1">
      <c r="B19" s="1285"/>
      <c r="C19" s="1286" t="s">
        <v>577</v>
      </c>
      <c r="D19" s="1286"/>
      <c r="E19" s="1286"/>
      <c r="F19" s="1286"/>
      <c r="G19" s="1286"/>
      <c r="H19" s="1286"/>
      <c r="I19" s="1286"/>
      <c r="J19" s="1286"/>
      <c r="K19" s="1286"/>
      <c r="L19" s="1286"/>
      <c r="M19" s="1286"/>
      <c r="N19" s="1286"/>
      <c r="O19" s="1286"/>
      <c r="P19" s="1286"/>
      <c r="Q19" s="1286"/>
      <c r="R19" s="1286"/>
      <c r="S19" s="1286"/>
      <c r="T19" s="1286"/>
      <c r="U19" s="1286"/>
      <c r="V19" s="1286"/>
      <c r="W19" s="1286"/>
      <c r="X19" s="1286"/>
      <c r="Y19" s="598"/>
      <c r="Z19" s="598"/>
      <c r="AA19" s="598"/>
      <c r="AB19" s="598"/>
      <c r="AC19" s="598"/>
      <c r="AD19" s="598"/>
      <c r="AE19" s="263"/>
      <c r="AF19" s="258"/>
      <c r="AG19" s="258"/>
      <c r="AH19" s="258"/>
      <c r="AI19" s="258"/>
      <c r="AJ19" s="258"/>
      <c r="AK19" s="258"/>
      <c r="AL19" s="258"/>
      <c r="AM19" s="258"/>
    </row>
    <row r="20" spans="2:39" ht="62.25" customHeight="1">
      <c r="B20" s="266"/>
      <c r="C20" s="1286" t="s">
        <v>575</v>
      </c>
      <c r="D20" s="1286"/>
      <c r="E20" s="1286"/>
      <c r="F20" s="1286"/>
      <c r="G20" s="1286"/>
      <c r="H20" s="1286"/>
      <c r="I20" s="1286"/>
      <c r="J20" s="1286"/>
      <c r="K20" s="1286"/>
      <c r="L20" s="1286"/>
      <c r="M20" s="1286"/>
      <c r="N20" s="1286"/>
      <c r="O20" s="1286"/>
      <c r="P20" s="1286"/>
      <c r="Q20" s="1286"/>
      <c r="R20" s="1286"/>
      <c r="S20" s="1286"/>
      <c r="T20" s="1286"/>
      <c r="U20" s="1286"/>
      <c r="V20" s="1286"/>
      <c r="W20" s="1286"/>
      <c r="X20" s="1286"/>
      <c r="Y20" s="598"/>
      <c r="Z20" s="598"/>
      <c r="AA20" s="598"/>
      <c r="AB20" s="598"/>
      <c r="AC20" s="598"/>
      <c r="AD20" s="598"/>
      <c r="AE20" s="421"/>
      <c r="AF20" s="258"/>
      <c r="AG20" s="258"/>
      <c r="AH20" s="258"/>
      <c r="AI20" s="258"/>
      <c r="AJ20" s="258"/>
      <c r="AK20" s="258"/>
      <c r="AL20" s="258"/>
      <c r="AM20" s="258"/>
    </row>
    <row r="21" spans="2:39" ht="37.5" customHeight="1">
      <c r="B21" s="266"/>
      <c r="C21" s="1286" t="s">
        <v>641</v>
      </c>
      <c r="D21" s="1286"/>
      <c r="E21" s="1286"/>
      <c r="F21" s="1286"/>
      <c r="G21" s="1286"/>
      <c r="H21" s="1286"/>
      <c r="I21" s="1286"/>
      <c r="J21" s="1286"/>
      <c r="K21" s="1286"/>
      <c r="L21" s="1286"/>
      <c r="M21" s="1286"/>
      <c r="N21" s="1286"/>
      <c r="O21" s="1286"/>
      <c r="P21" s="1286"/>
      <c r="Q21" s="1286"/>
      <c r="R21" s="1286"/>
      <c r="S21" s="1286"/>
      <c r="T21" s="1286"/>
      <c r="U21" s="1286"/>
      <c r="V21" s="1286"/>
      <c r="W21" s="1286"/>
      <c r="X21" s="1286"/>
      <c r="Y21" s="598"/>
      <c r="Z21" s="598"/>
      <c r="AA21" s="598"/>
      <c r="AB21" s="598"/>
      <c r="AC21" s="598"/>
      <c r="AD21" s="598"/>
      <c r="AE21" s="269"/>
      <c r="AF21" s="258"/>
      <c r="AG21" s="258"/>
      <c r="AH21" s="258"/>
      <c r="AI21" s="258"/>
      <c r="AJ21" s="258"/>
      <c r="AK21" s="258"/>
      <c r="AL21" s="258"/>
      <c r="AM21" s="258"/>
    </row>
    <row r="22" spans="2:39" ht="54.75" customHeight="1">
      <c r="B22" s="266"/>
      <c r="C22" s="1286" t="s">
        <v>625</v>
      </c>
      <c r="D22" s="1286"/>
      <c r="E22" s="1286"/>
      <c r="F22" s="1286"/>
      <c r="G22" s="1286"/>
      <c r="H22" s="1286"/>
      <c r="I22" s="1286"/>
      <c r="J22" s="1286"/>
      <c r="K22" s="1286"/>
      <c r="L22" s="1286"/>
      <c r="M22" s="1286"/>
      <c r="N22" s="1286"/>
      <c r="O22" s="1286"/>
      <c r="P22" s="1286"/>
      <c r="Q22" s="1286"/>
      <c r="R22" s="1286"/>
      <c r="S22" s="1286"/>
      <c r="T22" s="1286"/>
      <c r="U22" s="1286"/>
      <c r="V22" s="1286"/>
      <c r="W22" s="1286"/>
      <c r="X22" s="1286"/>
      <c r="Y22" s="598"/>
      <c r="Z22" s="598"/>
      <c r="AA22" s="598"/>
      <c r="AB22" s="598"/>
      <c r="AC22" s="598"/>
      <c r="AD22" s="598"/>
      <c r="AE22" s="421"/>
      <c r="AF22" s="258"/>
      <c r="AG22" s="258"/>
      <c r="AH22" s="258"/>
      <c r="AI22" s="258"/>
      <c r="AJ22" s="258"/>
      <c r="AK22" s="258"/>
      <c r="AL22" s="258"/>
      <c r="AM22" s="258"/>
    </row>
    <row r="23" spans="2:39" ht="15.7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75">
      <c r="B24" s="1285"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75">
      <c r="B25" s="1285"/>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75">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75">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75">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75">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75">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75">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75">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87" t="s">
        <v>210</v>
      </c>
      <c r="C34" s="1289" t="s">
        <v>32</v>
      </c>
      <c r="D34" s="277" t="s">
        <v>421</v>
      </c>
      <c r="E34" s="1291" t="s">
        <v>208</v>
      </c>
      <c r="F34" s="1292"/>
      <c r="G34" s="1292"/>
      <c r="H34" s="1292"/>
      <c r="I34" s="1292"/>
      <c r="J34" s="1292"/>
      <c r="K34" s="1292"/>
      <c r="L34" s="1292"/>
      <c r="M34" s="1293"/>
      <c r="N34" s="1297" t="s">
        <v>212</v>
      </c>
      <c r="O34" s="277" t="s">
        <v>422</v>
      </c>
      <c r="P34" s="1291" t="s">
        <v>211</v>
      </c>
      <c r="Q34" s="1292"/>
      <c r="R34" s="1292"/>
      <c r="S34" s="1292"/>
      <c r="T34" s="1292"/>
      <c r="U34" s="1292"/>
      <c r="V34" s="1292"/>
      <c r="W34" s="1292"/>
      <c r="X34" s="1293"/>
      <c r="Y34" s="1294" t="s">
        <v>242</v>
      </c>
      <c r="Z34" s="1295"/>
      <c r="AA34" s="1295"/>
      <c r="AB34" s="1295"/>
      <c r="AC34" s="1295"/>
      <c r="AD34" s="1295"/>
      <c r="AE34" s="1295"/>
      <c r="AF34" s="1295"/>
      <c r="AG34" s="1295"/>
      <c r="AH34" s="1295"/>
      <c r="AI34" s="1295"/>
      <c r="AJ34" s="1295"/>
      <c r="AK34" s="1295"/>
      <c r="AL34" s="1295"/>
      <c r="AM34" s="1296"/>
    </row>
    <row r="35" spans="1:39" ht="65.25" customHeight="1">
      <c r="B35" s="1288"/>
      <c r="C35" s="1290"/>
      <c r="D35" s="278">
        <v>2015</v>
      </c>
      <c r="E35" s="278">
        <v>2016</v>
      </c>
      <c r="F35" s="278">
        <v>2017</v>
      </c>
      <c r="G35" s="278">
        <v>2018</v>
      </c>
      <c r="H35" s="278">
        <v>2019</v>
      </c>
      <c r="I35" s="278">
        <v>2020</v>
      </c>
      <c r="J35" s="278">
        <v>2021</v>
      </c>
      <c r="K35" s="278">
        <v>2022</v>
      </c>
      <c r="L35" s="278">
        <v>2023</v>
      </c>
      <c r="M35" s="422">
        <v>2024</v>
      </c>
      <c r="N35" s="1298"/>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outlineLevel="1">
      <c r="A38" s="515">
        <v>1</v>
      </c>
      <c r="B38" s="513" t="s">
        <v>94</v>
      </c>
      <c r="C38" s="284" t="s">
        <v>24</v>
      </c>
      <c r="D38" s="288">
        <f>'[4]LDC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'[4]LDC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outlineLevel="1">
      <c r="B39" s="287" t="s">
        <v>266</v>
      </c>
      <c r="C39" s="284" t="s">
        <v>162</v>
      </c>
      <c r="D39" s="288">
        <f>'[4]LDC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75"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outlineLevel="1">
      <c r="A41" s="515">
        <v>2</v>
      </c>
      <c r="B41" s="513" t="s">
        <v>95</v>
      </c>
      <c r="C41" s="284" t="s">
        <v>24</v>
      </c>
      <c r="D41" s="288">
        <f>'[4]LDC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'[4]LDC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75"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outlineLevel="1">
      <c r="A44" s="515">
        <v>3</v>
      </c>
      <c r="B44" s="513" t="s">
        <v>96</v>
      </c>
      <c r="C44" s="284" t="s">
        <v>24</v>
      </c>
      <c r="D44" s="288">
        <f>'[4]LDC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'[4]LDC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outlineLevel="1">
      <c r="A47" s="515">
        <v>4</v>
      </c>
      <c r="B47" s="513" t="s">
        <v>687</v>
      </c>
      <c r="C47" s="284" t="s">
        <v>24</v>
      </c>
      <c r="D47" s="288">
        <f>'[4]LDC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'[4]LDC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outlineLevel="1">
      <c r="B48" s="287" t="s">
        <v>266</v>
      </c>
      <c r="C48" s="284" t="s">
        <v>162</v>
      </c>
      <c r="D48" s="288">
        <f>'[4]LDC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'[4]LDC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outlineLevel="1">
      <c r="A54" s="515">
        <v>6</v>
      </c>
      <c r="B54" s="513" t="s">
        <v>98</v>
      </c>
      <c r="C54" s="284" t="s">
        <v>24</v>
      </c>
      <c r="D54" s="288">
        <f>'[4]LDC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'[4]LDC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outlineLevel="1">
      <c r="B55" s="287" t="s">
        <v>266</v>
      </c>
      <c r="C55" s="284" t="s">
        <v>162</v>
      </c>
      <c r="D55" s="288">
        <f>'[4]LDC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'[4]LDC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'[4]LDC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'[4]LDC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30">
        <f>'[5]5.  2015 LRAM'!I31</f>
        <v>0.09</v>
      </c>
      <c r="AA57" s="1030">
        <f>'[5]5.  2015 LRAM'!J31</f>
        <v>0.11</v>
      </c>
      <c r="AB57" s="408">
        <f>'[5]5.  2015 LRAM'!K31</f>
        <v>0.1</v>
      </c>
      <c r="AC57" s="1030">
        <f>'[5]5.  2015 LRAM'!$O$31</f>
        <v>0.76</v>
      </c>
      <c r="AD57" s="403"/>
      <c r="AE57" s="403"/>
      <c r="AF57" s="408"/>
      <c r="AG57" s="408"/>
      <c r="AH57" s="408"/>
      <c r="AI57" s="408"/>
      <c r="AJ57" s="408"/>
      <c r="AK57" s="408"/>
      <c r="AL57" s="408"/>
      <c r="AM57" s="289">
        <f>SUM(Y57:AL57)</f>
        <v>1.06</v>
      </c>
    </row>
    <row r="58" spans="1:39" outlineLevel="1">
      <c r="B58" s="287" t="s">
        <v>266</v>
      </c>
      <c r="C58" s="284" t="s">
        <v>162</v>
      </c>
      <c r="D58" s="288">
        <f>'[4]LDC Progress'!$CQ$110+'[4]LDC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'[4]LDC Progress'!$DP$110+'[4]LDC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'[4]LDC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'[4]LDC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30">
        <f>'[5]5.  2015 LRAM'!I32</f>
        <v>1</v>
      </c>
      <c r="AA60" s="403">
        <f>'[5]5.  2015 LRAM'!J32</f>
        <v>0</v>
      </c>
      <c r="AB60" s="403">
        <f>'[5]5.  2015 LRAM'!K32</f>
        <v>0</v>
      </c>
      <c r="AC60" s="403"/>
      <c r="AD60" s="403"/>
      <c r="AE60" s="403"/>
      <c r="AF60" s="408"/>
      <c r="AG60" s="408"/>
      <c r="AH60" s="408"/>
      <c r="AI60" s="408"/>
      <c r="AJ60" s="408"/>
      <c r="AK60" s="408"/>
      <c r="AL60" s="408"/>
      <c r="AM60" s="289">
        <f>SUM(Y60:AL60)</f>
        <v>1</v>
      </c>
    </row>
    <row r="61" spans="1:39" outlineLevel="1">
      <c r="B61" s="287" t="s">
        <v>266</v>
      </c>
      <c r="C61" s="284" t="s">
        <v>162</v>
      </c>
      <c r="D61" s="288">
        <f>'[4]LDC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'[4]LDC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outlineLevel="1">
      <c r="B64" s="287" t="s">
        <v>266</v>
      </c>
      <c r="C64" s="284" t="s">
        <v>162</v>
      </c>
      <c r="D64" s="288">
        <f>'[4]LDC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'[4]LDC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75"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'[4]LDC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'[4]LDC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'[5]5.  2015 LRAM'!$O$40</f>
        <v>1</v>
      </c>
      <c r="AD70" s="403"/>
      <c r="AE70" s="403"/>
      <c r="AF70" s="408"/>
      <c r="AG70" s="408"/>
      <c r="AH70" s="408"/>
      <c r="AI70" s="408"/>
      <c r="AJ70" s="408"/>
      <c r="AK70" s="408"/>
      <c r="AL70" s="408"/>
      <c r="AM70" s="289">
        <f>SUM(Y70:AL70)</f>
        <v>1</v>
      </c>
    </row>
    <row r="71" spans="1:39"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45"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'[4]LDC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'[4]LDC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'[5]5.  2015 LRAM'!$J$42</f>
        <v>1</v>
      </c>
      <c r="AB76" s="403"/>
      <c r="AC76" s="403"/>
      <c r="AD76" s="403"/>
      <c r="AE76" s="403"/>
      <c r="AF76" s="408"/>
      <c r="AG76" s="408"/>
      <c r="AH76" s="408"/>
      <c r="AI76" s="408"/>
      <c r="AJ76" s="408"/>
      <c r="AK76" s="408"/>
      <c r="AL76" s="408"/>
      <c r="AM76" s="289">
        <f>SUM(Y76:AL76)</f>
        <v>1</v>
      </c>
    </row>
    <row r="77" spans="1:39"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75"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outlineLevel="1">
      <c r="A80" s="515">
        <v>14</v>
      </c>
      <c r="B80" s="308" t="s">
        <v>107</v>
      </c>
      <c r="C80" s="284" t="s">
        <v>24</v>
      </c>
      <c r="D80" s="288">
        <f>'[4]LDC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'[4]LDC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30">
        <f>'[5]5.  2015 LRAM'!$H$48</f>
        <v>1</v>
      </c>
      <c r="Z80" s="403"/>
      <c r="AA80" s="403"/>
      <c r="AB80" s="403"/>
      <c r="AC80" s="403"/>
      <c r="AD80" s="403"/>
      <c r="AE80" s="403"/>
      <c r="AF80" s="403"/>
      <c r="AG80" s="403"/>
      <c r="AH80" s="403"/>
      <c r="AI80" s="403"/>
      <c r="AJ80" s="403"/>
      <c r="AK80" s="403"/>
      <c r="AL80" s="403"/>
      <c r="AM80" s="289">
        <f>SUM(Y80:AL80)</f>
        <v>1</v>
      </c>
    </row>
    <row r="81" spans="1:40"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75"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75" outlineLevel="1">
      <c r="B90" s="1193"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outlineLevel="1">
      <c r="A97" s="515">
        <v>19</v>
      </c>
      <c r="B97" s="513" t="s">
        <v>110</v>
      </c>
      <c r="C97" s="284" t="s">
        <v>24</v>
      </c>
      <c r="D97" s="288">
        <f>'[3]5.  2015-2020 LRAM'!D97</f>
        <v>0</v>
      </c>
      <c r="E97" s="1036">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75"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75"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75"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outlineLevel="1">
      <c r="A105" s="515">
        <v>21</v>
      </c>
      <c r="B105" s="513" t="s">
        <v>112</v>
      </c>
      <c r="C105" s="284" t="s">
        <v>24</v>
      </c>
      <c r="D105" s="288">
        <f>'[4]LDC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'[4]LDC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1">
        <v>1</v>
      </c>
      <c r="Z105" s="403"/>
      <c r="AA105" s="403"/>
      <c r="AB105" s="403"/>
      <c r="AC105" s="403"/>
      <c r="AD105" s="403"/>
      <c r="AE105" s="403"/>
      <c r="AF105" s="403"/>
      <c r="AG105" s="403"/>
      <c r="AH105" s="403"/>
      <c r="AI105" s="403"/>
      <c r="AJ105" s="403"/>
      <c r="AK105" s="403"/>
      <c r="AL105" s="403"/>
      <c r="AM105" s="289">
        <f>SUM(Y105:AL105)</f>
        <v>1</v>
      </c>
    </row>
    <row r="106" spans="1:39" outlineLevel="1">
      <c r="B106" s="287" t="s">
        <v>266</v>
      </c>
      <c r="C106" s="284" t="s">
        <v>162</v>
      </c>
      <c r="D106" s="288">
        <f>'[4]LDC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'[4]LDC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2">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'[4]LDC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'[4]LDC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1">
        <v>1</v>
      </c>
      <c r="Z108" s="403"/>
      <c r="AA108" s="403"/>
      <c r="AB108" s="403"/>
      <c r="AC108" s="403"/>
      <c r="AD108" s="403"/>
      <c r="AE108" s="403"/>
      <c r="AF108" s="403"/>
      <c r="AG108" s="403"/>
      <c r="AH108" s="403"/>
      <c r="AI108" s="403"/>
      <c r="AJ108" s="403"/>
      <c r="AK108" s="403"/>
      <c r="AL108" s="403"/>
      <c r="AM108" s="289">
        <f>SUM(Y108:AL108)</f>
        <v>1</v>
      </c>
    </row>
    <row r="109" spans="1:39" outlineLevel="1">
      <c r="B109" s="287" t="s">
        <v>266</v>
      </c>
      <c r="C109" s="284" t="s">
        <v>162</v>
      </c>
      <c r="D109" s="288">
        <f>'[4]LDC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'[4]LDC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outlineLevel="1">
      <c r="B112" s="287" t="s">
        <v>266</v>
      </c>
      <c r="C112" s="284" t="s">
        <v>162</v>
      </c>
      <c r="D112" s="288">
        <f>'[4]LDC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'[4]LDC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30"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75"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30">
        <v>0.09</v>
      </c>
      <c r="AA121" s="1030">
        <v>0.11</v>
      </c>
      <c r="AB121" s="403">
        <v>0.1</v>
      </c>
      <c r="AC121" s="1030">
        <v>0.76</v>
      </c>
      <c r="AD121" s="403"/>
      <c r="AE121" s="403"/>
      <c r="AF121" s="408"/>
      <c r="AG121" s="408"/>
      <c r="AH121" s="408"/>
      <c r="AI121" s="408"/>
      <c r="AJ121" s="408"/>
      <c r="AK121" s="408"/>
      <c r="AL121" s="408"/>
      <c r="AM121" s="289">
        <f>SUM(Y121:AL121)</f>
        <v>1.06</v>
      </c>
    </row>
    <row r="122" spans="1:39" outlineLevel="1">
      <c r="B122" s="287" t="s">
        <v>266</v>
      </c>
      <c r="C122" s="284" t="s">
        <v>162</v>
      </c>
      <c r="D122" s="288">
        <f>'[4]LDC Progress'!$CQ$16+'[4]LDC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'[4]LDC Progress'!$DP$16+'[4]LDC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outlineLevel="1">
      <c r="B128" s="287" t="s">
        <v>266</v>
      </c>
      <c r="C128" s="284" t="s">
        <v>162</v>
      </c>
      <c r="D128" s="288">
        <f>'[4]LDC Progress'!$CQ$18+'[4]LDC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'[4]LDC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75"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75"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45"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30"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45"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75">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75">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75">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75">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75">
      <c r="B214" s="431"/>
    </row>
    <row r="215" spans="1:39" ht="15.75">
      <c r="B215" s="431"/>
    </row>
    <row r="216" spans="1:39" ht="15.75">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87" t="s">
        <v>210</v>
      </c>
      <c r="C217" s="1289" t="s">
        <v>32</v>
      </c>
      <c r="D217" s="277" t="s">
        <v>421</v>
      </c>
      <c r="E217" s="1291" t="s">
        <v>208</v>
      </c>
      <c r="F217" s="1292"/>
      <c r="G217" s="1292"/>
      <c r="H217" s="1292"/>
      <c r="I217" s="1292"/>
      <c r="J217" s="1292"/>
      <c r="K217" s="1292"/>
      <c r="L217" s="1292"/>
      <c r="M217" s="1293"/>
      <c r="N217" s="1297" t="s">
        <v>212</v>
      </c>
      <c r="O217" s="277" t="s">
        <v>422</v>
      </c>
      <c r="P217" s="1291" t="s">
        <v>211</v>
      </c>
      <c r="Q217" s="1292"/>
      <c r="R217" s="1292"/>
      <c r="S217" s="1292"/>
      <c r="T217" s="1292"/>
      <c r="U217" s="1292"/>
      <c r="V217" s="1292"/>
      <c r="W217" s="1292"/>
      <c r="X217" s="1293"/>
      <c r="Y217" s="1294" t="s">
        <v>242</v>
      </c>
      <c r="Z217" s="1295"/>
      <c r="AA217" s="1295"/>
      <c r="AB217" s="1295"/>
      <c r="AC217" s="1295"/>
      <c r="AD217" s="1295"/>
      <c r="AE217" s="1295"/>
      <c r="AF217" s="1295"/>
      <c r="AG217" s="1295"/>
      <c r="AH217" s="1295"/>
      <c r="AI217" s="1295"/>
      <c r="AJ217" s="1295"/>
      <c r="AK217" s="1295"/>
      <c r="AL217" s="1295"/>
      <c r="AM217" s="1296"/>
    </row>
    <row r="218" spans="1:39" ht="60.75" customHeight="1">
      <c r="B218" s="1288"/>
      <c r="C218" s="1290"/>
      <c r="D218" s="278">
        <v>2016</v>
      </c>
      <c r="E218" s="278">
        <v>2017</v>
      </c>
      <c r="F218" s="278">
        <v>2018</v>
      </c>
      <c r="G218" s="278">
        <v>2019</v>
      </c>
      <c r="H218" s="278">
        <v>2020</v>
      </c>
      <c r="I218" s="278">
        <v>2021</v>
      </c>
      <c r="J218" s="278">
        <v>2022</v>
      </c>
      <c r="K218" s="278">
        <v>2023</v>
      </c>
      <c r="L218" s="278">
        <v>2024</v>
      </c>
      <c r="M218" s="278">
        <v>2025</v>
      </c>
      <c r="N218" s="1298"/>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75"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75"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75"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75"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75"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45"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75"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75"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75" outlineLevel="1">
      <c r="B273" s="1193"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4" customFormat="1" ht="32.25" customHeight="1" outlineLevel="1">
      <c r="A277" s="1065">
        <f>'[3]5.  2015-2020 LRAM'!A277</f>
        <v>52</v>
      </c>
      <c r="B277" s="308" t="str">
        <f>'[3]5.  2015-2020 LRAM'!B277</f>
        <v>Home Depot Home Appliance Market Uplift Conservation Fund Pilot Program</v>
      </c>
      <c r="C277" s="284" t="s">
        <v>24</v>
      </c>
      <c r="D277" s="288">
        <f>'[4]LDC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6"/>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75"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75"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75"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outlineLevel="1">
      <c r="A291" s="515">
        <v>21</v>
      </c>
      <c r="B291" s="513" t="s">
        <v>112</v>
      </c>
      <c r="C291" s="284" t="s">
        <v>24</v>
      </c>
      <c r="D291" s="288">
        <f>'[4]LDC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'[4]LDC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'[5]5a 2016 Prelim LRAM'!$J$65</f>
        <v>1</v>
      </c>
      <c r="Z291" s="403"/>
      <c r="AA291" s="403"/>
      <c r="AB291" s="403"/>
      <c r="AC291" s="403"/>
      <c r="AD291" s="403"/>
      <c r="AE291" s="403"/>
      <c r="AF291" s="403"/>
      <c r="AG291" s="403"/>
      <c r="AH291" s="403"/>
      <c r="AI291" s="403"/>
      <c r="AJ291" s="403"/>
      <c r="AK291" s="403"/>
      <c r="AL291" s="403"/>
      <c r="AM291" s="289">
        <f>SUM(Y291:AL291)</f>
        <v>1</v>
      </c>
    </row>
    <row r="292" spans="1:39" outlineLevel="1">
      <c r="B292" s="287" t="s">
        <v>288</v>
      </c>
      <c r="C292" s="284" t="s">
        <v>162</v>
      </c>
      <c r="D292" s="288">
        <f>'[4]LDC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'[4]LDC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'[4]LDC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'[4]LDC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'[5]5a 2016 Prelim LRAM'!$J$66</f>
        <v>1</v>
      </c>
      <c r="Z294" s="403"/>
      <c r="AA294" s="403"/>
      <c r="AB294" s="403"/>
      <c r="AC294" s="403"/>
      <c r="AD294" s="403"/>
      <c r="AE294" s="403"/>
      <c r="AF294" s="403"/>
      <c r="AG294" s="403"/>
      <c r="AH294" s="403"/>
      <c r="AI294" s="403"/>
      <c r="AJ294" s="403"/>
      <c r="AK294" s="403"/>
      <c r="AL294" s="403"/>
      <c r="AM294" s="289">
        <f>SUM(Y294:AL294)</f>
        <v>1</v>
      </c>
    </row>
    <row r="295" spans="1:39" outlineLevel="1">
      <c r="B295" s="287" t="s">
        <v>288</v>
      </c>
      <c r="C295" s="284" t="s">
        <v>162</v>
      </c>
      <c r="D295" s="288">
        <f>'[4]LDC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'[4]LDC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'[5]5a 2016 Prelim LRAM'!$J$67</f>
        <v>1</v>
      </c>
      <c r="Z297" s="403"/>
      <c r="AA297" s="403"/>
      <c r="AB297" s="403"/>
      <c r="AC297" s="403"/>
      <c r="AD297" s="403"/>
      <c r="AE297" s="403"/>
      <c r="AF297" s="403"/>
      <c r="AG297" s="403"/>
      <c r="AH297" s="403"/>
      <c r="AI297" s="403"/>
      <c r="AJ297" s="403"/>
      <c r="AK297" s="403"/>
      <c r="AL297" s="403"/>
      <c r="AM297" s="289">
        <f>SUM(Y297:AL297)</f>
        <v>1</v>
      </c>
    </row>
    <row r="298" spans="1:39"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30"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'[5]5a 2016 Prelim LRAM'!$J$68</f>
        <v>1</v>
      </c>
      <c r="Z300" s="403"/>
      <c r="AA300" s="403"/>
      <c r="AB300" s="403"/>
      <c r="AC300" s="403"/>
      <c r="AD300" s="403"/>
      <c r="AE300" s="403"/>
      <c r="AF300" s="403"/>
      <c r="AG300" s="403"/>
      <c r="AH300" s="403"/>
      <c r="AI300" s="403"/>
      <c r="AJ300" s="403"/>
      <c r="AK300" s="403"/>
      <c r="AL300" s="403"/>
      <c r="AM300" s="289">
        <f>SUM(Y300:AL300)</f>
        <v>1</v>
      </c>
    </row>
    <row r="301" spans="1:39"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75"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outlineLevel="1">
      <c r="A307" s="515">
        <v>26</v>
      </c>
      <c r="B307" s="513" t="s">
        <v>117</v>
      </c>
      <c r="C307" s="284" t="s">
        <v>24</v>
      </c>
      <c r="D307" s="288">
        <f>'[4]LDC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'[4]LDC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1">
        <v>8.1000000000000003E-2</v>
      </c>
      <c r="AA307" s="1031">
        <v>0.312</v>
      </c>
      <c r="AB307" s="403">
        <v>0.217</v>
      </c>
      <c r="AC307" s="1031">
        <v>0.35799999999999998</v>
      </c>
      <c r="AD307" s="403"/>
      <c r="AE307" s="403"/>
      <c r="AF307" s="403"/>
      <c r="AG307" s="408"/>
      <c r="AH307" s="408"/>
      <c r="AI307" s="408"/>
      <c r="AJ307" s="408"/>
      <c r="AK307" s="408"/>
      <c r="AL307" s="408"/>
      <c r="AM307" s="289">
        <f>SUM(Y307:AL307)</f>
        <v>0.96799999999999997</v>
      </c>
    </row>
    <row r="308" spans="1:39" outlineLevel="1">
      <c r="B308" s="287" t="s">
        <v>288</v>
      </c>
      <c r="C308" s="284" t="s">
        <v>162</v>
      </c>
      <c r="D308" s="288">
        <f>'[4]LDC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'[4]LDC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'[4]LDC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'[4]LDC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outlineLevel="1">
      <c r="B314" s="287" t="s">
        <v>288</v>
      </c>
      <c r="C314" s="284" t="s">
        <v>162</v>
      </c>
      <c r="D314" s="288">
        <f>'[4]LDC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'[4]LDC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30"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outlineLevel="1">
      <c r="B326" s="287" t="s">
        <v>288</v>
      </c>
      <c r="C326" s="284" t="s">
        <v>162</v>
      </c>
      <c r="D326" s="288">
        <f>'[4]LDC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75"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75"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45"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30"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45"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75">
      <c r="B381" s="320" t="s">
        <v>273</v>
      </c>
      <c r="C381" s="322"/>
      <c r="D381" s="322">
        <f>SUM(D221:D379)</f>
        <v>13063623</v>
      </c>
      <c r="E381" s="322">
        <f>SUM(E221:E379)</f>
        <v>13063623</v>
      </c>
      <c r="F381" s="322">
        <f t="shared" ref="F381:M381" si="1126">SUM(F221:F379)</f>
        <v>13066681</v>
      </c>
      <c r="G381" s="322">
        <f>SUM(G221:G379)</f>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75">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75">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75">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75">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75">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87" t="s">
        <v>210</v>
      </c>
      <c r="C403" s="1289" t="s">
        <v>32</v>
      </c>
      <c r="D403" s="277" t="s">
        <v>421</v>
      </c>
      <c r="E403" s="1291" t="s">
        <v>208</v>
      </c>
      <c r="F403" s="1292"/>
      <c r="G403" s="1292"/>
      <c r="H403" s="1292"/>
      <c r="I403" s="1292"/>
      <c r="J403" s="1292"/>
      <c r="K403" s="1292"/>
      <c r="L403" s="1292"/>
      <c r="M403" s="1293"/>
      <c r="N403" s="1297" t="s">
        <v>212</v>
      </c>
      <c r="O403" s="277" t="s">
        <v>422</v>
      </c>
      <c r="P403" s="1291" t="s">
        <v>211</v>
      </c>
      <c r="Q403" s="1292"/>
      <c r="R403" s="1292"/>
      <c r="S403" s="1292"/>
      <c r="T403" s="1292"/>
      <c r="U403" s="1292"/>
      <c r="V403" s="1292"/>
      <c r="W403" s="1292"/>
      <c r="X403" s="1293"/>
      <c r="Y403" s="1294" t="s">
        <v>242</v>
      </c>
      <c r="Z403" s="1295"/>
      <c r="AA403" s="1295"/>
      <c r="AB403" s="1295"/>
      <c r="AC403" s="1295"/>
      <c r="AD403" s="1295"/>
      <c r="AE403" s="1295"/>
      <c r="AF403" s="1295"/>
      <c r="AG403" s="1295"/>
      <c r="AH403" s="1295"/>
      <c r="AI403" s="1295"/>
      <c r="AJ403" s="1295"/>
      <c r="AK403" s="1295"/>
      <c r="AL403" s="1295"/>
      <c r="AM403" s="1296"/>
    </row>
    <row r="404" spans="1:39" ht="61.5" customHeight="1">
      <c r="B404" s="1288"/>
      <c r="C404" s="1290"/>
      <c r="D404" s="278">
        <v>2017</v>
      </c>
      <c r="E404" s="278">
        <v>2018</v>
      </c>
      <c r="F404" s="278">
        <v>2019</v>
      </c>
      <c r="G404" s="278">
        <v>2020</v>
      </c>
      <c r="H404" s="278">
        <v>2021</v>
      </c>
      <c r="I404" s="278">
        <v>2022</v>
      </c>
      <c r="J404" s="278">
        <v>2023</v>
      </c>
      <c r="K404" s="278">
        <v>2024</v>
      </c>
      <c r="L404" s="278">
        <v>2025</v>
      </c>
      <c r="M404" s="278">
        <v>2026</v>
      </c>
      <c r="N404" s="1298"/>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75"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75"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75"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75"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75"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45"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75"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75"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75" outlineLevel="1">
      <c r="A459" s="524"/>
      <c r="B459" s="1194"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75"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75"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75"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outlineLevel="1">
      <c r="A474" s="524">
        <v>21</v>
      </c>
      <c r="B474" s="421" t="s">
        <v>112</v>
      </c>
      <c r="C474" s="284" t="s">
        <v>24</v>
      </c>
      <c r="D474" s="288">
        <f>'[4]LDC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'[4]LDC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'[6]5.  2015-2020 LRAM'!$Y$474</f>
        <v>1</v>
      </c>
      <c r="Z474" s="403"/>
      <c r="AA474" s="403"/>
      <c r="AB474" s="403"/>
      <c r="AC474" s="403"/>
      <c r="AD474" s="403"/>
      <c r="AE474" s="403"/>
      <c r="AF474" s="403"/>
      <c r="AG474" s="403"/>
      <c r="AH474" s="403"/>
      <c r="AI474" s="403"/>
      <c r="AJ474" s="403"/>
      <c r="AK474" s="403"/>
      <c r="AL474" s="403"/>
      <c r="AM474" s="289">
        <f>SUM(Y474:AL474)</f>
        <v>1</v>
      </c>
    </row>
    <row r="475" spans="1:39"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4" customFormat="1" outlineLevel="1">
      <c r="A477" s="1059">
        <v>50</v>
      </c>
      <c r="B477" s="421" t="s">
        <v>846</v>
      </c>
      <c r="C477" s="284" t="s">
        <v>24</v>
      </c>
      <c r="D477" s="288">
        <f>'[4]LDC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'[4]LDC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'[6]5.  2015-2020 LRAM'!$Y$474</f>
        <v>1</v>
      </c>
      <c r="Z477" s="403"/>
      <c r="AA477" s="403"/>
      <c r="AB477" s="403"/>
      <c r="AC477" s="403"/>
      <c r="AD477" s="403"/>
      <c r="AE477" s="403"/>
      <c r="AF477" s="403"/>
      <c r="AG477" s="403"/>
      <c r="AH477" s="403"/>
      <c r="AI477" s="403"/>
      <c r="AJ477" s="403"/>
      <c r="AK477" s="403"/>
      <c r="AL477" s="403"/>
      <c r="AM477" s="289">
        <f>SUM(Y477:AL477)</f>
        <v>1</v>
      </c>
    </row>
    <row r="478" spans="1:39" s="1064" customFormat="1" outlineLevel="1">
      <c r="A478" s="1059"/>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2">
        <f>Y477</f>
        <v>1</v>
      </c>
      <c r="Z478" s="1062">
        <f t="shared" ref="Z478:AL478" si="1340">Z477</f>
        <v>0</v>
      </c>
      <c r="AA478" s="1062">
        <f t="shared" si="1340"/>
        <v>0</v>
      </c>
      <c r="AB478" s="1062">
        <f t="shared" si="1340"/>
        <v>0</v>
      </c>
      <c r="AC478" s="1062">
        <f t="shared" si="1340"/>
        <v>0</v>
      </c>
      <c r="AD478" s="1062">
        <f t="shared" si="1340"/>
        <v>0</v>
      </c>
      <c r="AE478" s="1062">
        <f t="shared" si="1340"/>
        <v>0</v>
      </c>
      <c r="AF478" s="1062">
        <f t="shared" si="1340"/>
        <v>0</v>
      </c>
      <c r="AG478" s="1062">
        <f t="shared" si="1340"/>
        <v>0</v>
      </c>
      <c r="AH478" s="1062">
        <f t="shared" si="1340"/>
        <v>0</v>
      </c>
      <c r="AI478" s="1062">
        <f t="shared" si="1340"/>
        <v>0</v>
      </c>
      <c r="AJ478" s="1062">
        <f t="shared" si="1340"/>
        <v>0</v>
      </c>
      <c r="AK478" s="1062">
        <f t="shared" si="1340"/>
        <v>0</v>
      </c>
      <c r="AL478" s="1062">
        <f t="shared" si="1340"/>
        <v>0</v>
      </c>
      <c r="AM478" s="1063"/>
    </row>
    <row r="479" spans="1:39"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'[4]LDC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'[4]LDC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'[4]LDC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'[4]LDC Progress'!$DV$10</f>
        <v>0</v>
      </c>
      <c r="P483" s="288"/>
      <c r="Q483" s="288"/>
      <c r="R483" s="288"/>
      <c r="S483" s="288"/>
      <c r="T483" s="288"/>
      <c r="U483" s="288"/>
      <c r="V483" s="288"/>
      <c r="W483" s="288"/>
      <c r="X483" s="288"/>
      <c r="Y483" s="403">
        <f>'[6]5.  2015-2020 LRAM'!$Y$474</f>
        <v>1</v>
      </c>
      <c r="Z483" s="403"/>
      <c r="AA483" s="403"/>
      <c r="AB483" s="403"/>
      <c r="AC483" s="403"/>
      <c r="AD483" s="403"/>
      <c r="AE483" s="403"/>
      <c r="AF483" s="403"/>
      <c r="AG483" s="403"/>
      <c r="AH483" s="403"/>
      <c r="AI483" s="403"/>
      <c r="AJ483" s="403"/>
      <c r="AK483" s="403"/>
      <c r="AL483" s="403"/>
      <c r="AM483" s="289">
        <f>SUM(Y483:AL483)</f>
        <v>1</v>
      </c>
    </row>
    <row r="484" spans="1:39"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30" outlineLevel="1">
      <c r="A486" s="524">
        <v>24</v>
      </c>
      <c r="B486" s="421" t="s">
        <v>115</v>
      </c>
      <c r="C486" s="284" t="s">
        <v>24</v>
      </c>
      <c r="D486" s="288">
        <f>'[4]LDC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'[4]LDC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'[6]5.  2015-2020 LRAM'!$Y$483</f>
        <v>1</v>
      </c>
      <c r="Z486" s="403"/>
      <c r="AA486" s="403"/>
      <c r="AB486" s="403"/>
      <c r="AC486" s="403"/>
      <c r="AD486" s="403"/>
      <c r="AE486" s="403"/>
      <c r="AF486" s="403"/>
      <c r="AG486" s="403"/>
      <c r="AH486" s="403"/>
      <c r="AI486" s="403"/>
      <c r="AJ486" s="403"/>
      <c r="AK486" s="403"/>
      <c r="AL486" s="403"/>
      <c r="AM486" s="289">
        <f>SUM(Y486:AL486)</f>
        <v>1</v>
      </c>
    </row>
    <row r="487" spans="1:39"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75"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outlineLevel="1">
      <c r="A490" s="524">
        <v>25</v>
      </c>
      <c r="B490" s="421" t="s">
        <v>116</v>
      </c>
      <c r="C490" s="284" t="s">
        <v>24</v>
      </c>
      <c r="D490" s="288">
        <f>'[4]LDC Progress'!$CW$15</f>
        <v>0</v>
      </c>
      <c r="E490" s="288"/>
      <c r="F490" s="288"/>
      <c r="G490" s="288"/>
      <c r="H490" s="288"/>
      <c r="I490" s="288"/>
      <c r="J490" s="288"/>
      <c r="K490" s="288"/>
      <c r="L490" s="288"/>
      <c r="M490" s="288"/>
      <c r="N490" s="288">
        <v>12</v>
      </c>
      <c r="O490" s="288">
        <f>'[4]LDC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outlineLevel="1">
      <c r="A493" s="524">
        <v>26</v>
      </c>
      <c r="B493" s="421" t="s">
        <v>117</v>
      </c>
      <c r="C493" s="284" t="s">
        <v>24</v>
      </c>
      <c r="D493" s="288">
        <f>'[4]LDC Progress'!$CW$16</f>
        <v>18742234</v>
      </c>
      <c r="E493" s="288">
        <f>SUMIF('7.  Persistence Report'!$D$163:$D$171,$B493,'7.  Persistence Report'!AX$163:AX$171)</f>
        <v>19032537</v>
      </c>
      <c r="F493" s="288">
        <f>SUMIF('7.  Persistence Report'!$D$163:$D$171,$B493,'7.  Persistence Report'!AY$163:AY$171)</f>
        <v>19032537</v>
      </c>
      <c r="G493" s="288">
        <f>SUMIF('7.  Persistence Report'!$D$163:$D$171,$B493,'7.  Persistence Report'!AZ$163:AZ$171)</f>
        <v>19032537</v>
      </c>
      <c r="H493" s="288">
        <f>SUMIF('7.  Persistence Report'!$D$163:$D$171,$B493,'7.  Persistence Report'!BA$163:BA$171)</f>
        <v>19032537</v>
      </c>
      <c r="I493" s="288">
        <f>SUMIF('7.  Persistence Report'!$D$163:$D$171,$B493,'7.  Persistence Report'!BB$163:BB$171)</f>
        <v>18711481</v>
      </c>
      <c r="J493" s="288">
        <f>SUMIF('7.  Persistence Report'!$D$163:$D$171,$B493,'7.  Persistence Report'!BC$163:BC$171)</f>
        <v>18711481</v>
      </c>
      <c r="K493" s="288">
        <f>SUMIF('7.  Persistence Report'!$D$163:$D$171,$B493,'7.  Persistence Report'!BD$163:BD$171)</f>
        <v>18711481</v>
      </c>
      <c r="L493" s="288">
        <f>SUMIF('7.  Persistence Report'!$D$163:$D$171,$B493,'7.  Persistence Report'!BE$163:BE$171)</f>
        <v>18691215</v>
      </c>
      <c r="M493" s="288">
        <f>SUMIF('7.  Persistence Report'!$D$163:$D$171,$B493,'7.  Persistence Report'!BF$163:BF$171)</f>
        <v>18691215</v>
      </c>
      <c r="N493" s="288">
        <v>12</v>
      </c>
      <c r="O493" s="977">
        <f>'[4]LDC Progress'!$DV$16+'8.  Streetlighting'!K46</f>
        <v>2970.041594412</v>
      </c>
      <c r="P493" s="977">
        <f>SUMIF('7.  Persistence Report'!$D$163:$D$171,$B493,'7.  Persistence Report'!S$163:S$171)+'8.  Streetlighting'!F55</f>
        <v>3086.9185688569287</v>
      </c>
      <c r="Q493" s="977">
        <f>SUMIF('7.  Persistence Report'!$D$163:$D$171,$B493,'7.  Persistence Report'!T$163:T$171)+'8.  Streetlighting'!G55</f>
        <v>3086.9185688569287</v>
      </c>
      <c r="R493" s="977">
        <f>SUMIF('7.  Persistence Report'!$D$163:$D$171,$B493,'7.  Persistence Report'!U$163:U$171)+'8.  Streetlighting'!H55</f>
        <v>3086.9185688569287</v>
      </c>
      <c r="S493" s="977">
        <f>SUMIF('7.  Persistence Report'!$D$163:$D$171,$B493,'7.  Persistence Report'!V$163:V$171)+'8.  Streetlighting'!I55</f>
        <v>3086.9185688569287</v>
      </c>
      <c r="T493" s="977">
        <f>SUMIF('7.  Persistence Report'!$D$163:$D$171,$B493,'7.  Persistence Report'!W$163:W$171)+'8.  Streetlighting'!J55</f>
        <v>3029.9702252724869</v>
      </c>
      <c r="U493" s="977">
        <f>SUMIF('7.  Persistence Report'!$D$163:$D$171,$B493,'7.  Persistence Report'!X$163:X$171)+'8.  Streetlighting'!K55</f>
        <v>3029.9702252724869</v>
      </c>
      <c r="V493" s="977">
        <f>SUMIF('7.  Persistence Report'!$D$163:$D$171,$B493,'7.  Persistence Report'!Y$163:Y$171)+'8.  Streetlighting'!L55</f>
        <v>3029.9702252724869</v>
      </c>
      <c r="W493" s="977">
        <f>SUMIF('7.  Persistence Report'!$D$163:$D$171,$B493,'7.  Persistence Report'!Z$163:Z$171)+'8.  Streetlighting'!M55</f>
        <v>3029.9702252724869</v>
      </c>
      <c r="X493" s="977">
        <f>SUMIF('7.  Persistence Report'!$D$163:$D$171,$B493,'7.  Persistence Report'!AA$163:AA$171)+'8.  Streetlighting'!N55</f>
        <v>3029.9702252724869</v>
      </c>
      <c r="Y493" s="419"/>
      <c r="Z493" s="403">
        <v>0.03</v>
      </c>
      <c r="AA493" s="403">
        <v>0.43</v>
      </c>
      <c r="AB493" s="403">
        <v>0.25</v>
      </c>
      <c r="AC493" s="403">
        <f>'[6]5.  2015-2020 LRAM'!AC490</f>
        <v>0.26</v>
      </c>
      <c r="AD493" s="403"/>
      <c r="AE493" s="403"/>
      <c r="AF493" s="408">
        <f>'[6]5.  2015-2020 LRAM'!$AF$490</f>
        <v>0.01</v>
      </c>
      <c r="AG493" s="408"/>
      <c r="AH493" s="408"/>
      <c r="AI493" s="408"/>
      <c r="AJ493" s="408"/>
      <c r="AK493" s="408"/>
      <c r="AL493" s="408"/>
      <c r="AM493" s="289">
        <f>SUM(Y493:AL493)</f>
        <v>0.98</v>
      </c>
    </row>
    <row r="494" spans="1:39" outlineLevel="1">
      <c r="A494" s="524"/>
      <c r="B494" s="424" t="s">
        <v>307</v>
      </c>
      <c r="C494" s="284" t="s">
        <v>162</v>
      </c>
      <c r="D494" s="288"/>
      <c r="E494" s="288"/>
      <c r="F494" s="288"/>
      <c r="G494" s="288"/>
      <c r="H494" s="288"/>
      <c r="I494" s="288"/>
      <c r="J494" s="288"/>
      <c r="K494" s="288"/>
      <c r="L494" s="288"/>
      <c r="M494" s="288"/>
      <c r="N494" s="288">
        <f>N493</f>
        <v>12</v>
      </c>
      <c r="O494" s="288"/>
      <c r="P494" s="288"/>
      <c r="Q494" s="288"/>
      <c r="R494" s="288"/>
      <c r="S494" s="288"/>
      <c r="T494" s="288"/>
      <c r="U494" s="288"/>
      <c r="V494" s="288"/>
      <c r="W494" s="288"/>
      <c r="X494" s="288"/>
      <c r="Y494" s="404">
        <f>Y493</f>
        <v>0</v>
      </c>
      <c r="Z494" s="404">
        <f t="shared" ref="Z494" si="1393">Z493</f>
        <v>0.03</v>
      </c>
      <c r="AA494" s="404">
        <f t="shared" ref="AA494" si="1394">AA493</f>
        <v>0.43</v>
      </c>
      <c r="AB494" s="404">
        <f t="shared" ref="AB494" si="1395">AB493</f>
        <v>0.25</v>
      </c>
      <c r="AC494" s="404">
        <f t="shared" ref="AC494" si="1396">AC493</f>
        <v>0.26</v>
      </c>
      <c r="AD494" s="404">
        <f t="shared" ref="AD494" si="1397">AD493</f>
        <v>0</v>
      </c>
      <c r="AE494" s="404">
        <f t="shared" ref="AE494" si="1398">AE493</f>
        <v>0</v>
      </c>
      <c r="AF494" s="404">
        <f t="shared" ref="AF494" si="1399">AF493</f>
        <v>0.01</v>
      </c>
      <c r="AG494" s="404">
        <f t="shared" ref="AG494" si="1400">AG493</f>
        <v>0</v>
      </c>
      <c r="AH494" s="404">
        <f t="shared" ref="AH494" si="1401">AH493</f>
        <v>0</v>
      </c>
      <c r="AI494" s="404">
        <f t="shared" ref="AI494" si="1402">AI493</f>
        <v>0</v>
      </c>
      <c r="AJ494" s="404">
        <f t="shared" ref="AJ494" si="1403">AJ493</f>
        <v>0</v>
      </c>
      <c r="AK494" s="404">
        <f t="shared" ref="AK494" si="1404">AK493</f>
        <v>0</v>
      </c>
      <c r="AL494" s="404">
        <f t="shared" ref="AL494" si="1405">AL493</f>
        <v>0</v>
      </c>
      <c r="AM494" s="299"/>
    </row>
    <row r="495" spans="1:39"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'[4]LDC Progress'!$CW$17</f>
        <v>0</v>
      </c>
      <c r="E496" s="288"/>
      <c r="F496" s="288"/>
      <c r="G496" s="288"/>
      <c r="H496" s="288"/>
      <c r="I496" s="288"/>
      <c r="J496" s="288"/>
      <c r="K496" s="288"/>
      <c r="L496" s="288"/>
      <c r="M496" s="288"/>
      <c r="N496" s="288">
        <v>12</v>
      </c>
      <c r="O496" s="288">
        <f>'[4]LDC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6">Z496</f>
        <v>0</v>
      </c>
      <c r="AA497" s="404">
        <f t="shared" ref="AA497" si="1407">AA496</f>
        <v>0</v>
      </c>
      <c r="AB497" s="404">
        <f t="shared" ref="AB497" si="1408">AB496</f>
        <v>0</v>
      </c>
      <c r="AC497" s="404">
        <f t="shared" ref="AC497" si="1409">AC496</f>
        <v>0</v>
      </c>
      <c r="AD497" s="404">
        <f t="shared" ref="AD497" si="1410">AD496</f>
        <v>0</v>
      </c>
      <c r="AE497" s="404">
        <f t="shared" ref="AE497" si="1411">AE496</f>
        <v>0</v>
      </c>
      <c r="AF497" s="404">
        <f t="shared" ref="AF497" si="1412">AF496</f>
        <v>0</v>
      </c>
      <c r="AG497" s="404">
        <f t="shared" ref="AG497" si="1413">AG496</f>
        <v>0</v>
      </c>
      <c r="AH497" s="404">
        <f t="shared" ref="AH497" si="1414">AH496</f>
        <v>0</v>
      </c>
      <c r="AI497" s="404">
        <f t="shared" ref="AI497" si="1415">AI496</f>
        <v>0</v>
      </c>
      <c r="AJ497" s="404">
        <f t="shared" ref="AJ497" si="1416">AJ496</f>
        <v>0</v>
      </c>
      <c r="AK497" s="404">
        <f t="shared" ref="AK497" si="1417">AK496</f>
        <v>0</v>
      </c>
      <c r="AL497" s="404">
        <f t="shared" ref="AL497" si="1418">AL496</f>
        <v>0</v>
      </c>
      <c r="AM497" s="299"/>
    </row>
    <row r="498" spans="1:39"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'[4]LDC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'[4]LDC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'[6]5.  2015-2020 LRAM'!$AA$496</f>
        <v>1</v>
      </c>
      <c r="AB499" s="403"/>
      <c r="AC499" s="403"/>
      <c r="AD499" s="403"/>
      <c r="AE499" s="403"/>
      <c r="AF499" s="408"/>
      <c r="AG499" s="408"/>
      <c r="AH499" s="408"/>
      <c r="AI499" s="408"/>
      <c r="AJ499" s="408"/>
      <c r="AK499" s="408"/>
      <c r="AL499" s="408"/>
      <c r="AM499" s="289">
        <f>SUM(Y499:AL499)</f>
        <v>1</v>
      </c>
    </row>
    <row r="500" spans="1:39"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9">Z499</f>
        <v>0</v>
      </c>
      <c r="AA500" s="404">
        <f t="shared" ref="AA500" si="1420">AA499</f>
        <v>1</v>
      </c>
      <c r="AB500" s="404">
        <f t="shared" ref="AB500" si="1421">AB499</f>
        <v>0</v>
      </c>
      <c r="AC500" s="404">
        <f t="shared" ref="AC500" si="1422">AC499</f>
        <v>0</v>
      </c>
      <c r="AD500" s="404">
        <f t="shared" ref="AD500" si="1423">AD499</f>
        <v>0</v>
      </c>
      <c r="AE500" s="404">
        <f t="shared" ref="AE500" si="1424">AE499</f>
        <v>0</v>
      </c>
      <c r="AF500" s="404">
        <f t="shared" ref="AF500" si="1425">AF499</f>
        <v>0</v>
      </c>
      <c r="AG500" s="404">
        <f t="shared" ref="AG500" si="1426">AG499</f>
        <v>0</v>
      </c>
      <c r="AH500" s="404">
        <f t="shared" ref="AH500" si="1427">AH499</f>
        <v>0</v>
      </c>
      <c r="AI500" s="404">
        <f t="shared" ref="AI500" si="1428">AI499</f>
        <v>0</v>
      </c>
      <c r="AJ500" s="404">
        <f t="shared" ref="AJ500" si="1429">AJ499</f>
        <v>0</v>
      </c>
      <c r="AK500" s="404">
        <f t="shared" ref="AK500" si="1430">AK499</f>
        <v>0</v>
      </c>
      <c r="AL500" s="404">
        <f t="shared" ref="AL500" si="1431">AL499</f>
        <v>0</v>
      </c>
      <c r="AM500" s="299"/>
    </row>
    <row r="501" spans="1:39"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'[4]LDC Progress'!$CW$19</f>
        <v>0</v>
      </c>
      <c r="E502" s="288"/>
      <c r="F502" s="288"/>
      <c r="G502" s="288"/>
      <c r="H502" s="288"/>
      <c r="I502" s="288"/>
      <c r="J502" s="288"/>
      <c r="K502" s="288"/>
      <c r="L502" s="288"/>
      <c r="M502" s="288"/>
      <c r="N502" s="288">
        <v>3</v>
      </c>
      <c r="O502" s="288">
        <f>'[4]LDC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32">Z502</f>
        <v>0</v>
      </c>
      <c r="AA503" s="404">
        <f t="shared" ref="AA503" si="1433">AA502</f>
        <v>0</v>
      </c>
      <c r="AB503" s="404">
        <f t="shared" ref="AB503" si="1434">AB502</f>
        <v>0</v>
      </c>
      <c r="AC503" s="404">
        <f t="shared" ref="AC503" si="1435">AC502</f>
        <v>0</v>
      </c>
      <c r="AD503" s="404">
        <f t="shared" ref="AD503" si="1436">AD502</f>
        <v>0</v>
      </c>
      <c r="AE503" s="404">
        <f t="shared" ref="AE503" si="1437">AE502</f>
        <v>0</v>
      </c>
      <c r="AF503" s="404">
        <f t="shared" ref="AF503" si="1438">AF502</f>
        <v>0</v>
      </c>
      <c r="AG503" s="404">
        <f t="shared" ref="AG503" si="1439">AG502</f>
        <v>0</v>
      </c>
      <c r="AH503" s="404">
        <f t="shared" ref="AH503" si="1440">AH502</f>
        <v>0</v>
      </c>
      <c r="AI503" s="404">
        <f t="shared" ref="AI503" si="1441">AI502</f>
        <v>0</v>
      </c>
      <c r="AJ503" s="404">
        <f t="shared" ref="AJ503" si="1442">AJ502</f>
        <v>0</v>
      </c>
      <c r="AK503" s="404">
        <f t="shared" ref="AK503" si="1443">AK502</f>
        <v>0</v>
      </c>
      <c r="AL503" s="404">
        <f t="shared" ref="AL503" si="1444">AL502</f>
        <v>0</v>
      </c>
      <c r="AM503" s="299"/>
    </row>
    <row r="504" spans="1:39"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'[4]LDC Progress'!$CW$21</f>
        <v>0</v>
      </c>
      <c r="E505" s="288"/>
      <c r="F505" s="288"/>
      <c r="G505" s="288"/>
      <c r="H505" s="288"/>
      <c r="I505" s="288"/>
      <c r="J505" s="288"/>
      <c r="K505" s="288"/>
      <c r="L505" s="288"/>
      <c r="M505" s="288"/>
      <c r="N505" s="288">
        <v>12</v>
      </c>
      <c r="O505" s="288">
        <f>'[4]LDC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5">Z505</f>
        <v>0</v>
      </c>
      <c r="AA506" s="404">
        <f t="shared" ref="AA506" si="1446">AA505</f>
        <v>0</v>
      </c>
      <c r="AB506" s="404">
        <f t="shared" ref="AB506" si="1447">AB505</f>
        <v>0</v>
      </c>
      <c r="AC506" s="404">
        <f t="shared" ref="AC506" si="1448">AC505</f>
        <v>0</v>
      </c>
      <c r="AD506" s="404">
        <f t="shared" ref="AD506" si="1449">AD505</f>
        <v>0</v>
      </c>
      <c r="AE506" s="404">
        <f t="shared" ref="AE506" si="1450">AE505</f>
        <v>0</v>
      </c>
      <c r="AF506" s="404">
        <f t="shared" ref="AF506" si="1451">AF505</f>
        <v>0</v>
      </c>
      <c r="AG506" s="404">
        <f t="shared" ref="AG506" si="1452">AG505</f>
        <v>0</v>
      </c>
      <c r="AH506" s="404">
        <f t="shared" ref="AH506" si="1453">AH505</f>
        <v>0</v>
      </c>
      <c r="AI506" s="404">
        <f t="shared" ref="AI506" si="1454">AI505</f>
        <v>0</v>
      </c>
      <c r="AJ506" s="404">
        <f t="shared" ref="AJ506" si="1455">AJ505</f>
        <v>0</v>
      </c>
      <c r="AK506" s="404">
        <f t="shared" ref="AK506" si="1456">AK505</f>
        <v>0</v>
      </c>
      <c r="AL506" s="404">
        <f t="shared" ref="AL506" si="1457">AL505</f>
        <v>0</v>
      </c>
      <c r="AM506" s="299"/>
    </row>
    <row r="507" spans="1:39"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'[4]LDC Progress'!$CW$23</f>
        <v>0</v>
      </c>
      <c r="E508" s="288"/>
      <c r="F508" s="288"/>
      <c r="G508" s="288"/>
      <c r="H508" s="288"/>
      <c r="I508" s="288"/>
      <c r="J508" s="288"/>
      <c r="K508" s="288"/>
      <c r="L508" s="288"/>
      <c r="M508" s="288"/>
      <c r="N508" s="288">
        <v>12</v>
      </c>
      <c r="O508" s="288">
        <f>'[4]LDC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8">Z508</f>
        <v>0</v>
      </c>
      <c r="AA509" s="404">
        <f t="shared" ref="AA509" si="1459">AA508</f>
        <v>0</v>
      </c>
      <c r="AB509" s="404">
        <f t="shared" ref="AB509" si="1460">AB508</f>
        <v>0</v>
      </c>
      <c r="AC509" s="404">
        <f t="shared" ref="AC509" si="1461">AC508</f>
        <v>0</v>
      </c>
      <c r="AD509" s="404">
        <f t="shared" ref="AD509" si="1462">AD508</f>
        <v>0</v>
      </c>
      <c r="AE509" s="404">
        <f t="shared" ref="AE509" si="1463">AE508</f>
        <v>0</v>
      </c>
      <c r="AF509" s="404">
        <f t="shared" ref="AF509" si="1464">AF508</f>
        <v>0</v>
      </c>
      <c r="AG509" s="404">
        <f t="shared" ref="AG509" si="1465">AG508</f>
        <v>0</v>
      </c>
      <c r="AH509" s="404">
        <f t="shared" ref="AH509" si="1466">AH508</f>
        <v>0</v>
      </c>
      <c r="AI509" s="404">
        <f t="shared" ref="AI509" si="1467">AI508</f>
        <v>0</v>
      </c>
      <c r="AJ509" s="404">
        <f t="shared" ref="AJ509" si="1468">AJ508</f>
        <v>0</v>
      </c>
      <c r="AK509" s="404">
        <f t="shared" ref="AK509" si="1469">AK508</f>
        <v>0</v>
      </c>
      <c r="AL509" s="404">
        <f t="shared" ref="AL509" si="1470">AL508</f>
        <v>0</v>
      </c>
      <c r="AM509" s="299"/>
    </row>
    <row r="510" spans="1:39"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30" outlineLevel="1">
      <c r="A511" s="524">
        <v>32</v>
      </c>
      <c r="B511" s="421" t="s">
        <v>123</v>
      </c>
      <c r="C511" s="284" t="s">
        <v>24</v>
      </c>
      <c r="D511" s="288">
        <f>'[4]LDC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'[4]LDC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71">Z511</f>
        <v>0</v>
      </c>
      <c r="AA512" s="404">
        <f t="shared" ref="AA512" si="1472">AA511</f>
        <v>1</v>
      </c>
      <c r="AB512" s="404">
        <f t="shared" ref="AB512" si="1473">AB511</f>
        <v>0</v>
      </c>
      <c r="AC512" s="404">
        <f t="shared" ref="AC512" si="1474">AC511</f>
        <v>0</v>
      </c>
      <c r="AD512" s="404">
        <f t="shared" ref="AD512" si="1475">AD511</f>
        <v>0</v>
      </c>
      <c r="AE512" s="404">
        <f t="shared" ref="AE512" si="1476">AE511</f>
        <v>0</v>
      </c>
      <c r="AF512" s="404">
        <f t="shared" ref="AF512" si="1477">AF511</f>
        <v>0</v>
      </c>
      <c r="AG512" s="404">
        <f t="shared" ref="AG512" si="1478">AG511</f>
        <v>0</v>
      </c>
      <c r="AH512" s="404">
        <f t="shared" ref="AH512" si="1479">AH511</f>
        <v>0</v>
      </c>
      <c r="AI512" s="404">
        <f t="shared" ref="AI512" si="1480">AI511</f>
        <v>0</v>
      </c>
      <c r="AJ512" s="404">
        <f t="shared" ref="AJ512" si="1481">AJ511</f>
        <v>0</v>
      </c>
      <c r="AK512" s="404">
        <f t="shared" ref="AK512" si="1482">AK511</f>
        <v>0</v>
      </c>
      <c r="AL512" s="404">
        <f t="shared" ref="AL512" si="1483">AL511</f>
        <v>0</v>
      </c>
      <c r="AM512" s="299"/>
    </row>
    <row r="513" spans="1:39"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75"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outlineLevel="1">
      <c r="A515" s="524">
        <v>33</v>
      </c>
      <c r="B515" s="421" t="s">
        <v>124</v>
      </c>
      <c r="C515" s="284" t="s">
        <v>24</v>
      </c>
      <c r="D515" s="288">
        <f>'[4]LDC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84">Z515</f>
        <v>0</v>
      </c>
      <c r="AA516" s="404">
        <f t="shared" ref="AA516" si="1485">AA515</f>
        <v>0</v>
      </c>
      <c r="AB516" s="404">
        <f t="shared" ref="AB516" si="1486">AB515</f>
        <v>0</v>
      </c>
      <c r="AC516" s="404">
        <f t="shared" ref="AC516" si="1487">AC515</f>
        <v>0</v>
      </c>
      <c r="AD516" s="404">
        <f t="shared" ref="AD516" si="1488">AD515</f>
        <v>0</v>
      </c>
      <c r="AE516" s="404">
        <f t="shared" ref="AE516" si="1489">AE515</f>
        <v>0</v>
      </c>
      <c r="AF516" s="404">
        <f t="shared" ref="AF516" si="1490">AF515</f>
        <v>0</v>
      </c>
      <c r="AG516" s="404">
        <f t="shared" ref="AG516" si="1491">AG515</f>
        <v>0</v>
      </c>
      <c r="AH516" s="404">
        <f t="shared" ref="AH516" si="1492">AH515</f>
        <v>0</v>
      </c>
      <c r="AI516" s="404">
        <f t="shared" ref="AI516" si="1493">AI515</f>
        <v>0</v>
      </c>
      <c r="AJ516" s="404">
        <f t="shared" ref="AJ516" si="1494">AJ515</f>
        <v>0</v>
      </c>
      <c r="AK516" s="404">
        <f t="shared" ref="AK516" si="1495">AK515</f>
        <v>0</v>
      </c>
      <c r="AL516" s="404">
        <f t="shared" ref="AL516" si="1496">AL515</f>
        <v>0</v>
      </c>
      <c r="AM516" s="299"/>
    </row>
    <row r="517" spans="1:39"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outlineLevel="1">
      <c r="A518" s="524">
        <v>34</v>
      </c>
      <c r="B518" s="421" t="s">
        <v>125</v>
      </c>
      <c r="C518" s="284" t="s">
        <v>24</v>
      </c>
      <c r="D518" s="288">
        <f>'[4]LDC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7">Z518</f>
        <v>0</v>
      </c>
      <c r="AA519" s="404">
        <f t="shared" ref="AA519" si="1498">AA518</f>
        <v>0</v>
      </c>
      <c r="AB519" s="404">
        <f t="shared" ref="AB519" si="1499">AB518</f>
        <v>0</v>
      </c>
      <c r="AC519" s="404">
        <f t="shared" ref="AC519" si="1500">AC518</f>
        <v>0</v>
      </c>
      <c r="AD519" s="404">
        <f t="shared" ref="AD519" si="1501">AD518</f>
        <v>0</v>
      </c>
      <c r="AE519" s="404">
        <f t="shared" ref="AE519" si="1502">AE518</f>
        <v>0</v>
      </c>
      <c r="AF519" s="404">
        <f t="shared" ref="AF519" si="1503">AF518</f>
        <v>0</v>
      </c>
      <c r="AG519" s="404">
        <f t="shared" ref="AG519" si="1504">AG518</f>
        <v>0</v>
      </c>
      <c r="AH519" s="404">
        <f t="shared" ref="AH519" si="1505">AH518</f>
        <v>0</v>
      </c>
      <c r="AI519" s="404">
        <f t="shared" ref="AI519" si="1506">AI518</f>
        <v>0</v>
      </c>
      <c r="AJ519" s="404">
        <f t="shared" ref="AJ519" si="1507">AJ518</f>
        <v>0</v>
      </c>
      <c r="AK519" s="404">
        <f t="shared" ref="AK519" si="1508">AK518</f>
        <v>0</v>
      </c>
      <c r="AL519" s="404">
        <f t="shared" ref="AL519" si="1509">AL518</f>
        <v>0</v>
      </c>
      <c r="AM519" s="299"/>
    </row>
    <row r="520" spans="1:39"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outlineLevel="1">
      <c r="A521" s="524">
        <v>35</v>
      </c>
      <c r="B521" s="421" t="s">
        <v>126</v>
      </c>
      <c r="C521" s="284" t="s">
        <v>24</v>
      </c>
      <c r="D521" s="288">
        <f>'[4]LDC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10">Z521</f>
        <v>0</v>
      </c>
      <c r="AA522" s="404">
        <f t="shared" ref="AA522" si="1511">AA521</f>
        <v>0</v>
      </c>
      <c r="AB522" s="404">
        <f t="shared" ref="AB522" si="1512">AB521</f>
        <v>0</v>
      </c>
      <c r="AC522" s="404">
        <f t="shared" ref="AC522" si="1513">AC521</f>
        <v>0</v>
      </c>
      <c r="AD522" s="404">
        <f t="shared" ref="AD522" si="1514">AD521</f>
        <v>0</v>
      </c>
      <c r="AE522" s="404">
        <f t="shared" ref="AE522" si="1515">AE521</f>
        <v>0</v>
      </c>
      <c r="AF522" s="404">
        <f t="shared" ref="AF522" si="1516">AF521</f>
        <v>0</v>
      </c>
      <c r="AG522" s="404">
        <f t="shared" ref="AG522" si="1517">AG521</f>
        <v>0</v>
      </c>
      <c r="AH522" s="404">
        <f t="shared" ref="AH522" si="1518">AH521</f>
        <v>0</v>
      </c>
      <c r="AI522" s="404">
        <f t="shared" ref="AI522" si="1519">AI521</f>
        <v>0</v>
      </c>
      <c r="AJ522" s="404">
        <f t="shared" ref="AJ522" si="1520">AJ521</f>
        <v>0</v>
      </c>
      <c r="AK522" s="404">
        <f t="shared" ref="AK522" si="1521">AK521</f>
        <v>0</v>
      </c>
      <c r="AL522" s="404">
        <f t="shared" ref="AL522" si="1522">AL521</f>
        <v>0</v>
      </c>
      <c r="AM522" s="299"/>
    </row>
    <row r="523" spans="1:39"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75"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23">Z525</f>
        <v>0</v>
      </c>
      <c r="AA526" s="404">
        <f t="shared" ref="AA526" si="1524">AA525</f>
        <v>0</v>
      </c>
      <c r="AB526" s="404">
        <f t="shared" ref="AB526" si="1525">AB525</f>
        <v>0</v>
      </c>
      <c r="AC526" s="404">
        <f t="shared" ref="AC526" si="1526">AC525</f>
        <v>0</v>
      </c>
      <c r="AD526" s="404">
        <f t="shared" ref="AD526" si="1527">AD525</f>
        <v>0</v>
      </c>
      <c r="AE526" s="404">
        <f t="shared" ref="AE526" si="1528">AE525</f>
        <v>0</v>
      </c>
      <c r="AF526" s="404">
        <f t="shared" ref="AF526" si="1529">AF525</f>
        <v>0</v>
      </c>
      <c r="AG526" s="404">
        <f t="shared" ref="AG526" si="1530">AG525</f>
        <v>0</v>
      </c>
      <c r="AH526" s="404">
        <f t="shared" ref="AH526" si="1531">AH525</f>
        <v>0</v>
      </c>
      <c r="AI526" s="404">
        <f t="shared" ref="AI526" si="1532">AI525</f>
        <v>0</v>
      </c>
      <c r="AJ526" s="404">
        <f t="shared" ref="AJ526" si="1533">AJ525</f>
        <v>0</v>
      </c>
      <c r="AK526" s="404">
        <f t="shared" ref="AK526" si="1534">AK525</f>
        <v>0</v>
      </c>
      <c r="AL526" s="404">
        <f t="shared" ref="AL526" si="1535">AL525</f>
        <v>0</v>
      </c>
      <c r="AM526" s="299"/>
    </row>
    <row r="527" spans="1:39"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6">Z528</f>
        <v>0</v>
      </c>
      <c r="AA529" s="404">
        <f t="shared" ref="AA529" si="1537">AA528</f>
        <v>0</v>
      </c>
      <c r="AB529" s="404">
        <f t="shared" ref="AB529" si="1538">AB528</f>
        <v>0</v>
      </c>
      <c r="AC529" s="404">
        <f t="shared" ref="AC529" si="1539">AC528</f>
        <v>0</v>
      </c>
      <c r="AD529" s="404">
        <f t="shared" ref="AD529" si="1540">AD528</f>
        <v>0</v>
      </c>
      <c r="AE529" s="404">
        <f t="shared" ref="AE529" si="1541">AE528</f>
        <v>0</v>
      </c>
      <c r="AF529" s="404">
        <f t="shared" ref="AF529" si="1542">AF528</f>
        <v>0</v>
      </c>
      <c r="AG529" s="404">
        <f t="shared" ref="AG529" si="1543">AG528</f>
        <v>0</v>
      </c>
      <c r="AH529" s="404">
        <f t="shared" ref="AH529" si="1544">AH528</f>
        <v>0</v>
      </c>
      <c r="AI529" s="404">
        <f t="shared" ref="AI529" si="1545">AI528</f>
        <v>0</v>
      </c>
      <c r="AJ529" s="404">
        <f t="shared" ref="AJ529" si="1546">AJ528</f>
        <v>0</v>
      </c>
      <c r="AK529" s="404">
        <f t="shared" ref="AK529" si="1547">AK528</f>
        <v>0</v>
      </c>
      <c r="AL529" s="404">
        <f t="shared" ref="AL529" si="1548">AL528</f>
        <v>0</v>
      </c>
      <c r="AM529" s="299"/>
    </row>
    <row r="530" spans="1:39"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9">Z531</f>
        <v>0</v>
      </c>
      <c r="AA532" s="404">
        <f t="shared" ref="AA532" si="1550">AA531</f>
        <v>0</v>
      </c>
      <c r="AB532" s="404">
        <f t="shared" ref="AB532" si="1551">AB531</f>
        <v>0</v>
      </c>
      <c r="AC532" s="404">
        <f t="shared" ref="AC532" si="1552">AC531</f>
        <v>0</v>
      </c>
      <c r="AD532" s="404">
        <f t="shared" ref="AD532" si="1553">AD531</f>
        <v>0</v>
      </c>
      <c r="AE532" s="404">
        <f t="shared" ref="AE532" si="1554">AE531</f>
        <v>0</v>
      </c>
      <c r="AF532" s="404">
        <f t="shared" ref="AF532" si="1555">AF531</f>
        <v>0</v>
      </c>
      <c r="AG532" s="404">
        <f t="shared" ref="AG532" si="1556">AG531</f>
        <v>0</v>
      </c>
      <c r="AH532" s="404">
        <f t="shared" ref="AH532" si="1557">AH531</f>
        <v>0</v>
      </c>
      <c r="AI532" s="404">
        <f t="shared" ref="AI532" si="1558">AI531</f>
        <v>0</v>
      </c>
      <c r="AJ532" s="404">
        <f t="shared" ref="AJ532" si="1559">AJ531</f>
        <v>0</v>
      </c>
      <c r="AK532" s="404">
        <f t="shared" ref="AK532" si="1560">AK531</f>
        <v>0</v>
      </c>
      <c r="AL532" s="404">
        <f t="shared" ref="AL532" si="1561">AL531</f>
        <v>0</v>
      </c>
      <c r="AM532" s="299"/>
    </row>
    <row r="533" spans="1:39"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62">Z534</f>
        <v>0</v>
      </c>
      <c r="AA535" s="404">
        <f t="shared" ref="AA535" si="1563">AA534</f>
        <v>0</v>
      </c>
      <c r="AB535" s="404">
        <f t="shared" ref="AB535" si="1564">AB534</f>
        <v>0</v>
      </c>
      <c r="AC535" s="404">
        <f t="shared" ref="AC535" si="1565">AC534</f>
        <v>0</v>
      </c>
      <c r="AD535" s="404">
        <f t="shared" ref="AD535" si="1566">AD534</f>
        <v>0</v>
      </c>
      <c r="AE535" s="404">
        <f t="shared" ref="AE535" si="1567">AE534</f>
        <v>0</v>
      </c>
      <c r="AF535" s="404">
        <f t="shared" ref="AF535" si="1568">AF534</f>
        <v>0</v>
      </c>
      <c r="AG535" s="404">
        <f t="shared" ref="AG535" si="1569">AG534</f>
        <v>0</v>
      </c>
      <c r="AH535" s="404">
        <f t="shared" ref="AH535" si="1570">AH534</f>
        <v>0</v>
      </c>
      <c r="AI535" s="404">
        <f t="shared" ref="AI535" si="1571">AI534</f>
        <v>0</v>
      </c>
      <c r="AJ535" s="404">
        <f t="shared" ref="AJ535" si="1572">AJ534</f>
        <v>0</v>
      </c>
      <c r="AK535" s="404">
        <f t="shared" ref="AK535" si="1573">AK534</f>
        <v>0</v>
      </c>
      <c r="AL535" s="404">
        <f t="shared" ref="AL535" si="1574">AL534</f>
        <v>0</v>
      </c>
      <c r="AM535" s="299"/>
    </row>
    <row r="536" spans="1:39"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5">Z537</f>
        <v>0</v>
      </c>
      <c r="AA538" s="404">
        <f t="shared" ref="AA538" si="1576">AA537</f>
        <v>0</v>
      </c>
      <c r="AB538" s="404">
        <f t="shared" ref="AB538" si="1577">AB537</f>
        <v>0</v>
      </c>
      <c r="AC538" s="404">
        <f t="shared" ref="AC538" si="1578">AC537</f>
        <v>0</v>
      </c>
      <c r="AD538" s="404">
        <f t="shared" ref="AD538" si="1579">AD537</f>
        <v>0</v>
      </c>
      <c r="AE538" s="404">
        <f t="shared" ref="AE538" si="1580">AE537</f>
        <v>0</v>
      </c>
      <c r="AF538" s="404">
        <f t="shared" ref="AF538" si="1581">AF537</f>
        <v>0</v>
      </c>
      <c r="AG538" s="404">
        <f t="shared" ref="AG538" si="1582">AG537</f>
        <v>0</v>
      </c>
      <c r="AH538" s="404">
        <f t="shared" ref="AH538" si="1583">AH537</f>
        <v>0</v>
      </c>
      <c r="AI538" s="404">
        <f t="shared" ref="AI538" si="1584">AI537</f>
        <v>0</v>
      </c>
      <c r="AJ538" s="404">
        <f t="shared" ref="AJ538" si="1585">AJ537</f>
        <v>0</v>
      </c>
      <c r="AK538" s="404">
        <f t="shared" ref="AK538" si="1586">AK537</f>
        <v>0</v>
      </c>
      <c r="AL538" s="404">
        <f t="shared" ref="AL538" si="1587">AL537</f>
        <v>0</v>
      </c>
      <c r="AM538" s="299"/>
    </row>
    <row r="539" spans="1:39"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8">Z540</f>
        <v>0</v>
      </c>
      <c r="AA541" s="404">
        <f t="shared" ref="AA541" si="1589">AA540</f>
        <v>0</v>
      </c>
      <c r="AB541" s="404">
        <f t="shared" ref="AB541" si="1590">AB540</f>
        <v>0</v>
      </c>
      <c r="AC541" s="404">
        <f t="shared" ref="AC541" si="1591">AC540</f>
        <v>0</v>
      </c>
      <c r="AD541" s="404">
        <f t="shared" ref="AD541" si="1592">AD540</f>
        <v>0</v>
      </c>
      <c r="AE541" s="404">
        <f t="shared" ref="AE541" si="1593">AE540</f>
        <v>0</v>
      </c>
      <c r="AF541" s="404">
        <f t="shared" ref="AF541" si="1594">AF540</f>
        <v>0</v>
      </c>
      <c r="AG541" s="404">
        <f t="shared" ref="AG541" si="1595">AG540</f>
        <v>0</v>
      </c>
      <c r="AH541" s="404">
        <f t="shared" ref="AH541" si="1596">AH540</f>
        <v>0</v>
      </c>
      <c r="AI541" s="404">
        <f t="shared" ref="AI541" si="1597">AI540</f>
        <v>0</v>
      </c>
      <c r="AJ541" s="404">
        <f t="shared" ref="AJ541" si="1598">AJ540</f>
        <v>0</v>
      </c>
      <c r="AK541" s="404">
        <f t="shared" ref="AK541" si="1599">AK540</f>
        <v>0</v>
      </c>
      <c r="AL541" s="404">
        <f t="shared" ref="AL541" si="1600">AL540</f>
        <v>0</v>
      </c>
      <c r="AM541" s="299"/>
    </row>
    <row r="542" spans="1:39"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45"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601">Z543</f>
        <v>0</v>
      </c>
      <c r="AA544" s="404">
        <f t="shared" ref="AA544" si="1602">AA543</f>
        <v>0</v>
      </c>
      <c r="AB544" s="404">
        <f t="shared" ref="AB544" si="1603">AB543</f>
        <v>0</v>
      </c>
      <c r="AC544" s="404">
        <f t="shared" ref="AC544" si="1604">AC543</f>
        <v>0</v>
      </c>
      <c r="AD544" s="404">
        <f t="shared" ref="AD544" si="1605">AD543</f>
        <v>0</v>
      </c>
      <c r="AE544" s="404">
        <f t="shared" ref="AE544" si="1606">AE543</f>
        <v>0</v>
      </c>
      <c r="AF544" s="404">
        <f t="shared" ref="AF544" si="1607">AF543</f>
        <v>0</v>
      </c>
      <c r="AG544" s="404">
        <f t="shared" ref="AG544" si="1608">AG543</f>
        <v>0</v>
      </c>
      <c r="AH544" s="404">
        <f t="shared" ref="AH544" si="1609">AH543</f>
        <v>0</v>
      </c>
      <c r="AI544" s="404">
        <f t="shared" ref="AI544" si="1610">AI543</f>
        <v>0</v>
      </c>
      <c r="AJ544" s="404">
        <f t="shared" ref="AJ544" si="1611">AJ543</f>
        <v>0</v>
      </c>
      <c r="AK544" s="404">
        <f t="shared" ref="AK544" si="1612">AK543</f>
        <v>0</v>
      </c>
      <c r="AL544" s="404">
        <f t="shared" ref="AL544" si="1613">AL543</f>
        <v>0</v>
      </c>
      <c r="AM544" s="299"/>
    </row>
    <row r="545" spans="1:39"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30"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14">Z546</f>
        <v>0</v>
      </c>
      <c r="AA547" s="404">
        <f t="shared" ref="AA547" si="1615">AA546</f>
        <v>0</v>
      </c>
      <c r="AB547" s="404">
        <f t="shared" ref="AB547" si="1616">AB546</f>
        <v>0</v>
      </c>
      <c r="AC547" s="404">
        <f t="shared" ref="AC547" si="1617">AC546</f>
        <v>0</v>
      </c>
      <c r="AD547" s="404">
        <f t="shared" ref="AD547" si="1618">AD546</f>
        <v>0</v>
      </c>
      <c r="AE547" s="404">
        <f t="shared" ref="AE547" si="1619">AE546</f>
        <v>0</v>
      </c>
      <c r="AF547" s="404">
        <f t="shared" ref="AF547" si="1620">AF546</f>
        <v>0</v>
      </c>
      <c r="AG547" s="404">
        <f t="shared" ref="AG547" si="1621">AG546</f>
        <v>0</v>
      </c>
      <c r="AH547" s="404">
        <f t="shared" ref="AH547" si="1622">AH546</f>
        <v>0</v>
      </c>
      <c r="AI547" s="404">
        <f t="shared" ref="AI547" si="1623">AI546</f>
        <v>0</v>
      </c>
      <c r="AJ547" s="404">
        <f t="shared" ref="AJ547" si="1624">AJ546</f>
        <v>0</v>
      </c>
      <c r="AK547" s="404">
        <f t="shared" ref="AK547" si="1625">AK546</f>
        <v>0</v>
      </c>
      <c r="AL547" s="404">
        <f t="shared" ref="AL547" si="1626">AL546</f>
        <v>0</v>
      </c>
      <c r="AM547" s="299"/>
    </row>
    <row r="548" spans="1:39"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7">Z549</f>
        <v>0</v>
      </c>
      <c r="AA550" s="404">
        <f t="shared" ref="AA550" si="1628">AA549</f>
        <v>0</v>
      </c>
      <c r="AB550" s="404">
        <f t="shared" ref="AB550" si="1629">AB549</f>
        <v>0</v>
      </c>
      <c r="AC550" s="404">
        <f t="shared" ref="AC550" si="1630">AC549</f>
        <v>0</v>
      </c>
      <c r="AD550" s="404">
        <f t="shared" ref="AD550" si="1631">AD549</f>
        <v>0</v>
      </c>
      <c r="AE550" s="404">
        <f t="shared" ref="AE550" si="1632">AE549</f>
        <v>0</v>
      </c>
      <c r="AF550" s="404">
        <f t="shared" ref="AF550" si="1633">AF549</f>
        <v>0</v>
      </c>
      <c r="AG550" s="404">
        <f t="shared" ref="AG550" si="1634">AG549</f>
        <v>0</v>
      </c>
      <c r="AH550" s="404">
        <f t="shared" ref="AH550" si="1635">AH549</f>
        <v>0</v>
      </c>
      <c r="AI550" s="404">
        <f t="shared" ref="AI550" si="1636">AI549</f>
        <v>0</v>
      </c>
      <c r="AJ550" s="404">
        <f t="shared" ref="AJ550" si="1637">AJ549</f>
        <v>0</v>
      </c>
      <c r="AK550" s="404">
        <f t="shared" ref="AK550" si="1638">AK549</f>
        <v>0</v>
      </c>
      <c r="AL550" s="404">
        <f t="shared" ref="AL550" si="1639">AL549</f>
        <v>0</v>
      </c>
      <c r="AM550" s="299"/>
    </row>
    <row r="551" spans="1:39"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40">Z552</f>
        <v>0</v>
      </c>
      <c r="AA553" s="404">
        <f t="shared" ref="AA553" si="1641">AA552</f>
        <v>0</v>
      </c>
      <c r="AB553" s="404">
        <f t="shared" ref="AB553" si="1642">AB552</f>
        <v>0</v>
      </c>
      <c r="AC553" s="404">
        <f t="shared" ref="AC553" si="1643">AC552</f>
        <v>0</v>
      </c>
      <c r="AD553" s="404">
        <f t="shared" ref="AD553" si="1644">AD552</f>
        <v>0</v>
      </c>
      <c r="AE553" s="404">
        <f t="shared" ref="AE553" si="1645">AE552</f>
        <v>0</v>
      </c>
      <c r="AF553" s="404">
        <f t="shared" ref="AF553" si="1646">AF552</f>
        <v>0</v>
      </c>
      <c r="AG553" s="404">
        <f t="shared" ref="AG553" si="1647">AG552</f>
        <v>0</v>
      </c>
      <c r="AH553" s="404">
        <f t="shared" ref="AH553" si="1648">AH552</f>
        <v>0</v>
      </c>
      <c r="AI553" s="404">
        <f t="shared" ref="AI553" si="1649">AI552</f>
        <v>0</v>
      </c>
      <c r="AJ553" s="404">
        <f t="shared" ref="AJ553" si="1650">AJ552</f>
        <v>0</v>
      </c>
      <c r="AK553" s="404">
        <f t="shared" ref="AK553" si="1651">AK552</f>
        <v>0</v>
      </c>
      <c r="AL553" s="404">
        <f t="shared" ref="AL553" si="1652">AL552</f>
        <v>0</v>
      </c>
      <c r="AM553" s="299"/>
    </row>
    <row r="554" spans="1:39"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53">Z555</f>
        <v>0</v>
      </c>
      <c r="AA556" s="404">
        <f t="shared" ref="AA556" si="1654">AA555</f>
        <v>0</v>
      </c>
      <c r="AB556" s="404">
        <f t="shared" ref="AB556" si="1655">AB555</f>
        <v>0</v>
      </c>
      <c r="AC556" s="404">
        <f t="shared" ref="AC556" si="1656">AC555</f>
        <v>0</v>
      </c>
      <c r="AD556" s="404">
        <f t="shared" ref="AD556" si="1657">AD555</f>
        <v>0</v>
      </c>
      <c r="AE556" s="404">
        <f t="shared" ref="AE556" si="1658">AE555</f>
        <v>0</v>
      </c>
      <c r="AF556" s="404">
        <f t="shared" ref="AF556" si="1659">AF555</f>
        <v>0</v>
      </c>
      <c r="AG556" s="404">
        <f t="shared" ref="AG556" si="1660">AG555</f>
        <v>0</v>
      </c>
      <c r="AH556" s="404">
        <f t="shared" ref="AH556" si="1661">AH555</f>
        <v>0</v>
      </c>
      <c r="AI556" s="404">
        <f t="shared" ref="AI556" si="1662">AI555</f>
        <v>0</v>
      </c>
      <c r="AJ556" s="404">
        <f t="shared" ref="AJ556" si="1663">AJ555</f>
        <v>0</v>
      </c>
      <c r="AK556" s="404">
        <f t="shared" ref="AK556" si="1664">AK555</f>
        <v>0</v>
      </c>
      <c r="AL556" s="404">
        <f t="shared" ref="AL556" si="1665">AL555</f>
        <v>0</v>
      </c>
      <c r="AM556" s="299"/>
    </row>
    <row r="557" spans="1:39"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6">Z558</f>
        <v>0</v>
      </c>
      <c r="AA559" s="404">
        <f t="shared" ref="AA559" si="1667">AA558</f>
        <v>0</v>
      </c>
      <c r="AB559" s="404">
        <f t="shared" ref="AB559" si="1668">AB558</f>
        <v>0</v>
      </c>
      <c r="AC559" s="404">
        <f t="shared" ref="AC559" si="1669">AC558</f>
        <v>0</v>
      </c>
      <c r="AD559" s="404">
        <f t="shared" ref="AD559" si="1670">AD558</f>
        <v>0</v>
      </c>
      <c r="AE559" s="404">
        <f t="shared" ref="AE559" si="1671">AE558</f>
        <v>0</v>
      </c>
      <c r="AF559" s="404">
        <f t="shared" ref="AF559" si="1672">AF558</f>
        <v>0</v>
      </c>
      <c r="AG559" s="404">
        <f t="shared" ref="AG559" si="1673">AG558</f>
        <v>0</v>
      </c>
      <c r="AH559" s="404">
        <f t="shared" ref="AH559" si="1674">AH558</f>
        <v>0</v>
      </c>
      <c r="AI559" s="404">
        <f t="shared" ref="AI559" si="1675">AI558</f>
        <v>0</v>
      </c>
      <c r="AJ559" s="404">
        <f t="shared" ref="AJ559" si="1676">AJ558</f>
        <v>0</v>
      </c>
      <c r="AK559" s="404">
        <f t="shared" ref="AK559" si="1677">AK558</f>
        <v>0</v>
      </c>
      <c r="AL559" s="404">
        <f t="shared" ref="AL559" si="1678">AL558</f>
        <v>0</v>
      </c>
      <c r="AM559" s="299"/>
    </row>
    <row r="560" spans="1:39"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45"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9">Z561</f>
        <v>0</v>
      </c>
      <c r="AA562" s="404">
        <f t="shared" ref="AA562" si="1680">AA561</f>
        <v>0</v>
      </c>
      <c r="AB562" s="404">
        <f t="shared" ref="AB562" si="1681">AB561</f>
        <v>0</v>
      </c>
      <c r="AC562" s="404">
        <f t="shared" ref="AC562" si="1682">AC561</f>
        <v>0</v>
      </c>
      <c r="AD562" s="404">
        <f t="shared" ref="AD562" si="1683">AD561</f>
        <v>0</v>
      </c>
      <c r="AE562" s="404">
        <f t="shared" ref="AE562" si="1684">AE561</f>
        <v>0</v>
      </c>
      <c r="AF562" s="404">
        <f t="shared" ref="AF562" si="1685">AF561</f>
        <v>0</v>
      </c>
      <c r="AG562" s="404">
        <f t="shared" ref="AG562" si="1686">AG561</f>
        <v>0</v>
      </c>
      <c r="AH562" s="404">
        <f t="shared" ref="AH562" si="1687">AH561</f>
        <v>0</v>
      </c>
      <c r="AI562" s="404">
        <f t="shared" ref="AI562" si="1688">AI561</f>
        <v>0</v>
      </c>
      <c r="AJ562" s="404">
        <f t="shared" ref="AJ562" si="1689">AJ561</f>
        <v>0</v>
      </c>
      <c r="AK562" s="404">
        <f t="shared" ref="AK562" si="1690">AK561</f>
        <v>0</v>
      </c>
      <c r="AL562" s="404">
        <f t="shared" ref="AL562" si="1691">AL561</f>
        <v>0</v>
      </c>
      <c r="AM562" s="299"/>
    </row>
    <row r="563" spans="1:39"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92">Z564</f>
        <v>0</v>
      </c>
      <c r="AA565" s="404">
        <f t="shared" ref="AA565" si="1693">AA564</f>
        <v>0</v>
      </c>
      <c r="AB565" s="404">
        <f t="shared" ref="AB565" si="1694">AB564</f>
        <v>0</v>
      </c>
      <c r="AC565" s="404">
        <f t="shared" ref="AC565" si="1695">AC564</f>
        <v>0</v>
      </c>
      <c r="AD565" s="404">
        <f t="shared" ref="AD565" si="1696">AD564</f>
        <v>0</v>
      </c>
      <c r="AE565" s="404">
        <f t="shared" ref="AE565" si="1697">AE564</f>
        <v>0</v>
      </c>
      <c r="AF565" s="404">
        <f t="shared" ref="AF565" si="1698">AF564</f>
        <v>0</v>
      </c>
      <c r="AG565" s="404">
        <f t="shared" ref="AG565" si="1699">AG564</f>
        <v>0</v>
      </c>
      <c r="AH565" s="404">
        <f t="shared" ref="AH565" si="1700">AH564</f>
        <v>0</v>
      </c>
      <c r="AI565" s="404">
        <f t="shared" ref="AI565" si="1701">AI564</f>
        <v>0</v>
      </c>
      <c r="AJ565" s="404">
        <f t="shared" ref="AJ565" si="1702">AJ564</f>
        <v>0</v>
      </c>
      <c r="AK565" s="404">
        <f t="shared" ref="AK565" si="1703">AK564</f>
        <v>0</v>
      </c>
      <c r="AL565" s="404">
        <f t="shared" ref="AL565" si="1704">AL564</f>
        <v>0</v>
      </c>
      <c r="AM565" s="299"/>
    </row>
    <row r="566" spans="1:39"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4" customFormat="1" ht="15.75" outlineLevel="1">
      <c r="A567" s="1059"/>
      <c r="B567" s="1060" t="s">
        <v>849</v>
      </c>
      <c r="C567" s="1061"/>
      <c r="D567" s="1061"/>
      <c r="E567" s="1061"/>
      <c r="F567" s="1061"/>
      <c r="G567" s="1061"/>
      <c r="H567" s="1061"/>
      <c r="I567" s="1061"/>
      <c r="J567" s="1061"/>
      <c r="K567" s="1061"/>
      <c r="L567" s="1061"/>
      <c r="M567" s="1061"/>
      <c r="N567" s="1061"/>
      <c r="O567" s="1061"/>
      <c r="P567" s="1061"/>
      <c r="Q567" s="1061"/>
      <c r="R567" s="1061"/>
      <c r="S567" s="1061"/>
      <c r="T567" s="1061"/>
      <c r="U567" s="1061"/>
      <c r="V567" s="1061"/>
      <c r="W567" s="1061"/>
      <c r="X567" s="1061"/>
      <c r="Y567" s="1062"/>
      <c r="Z567" s="1062"/>
      <c r="AA567" s="1062"/>
      <c r="AB567" s="1062"/>
      <c r="AC567" s="1062"/>
      <c r="AD567" s="1062"/>
      <c r="AE567" s="1062"/>
      <c r="AF567" s="1062"/>
      <c r="AG567" s="1062"/>
      <c r="AH567" s="1062"/>
      <c r="AI567" s="1062"/>
      <c r="AJ567" s="1062"/>
      <c r="AK567" s="1062"/>
      <c r="AL567" s="1062"/>
      <c r="AM567" s="1063"/>
    </row>
    <row r="568" spans="1:39" s="1064" customFormat="1" ht="30" outlineLevel="1">
      <c r="A568" s="1059">
        <v>51</v>
      </c>
      <c r="B568" s="421" t="s">
        <v>850</v>
      </c>
      <c r="C568" s="284" t="s">
        <v>24</v>
      </c>
      <c r="D568" s="288">
        <f>'[4]LDC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'[4]LDC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5">Z568</f>
        <v>0</v>
      </c>
      <c r="AA569" s="404">
        <f t="shared" si="1705"/>
        <v>1</v>
      </c>
      <c r="AB569" s="404">
        <f t="shared" si="1705"/>
        <v>0</v>
      </c>
      <c r="AC569" s="404">
        <f t="shared" si="1705"/>
        <v>0</v>
      </c>
      <c r="AD569" s="404">
        <f t="shared" si="1705"/>
        <v>0</v>
      </c>
      <c r="AE569" s="404">
        <f t="shared" si="1705"/>
        <v>0</v>
      </c>
      <c r="AF569" s="404">
        <f t="shared" si="1705"/>
        <v>0</v>
      </c>
      <c r="AG569" s="404">
        <f t="shared" si="1705"/>
        <v>0</v>
      </c>
      <c r="AH569" s="404">
        <f t="shared" si="1705"/>
        <v>0</v>
      </c>
      <c r="AI569" s="404">
        <f t="shared" si="1705"/>
        <v>0</v>
      </c>
      <c r="AJ569" s="404">
        <f t="shared" si="1705"/>
        <v>0</v>
      </c>
      <c r="AK569" s="404">
        <f t="shared" si="1705"/>
        <v>0</v>
      </c>
      <c r="AL569" s="404">
        <f t="shared" si="1705"/>
        <v>0</v>
      </c>
      <c r="AM569" s="299"/>
    </row>
    <row r="570" spans="1:39"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4" customFormat="1" outlineLevel="1">
      <c r="A571" s="1059">
        <v>52</v>
      </c>
      <c r="B571" s="421" t="s">
        <v>852</v>
      </c>
      <c r="C571" s="284" t="s">
        <v>24</v>
      </c>
      <c r="D571" s="288">
        <f>'[4]LDC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'[4]LDC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'[6]5.  2015-2020 LRAM'!$Y$483</f>
        <v>1</v>
      </c>
      <c r="Z571" s="403"/>
      <c r="AA571" s="403"/>
      <c r="AB571" s="403"/>
      <c r="AC571" s="403"/>
      <c r="AD571" s="403"/>
      <c r="AE571" s="403"/>
      <c r="AF571" s="403"/>
      <c r="AG571" s="403"/>
      <c r="AH571" s="403"/>
      <c r="AI571" s="403"/>
      <c r="AJ571" s="403"/>
      <c r="AK571" s="403"/>
      <c r="AL571" s="403"/>
      <c r="AM571" s="289">
        <f>SUM(Y571:AL571)</f>
        <v>1</v>
      </c>
    </row>
    <row r="572" spans="1:39"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6">Z571</f>
        <v>0</v>
      </c>
      <c r="AA572" s="404">
        <f t="shared" si="1706"/>
        <v>0</v>
      </c>
      <c r="AB572" s="404">
        <f t="shared" si="1706"/>
        <v>0</v>
      </c>
      <c r="AC572" s="404">
        <f t="shared" si="1706"/>
        <v>0</v>
      </c>
      <c r="AD572" s="404">
        <f t="shared" si="1706"/>
        <v>0</v>
      </c>
      <c r="AE572" s="404">
        <f t="shared" si="1706"/>
        <v>0</v>
      </c>
      <c r="AF572" s="404">
        <f t="shared" si="1706"/>
        <v>0</v>
      </c>
      <c r="AG572" s="404">
        <f t="shared" si="1706"/>
        <v>0</v>
      </c>
      <c r="AH572" s="404">
        <f t="shared" si="1706"/>
        <v>0</v>
      </c>
      <c r="AI572" s="404">
        <f t="shared" si="1706"/>
        <v>0</v>
      </c>
      <c r="AJ572" s="404">
        <f t="shared" si="1706"/>
        <v>0</v>
      </c>
      <c r="AK572" s="404">
        <f t="shared" si="1706"/>
        <v>0</v>
      </c>
      <c r="AL572" s="404">
        <f t="shared" si="1706"/>
        <v>0</v>
      </c>
      <c r="AM572" s="299"/>
    </row>
    <row r="573" spans="1:39"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75">
      <c r="B575" s="320" t="s">
        <v>291</v>
      </c>
      <c r="C575" s="322"/>
      <c r="D575" s="322">
        <f>SUM(D407:D572)</f>
        <v>28594818</v>
      </c>
      <c r="E575" s="322">
        <f t="shared" ref="E575:M575" si="1707">SUM(E407:E572)</f>
        <v>27027155</v>
      </c>
      <c r="F575" s="322">
        <f t="shared" si="1707"/>
        <v>27027155</v>
      </c>
      <c r="G575" s="322">
        <f t="shared" si="1707"/>
        <v>27027155</v>
      </c>
      <c r="H575" s="322">
        <f t="shared" si="1707"/>
        <v>27026871</v>
      </c>
      <c r="I575" s="322">
        <f t="shared" si="1707"/>
        <v>26566169</v>
      </c>
      <c r="J575" s="322">
        <f t="shared" si="1707"/>
        <v>26566169</v>
      </c>
      <c r="K575" s="322">
        <f t="shared" si="1707"/>
        <v>26566082</v>
      </c>
      <c r="L575" s="322">
        <f t="shared" si="1707"/>
        <v>26312404</v>
      </c>
      <c r="M575" s="322">
        <f t="shared" si="1707"/>
        <v>26098459</v>
      </c>
      <c r="N575" s="322"/>
      <c r="O575" s="322">
        <f>SUM(O407:O572)</f>
        <v>3859.041594412</v>
      </c>
      <c r="P575" s="322">
        <f t="shared" ref="P575:X575" si="1708">SUM(P407:P572)</f>
        <v>3850.9185688569287</v>
      </c>
      <c r="Q575" s="322">
        <f t="shared" si="1708"/>
        <v>3850.9185688569287</v>
      </c>
      <c r="R575" s="322">
        <f t="shared" si="1708"/>
        <v>3850.9185688569287</v>
      </c>
      <c r="S575" s="322">
        <f t="shared" si="1708"/>
        <v>3850.9185688569287</v>
      </c>
      <c r="T575" s="322">
        <f t="shared" si="1708"/>
        <v>3793.9702252724869</v>
      </c>
      <c r="U575" s="322">
        <f t="shared" si="1708"/>
        <v>3793.9702252724869</v>
      </c>
      <c r="V575" s="322">
        <f t="shared" si="1708"/>
        <v>3793.9702252724869</v>
      </c>
      <c r="W575" s="322">
        <f t="shared" si="1708"/>
        <v>3793.9702252724869</v>
      </c>
      <c r="X575" s="322">
        <f t="shared" si="1708"/>
        <v>3793.9702252724869</v>
      </c>
      <c r="Y575" s="1206">
        <f>IF(Y405="kWh",SUMPRODUCT(D407:D572,Y407:Y572))</f>
        <v>9177256.9199999999</v>
      </c>
      <c r="Z575" s="1206">
        <f>IF(Z405="kWh",SUMPRODUCT(D407:D572,Z407:Z572))</f>
        <v>581403.1</v>
      </c>
      <c r="AA575" s="1206">
        <f>IF(AA405="kw",SUMPRODUCT(N407:N572,O407:O572,AA407:AA572),SUMPRODUCT(D407:D572,AA407:AA572))</f>
        <v>15517.414627165921</v>
      </c>
      <c r="AB575" s="1206">
        <f>IF(AB405="kw",SUMPRODUCT(N407:N572,O407:O572,AB407:AB572),SUMPRODUCT(D407:D572,AB407:AB572))</f>
        <v>8910.1247832360004</v>
      </c>
      <c r="AC575" s="1206">
        <f>IF(AC405="kw",SUMPRODUCT(N407:N572,O407:O572,AC407:AC572),SUMPRODUCT(D407:D572,AC407:AC572))</f>
        <v>9266.5297745654407</v>
      </c>
      <c r="AD575" s="1206">
        <f>IF(AD405="kw",SUMPRODUCT(N407:N572,O407:O572,AD407:AD572),SUMPRODUCT(D407:D572,AD407:AD572))</f>
        <v>0</v>
      </c>
      <c r="AE575" s="1206">
        <f>IF(AE405="kw",SUMPRODUCT(N407:N572,O407:O572,AE407:AE572),SUMPRODUCT(D407:D572,AE407:AE572))</f>
        <v>0</v>
      </c>
      <c r="AF575" s="1206">
        <f>IF(AF405="kw",SUMPRODUCT(N407:N572,O407:O572,AF407:AF572),SUMPRODUCT(D407:D572,AF407:AF572))</f>
        <v>356.40499132944001</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7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1204"/>
      <c r="Z579" s="1204"/>
      <c r="AA579" s="1204"/>
      <c r="AB579" s="1204"/>
      <c r="AC579" s="1204"/>
      <c r="AD579" s="1204"/>
      <c r="AE579" s="1204"/>
      <c r="AF579" s="1204"/>
      <c r="AG579" s="1204"/>
      <c r="AH579" s="1204"/>
      <c r="AI579" s="1204"/>
      <c r="AJ579" s="1204"/>
      <c r="AK579" s="1204"/>
      <c r="AL579" s="1204"/>
      <c r="AM579" s="1205"/>
    </row>
    <row r="580" spans="2:39">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1204"/>
      <c r="Z580" s="1204"/>
      <c r="AA580" s="1204"/>
      <c r="AB580" s="1204"/>
      <c r="AC580" s="1204"/>
      <c r="AD580" s="1204"/>
      <c r="AE580" s="1204"/>
      <c r="AF580" s="1204"/>
      <c r="AG580" s="1204"/>
      <c r="AH580" s="1204"/>
      <c r="AI580" s="1204"/>
      <c r="AJ580" s="1204"/>
      <c r="AK580" s="1204"/>
      <c r="AL580" s="1204"/>
      <c r="AM580" s="1205"/>
    </row>
    <row r="581" spans="2:39">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1204"/>
      <c r="Z581" s="1204"/>
      <c r="AA581" s="1204"/>
      <c r="AB581" s="1204"/>
      <c r="AC581" s="1204"/>
      <c r="AD581" s="1204"/>
      <c r="AE581" s="1204"/>
      <c r="AF581" s="1204"/>
      <c r="AG581" s="1204"/>
      <c r="AH581" s="1204"/>
      <c r="AI581" s="1204"/>
      <c r="AJ581" s="1204"/>
      <c r="AK581" s="1204"/>
      <c r="AL581" s="1204"/>
      <c r="AM581" s="1205"/>
    </row>
    <row r="582" spans="2:39">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ref="AM582:AM585" si="1709">SUM(Y582:AL582)</f>
        <v>82107.226322849237</v>
      </c>
    </row>
    <row r="583" spans="2:39">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10">Y209*Y578</f>
        <v>25771.3148</v>
      </c>
      <c r="Z583" s="371">
        <f t="shared" si="1710"/>
        <v>22166.496799999997</v>
      </c>
      <c r="AA583" s="371">
        <f t="shared" si="1710"/>
        <v>29738.941332000006</v>
      </c>
      <c r="AB583" s="371">
        <f t="shared" si="1710"/>
        <v>27623.484840000005</v>
      </c>
      <c r="AC583" s="371">
        <f t="shared" si="1710"/>
        <v>346401.40262399998</v>
      </c>
      <c r="AD583" s="371">
        <f t="shared" si="1710"/>
        <v>0</v>
      </c>
      <c r="AE583" s="371">
        <f t="shared" si="1710"/>
        <v>0</v>
      </c>
      <c r="AF583" s="371">
        <f t="shared" si="1710"/>
        <v>0</v>
      </c>
      <c r="AG583" s="371">
        <f t="shared" si="1710"/>
        <v>0</v>
      </c>
      <c r="AH583" s="371">
        <f t="shared" si="1710"/>
        <v>0</v>
      </c>
      <c r="AI583" s="371">
        <f t="shared" si="1710"/>
        <v>0</v>
      </c>
      <c r="AJ583" s="371">
        <f t="shared" si="1710"/>
        <v>0</v>
      </c>
      <c r="AK583" s="371">
        <f t="shared" si="1710"/>
        <v>0</v>
      </c>
      <c r="AL583" s="371">
        <f t="shared" si="1710"/>
        <v>0</v>
      </c>
      <c r="AM583" s="620">
        <f t="shared" si="1709"/>
        <v>451701.640396</v>
      </c>
    </row>
    <row r="584" spans="2:39">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11">AA395*AA578</f>
        <v>13907.3951808</v>
      </c>
      <c r="AB584" s="371">
        <f>AB395*AB578</f>
        <v>9062.3428895999987</v>
      </c>
      <c r="AC584" s="371">
        <f t="shared" si="1711"/>
        <v>13432.158854399999</v>
      </c>
      <c r="AD584" s="371">
        <f t="shared" si="1711"/>
        <v>0</v>
      </c>
      <c r="AE584" s="371">
        <f t="shared" si="1711"/>
        <v>0</v>
      </c>
      <c r="AF584" s="371">
        <f t="shared" si="1711"/>
        <v>0</v>
      </c>
      <c r="AG584" s="371">
        <f t="shared" si="1711"/>
        <v>0</v>
      </c>
      <c r="AH584" s="371">
        <f t="shared" si="1711"/>
        <v>0</v>
      </c>
      <c r="AI584" s="371">
        <f t="shared" si="1711"/>
        <v>0</v>
      </c>
      <c r="AJ584" s="371">
        <f t="shared" si="1711"/>
        <v>0</v>
      </c>
      <c r="AK584" s="371">
        <f t="shared" si="1711"/>
        <v>0</v>
      </c>
      <c r="AL584" s="371">
        <f t="shared" si="1711"/>
        <v>0</v>
      </c>
      <c r="AM584" s="620">
        <f t="shared" si="1709"/>
        <v>98349.446831799985</v>
      </c>
    </row>
    <row r="585" spans="2:39">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89937.117815999998</v>
      </c>
      <c r="Z585" s="371">
        <f t="shared" ref="Z585:AL585" si="1712">Z575*Z578</f>
        <v>8081.5030899999992</v>
      </c>
      <c r="AA585" s="371">
        <f t="shared" si="1712"/>
        <v>42522.371302822772</v>
      </c>
      <c r="AB585" s="371">
        <f t="shared" si="1712"/>
        <v>27105.490603082239</v>
      </c>
      <c r="AC585" s="371">
        <f t="shared" si="1712"/>
        <v>25326.352526864805</v>
      </c>
      <c r="AD585" s="371">
        <f t="shared" si="1712"/>
        <v>0</v>
      </c>
      <c r="AE585" s="371">
        <f t="shared" si="1712"/>
        <v>0</v>
      </c>
      <c r="AF585" s="371">
        <f t="shared" si="1712"/>
        <v>3632.8004361218491</v>
      </c>
      <c r="AG585" s="371">
        <f t="shared" si="1712"/>
        <v>0</v>
      </c>
      <c r="AH585" s="371">
        <f t="shared" si="1712"/>
        <v>0</v>
      </c>
      <c r="AI585" s="371">
        <f t="shared" si="1712"/>
        <v>0</v>
      </c>
      <c r="AJ585" s="371">
        <f t="shared" si="1712"/>
        <v>0</v>
      </c>
      <c r="AK585" s="371">
        <f t="shared" si="1712"/>
        <v>0</v>
      </c>
      <c r="AL585" s="371">
        <f t="shared" si="1712"/>
        <v>0</v>
      </c>
      <c r="AM585" s="620">
        <f t="shared" si="1709"/>
        <v>196605.63577489165</v>
      </c>
    </row>
    <row r="586" spans="2:39" ht="15.75">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188170.09501570702</v>
      </c>
      <c r="Z586" s="339">
        <f>SUM(Z579:Z585)</f>
        <v>62451.643006720195</v>
      </c>
      <c r="AA586" s="339">
        <f t="shared" ref="AA586:AE586" si="1713">SUM(AA579:AA585)</f>
        <v>98495.327138359164</v>
      </c>
      <c r="AB586" s="339">
        <f t="shared" si="1713"/>
        <v>83828.894436309434</v>
      </c>
      <c r="AC586" s="339">
        <f t="shared" si="1713"/>
        <v>392185.18929232319</v>
      </c>
      <c r="AD586" s="339">
        <f>SUM(AD579:AD585)</f>
        <v>0</v>
      </c>
      <c r="AE586" s="339">
        <f t="shared" si="1713"/>
        <v>0</v>
      </c>
      <c r="AF586" s="339">
        <f>SUM(AF579:AF585)</f>
        <v>3632.8004361218491</v>
      </c>
      <c r="AG586" s="339">
        <f>SUM(AG579:AG585)</f>
        <v>0</v>
      </c>
      <c r="AH586" s="339">
        <f t="shared" ref="AH586:AL586" si="1714">SUM(AH579:AH585)</f>
        <v>0</v>
      </c>
      <c r="AI586" s="339">
        <f t="shared" si="1714"/>
        <v>0</v>
      </c>
      <c r="AJ586" s="339">
        <f>SUM(AJ579:AJ585)</f>
        <v>0</v>
      </c>
      <c r="AK586" s="339">
        <f t="shared" si="1714"/>
        <v>0</v>
      </c>
      <c r="AL586" s="339">
        <f t="shared" si="1714"/>
        <v>0</v>
      </c>
      <c r="AM586" s="400">
        <f>SUM(AM579:AM585)</f>
        <v>828763.9493255408</v>
      </c>
    </row>
    <row r="587" spans="2:39" ht="15.75">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Z576*Z578</f>
        <v>15758.302538371267</v>
      </c>
      <c r="AA587" s="340">
        <f t="shared" ref="AA587:AE587" si="1715">AA576*AA578</f>
        <v>24310.231959180845</v>
      </c>
      <c r="AB587" s="340">
        <f t="shared" si="1715"/>
        <v>4702.2280210555209</v>
      </c>
      <c r="AC587" s="340">
        <f>AC576*AC578</f>
        <v>110504.2421725059</v>
      </c>
      <c r="AD587" s="340">
        <f>AD576*AD578</f>
        <v>0</v>
      </c>
      <c r="AE587" s="340">
        <f t="shared" si="1715"/>
        <v>0</v>
      </c>
      <c r="AF587" s="340">
        <f>AF576*AF578</f>
        <v>23889.838294616122</v>
      </c>
      <c r="AG587" s="340">
        <f t="shared" ref="AG587:AL587" si="1716">AG576*AG578</f>
        <v>0</v>
      </c>
      <c r="AH587" s="340">
        <f t="shared" si="1716"/>
        <v>0</v>
      </c>
      <c r="AI587" s="340">
        <f t="shared" si="1716"/>
        <v>0</v>
      </c>
      <c r="AJ587" s="340">
        <f>AJ576*AJ578</f>
        <v>0</v>
      </c>
      <c r="AK587" s="340">
        <f>AK576*AK578</f>
        <v>0</v>
      </c>
      <c r="AL587" s="340">
        <f t="shared" si="1716"/>
        <v>0</v>
      </c>
      <c r="AM587" s="400">
        <f>SUM(Y587:AL587)</f>
        <v>221949.34909553963</v>
      </c>
    </row>
    <row r="588" spans="2:39" ht="15.75">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606814.60023000115</v>
      </c>
    </row>
    <row r="589" spans="2:39">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590112.18999999994</v>
      </c>
      <c r="AA590" s="284">
        <f>IF(AA405="kw",SUMPRODUCT($N$407:$N$565,$P$407:$P$565,AA407:AA565),SUMPRODUCT($E$407:$E$565,AA407:AA565))</f>
        <v>16120.499815301751</v>
      </c>
      <c r="AB590" s="284">
        <f>IF(AB405="kw",SUMPRODUCT($N$407:$N$565,$P$407:$P$565,AB407:AB565),SUMPRODUCT($E$407:$E$565,AB407:AB565))</f>
        <v>9260.7557065707861</v>
      </c>
      <c r="AC590" s="284">
        <f>IF(AC405="kw",SUMPRODUCT($N$407:$N$565,$P$407:$P$565,AC407:AC565),SUMPRODUCT($E$407:$E$565,AC407:AC565))</f>
        <v>9631.1859348336184</v>
      </c>
      <c r="AD590" s="284">
        <f t="shared" ref="AD590:AL590" si="1717">IF(AD405="kw",SUMPRODUCT($N$407:$N$565,$P$407:$P$565,AD407:AD565),SUMPRODUCT($E$407:$E$565,AD407:AD565))</f>
        <v>0</v>
      </c>
      <c r="AE590" s="284">
        <f t="shared" si="1717"/>
        <v>0</v>
      </c>
      <c r="AF590" s="284">
        <f t="shared" si="1717"/>
        <v>370.43022826283146</v>
      </c>
      <c r="AG590" s="284">
        <f t="shared" si="1717"/>
        <v>0</v>
      </c>
      <c r="AH590" s="284">
        <f t="shared" si="1717"/>
        <v>0</v>
      </c>
      <c r="AI590" s="284">
        <f t="shared" si="1717"/>
        <v>0</v>
      </c>
      <c r="AJ590" s="284">
        <f t="shared" si="1717"/>
        <v>0</v>
      </c>
      <c r="AK590" s="284">
        <f t="shared" si="1717"/>
        <v>0</v>
      </c>
      <c r="AL590" s="284">
        <f t="shared" si="1717"/>
        <v>0</v>
      </c>
      <c r="AM590" s="330"/>
    </row>
    <row r="591" spans="2:39">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590112.18999999994</v>
      </c>
      <c r="AA591" s="284">
        <f t="shared" ref="AA591:AL591" si="1718">IF(AA405="kw",SUMPRODUCT($N$407:$N$565,$Q$407:$Q$565,AA407:AA565),SUMPRODUCT($F$407:$F$565,AA407:AA565))</f>
        <v>16120.499815301751</v>
      </c>
      <c r="AB591" s="284">
        <f t="shared" si="1718"/>
        <v>9260.7557065707861</v>
      </c>
      <c r="AC591" s="284">
        <f>IF(AC405="kw",SUMPRODUCT($N$407:$N$565,$Q$407:$Q$565,AC407:AC565),SUMPRODUCT($F$407:$F$565,AC407:AC565))</f>
        <v>9631.1859348336184</v>
      </c>
      <c r="AD591" s="284">
        <f t="shared" si="1718"/>
        <v>0</v>
      </c>
      <c r="AE591" s="284">
        <f t="shared" si="1718"/>
        <v>0</v>
      </c>
      <c r="AF591" s="284">
        <f t="shared" si="1718"/>
        <v>370.43022826283146</v>
      </c>
      <c r="AG591" s="284">
        <f t="shared" si="1718"/>
        <v>0</v>
      </c>
      <c r="AH591" s="284">
        <f t="shared" si="1718"/>
        <v>0</v>
      </c>
      <c r="AI591" s="284">
        <f t="shared" si="1718"/>
        <v>0</v>
      </c>
      <c r="AJ591" s="284">
        <f t="shared" si="1718"/>
        <v>0</v>
      </c>
      <c r="AK591" s="284">
        <f t="shared" si="1718"/>
        <v>0</v>
      </c>
      <c r="AL591" s="284">
        <f t="shared" si="1718"/>
        <v>0</v>
      </c>
      <c r="AM591" s="330"/>
    </row>
    <row r="592" spans="2:39">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590112.18999999994</v>
      </c>
      <c r="AA592" s="319">
        <f t="shared" ref="AA592:AL592" si="1719">IF(AA405="kw",SUMPRODUCT($N$407:$N$565,$R$407:$R$565,AA407:AA565),SUMPRODUCT($G$407:$G$565,AA407:AA565))</f>
        <v>16120.499815301751</v>
      </c>
      <c r="AB592" s="319">
        <f t="shared" si="1719"/>
        <v>9260.7557065707861</v>
      </c>
      <c r="AC592" s="319">
        <f>IF(AC405="kw",SUMPRODUCT($N$407:$N$565,$R$407:$R$565,AC407:AC565),SUMPRODUCT($G$407:$G$565,AC407:AC565))</f>
        <v>9631.1859348336184</v>
      </c>
      <c r="AD592" s="319">
        <f t="shared" si="1719"/>
        <v>0</v>
      </c>
      <c r="AE592" s="319">
        <f t="shared" si="1719"/>
        <v>0</v>
      </c>
      <c r="AF592" s="319">
        <f t="shared" si="1719"/>
        <v>370.43022826283146</v>
      </c>
      <c r="AG592" s="319">
        <f t="shared" si="1719"/>
        <v>0</v>
      </c>
      <c r="AH592" s="319">
        <f t="shared" si="1719"/>
        <v>0</v>
      </c>
      <c r="AI592" s="319">
        <f t="shared" si="1719"/>
        <v>0</v>
      </c>
      <c r="AJ592" s="319">
        <f t="shared" si="1719"/>
        <v>0</v>
      </c>
      <c r="AK592" s="319">
        <f t="shared" si="1719"/>
        <v>0</v>
      </c>
      <c r="AL592" s="319">
        <f t="shared" si="1719"/>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75">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87" t="s">
        <v>210</v>
      </c>
      <c r="C597" s="1289" t="s">
        <v>32</v>
      </c>
      <c r="D597" s="277" t="s">
        <v>421</v>
      </c>
      <c r="E597" s="1291" t="s">
        <v>208</v>
      </c>
      <c r="F597" s="1292"/>
      <c r="G597" s="1292"/>
      <c r="H597" s="1292"/>
      <c r="I597" s="1292"/>
      <c r="J597" s="1292"/>
      <c r="K597" s="1292"/>
      <c r="L597" s="1292"/>
      <c r="M597" s="1293"/>
      <c r="N597" s="1297" t="s">
        <v>212</v>
      </c>
      <c r="O597" s="277" t="s">
        <v>422</v>
      </c>
      <c r="P597" s="1291" t="s">
        <v>211</v>
      </c>
      <c r="Q597" s="1292"/>
      <c r="R597" s="1292"/>
      <c r="S597" s="1292"/>
      <c r="T597" s="1292"/>
      <c r="U597" s="1292"/>
      <c r="V597" s="1292"/>
      <c r="W597" s="1292"/>
      <c r="X597" s="1293"/>
      <c r="Y597" s="1294" t="s">
        <v>242</v>
      </c>
      <c r="Z597" s="1295"/>
      <c r="AA597" s="1295"/>
      <c r="AB597" s="1295"/>
      <c r="AC597" s="1295"/>
      <c r="AD597" s="1295"/>
      <c r="AE597" s="1295"/>
      <c r="AF597" s="1295"/>
      <c r="AG597" s="1295"/>
      <c r="AH597" s="1295"/>
      <c r="AI597" s="1295"/>
      <c r="AJ597" s="1295"/>
      <c r="AK597" s="1295"/>
      <c r="AL597" s="1295"/>
      <c r="AM597" s="1296"/>
    </row>
    <row r="598" spans="1:39" ht="68.25" customHeight="1">
      <c r="B598" s="1288"/>
      <c r="C598" s="1290"/>
      <c r="D598" s="278">
        <v>2018</v>
      </c>
      <c r="E598" s="278">
        <v>2019</v>
      </c>
      <c r="F598" s="278">
        <v>2020</v>
      </c>
      <c r="G598" s="278">
        <v>2021</v>
      </c>
      <c r="H598" s="278">
        <v>2022</v>
      </c>
      <c r="I598" s="278">
        <v>2023</v>
      </c>
      <c r="J598" s="278">
        <v>2024</v>
      </c>
      <c r="K598" s="278">
        <v>2025</v>
      </c>
      <c r="L598" s="278">
        <v>2026</v>
      </c>
      <c r="M598" s="278">
        <v>2027</v>
      </c>
      <c r="N598" s="1298"/>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75"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20">Z601</f>
        <v>0</v>
      </c>
      <c r="AA602" s="404">
        <f t="shared" ref="AA602" si="1721">AA601</f>
        <v>0</v>
      </c>
      <c r="AB602" s="404">
        <f t="shared" ref="AB602" si="1722">AB601</f>
        <v>0</v>
      </c>
      <c r="AC602" s="404">
        <f t="shared" ref="AC602" si="1723">AC601</f>
        <v>0</v>
      </c>
      <c r="AD602" s="404">
        <f t="shared" ref="AD602" si="1724">AD601</f>
        <v>0</v>
      </c>
      <c r="AE602" s="404">
        <f t="shared" ref="AE602" si="1725">AE601</f>
        <v>0</v>
      </c>
      <c r="AF602" s="404">
        <f t="shared" ref="AF602" si="1726">AF601</f>
        <v>0</v>
      </c>
      <c r="AG602" s="404">
        <f t="shared" ref="AG602" si="1727">AG601</f>
        <v>0</v>
      </c>
      <c r="AH602" s="404">
        <f t="shared" ref="AH602" si="1728">AH601</f>
        <v>0</v>
      </c>
      <c r="AI602" s="404">
        <f t="shared" ref="AI602" si="1729">AI601</f>
        <v>0</v>
      </c>
      <c r="AJ602" s="404">
        <f t="shared" ref="AJ602" si="1730">AJ601</f>
        <v>0</v>
      </c>
      <c r="AK602" s="404">
        <f t="shared" ref="AK602" si="1731">AK601</f>
        <v>0</v>
      </c>
      <c r="AL602" s="404">
        <f t="shared" ref="AL602" si="1732">AL601</f>
        <v>0</v>
      </c>
      <c r="AM602" s="290"/>
    </row>
    <row r="603" spans="1:39" ht="15.75"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33">Z604</f>
        <v>0</v>
      </c>
      <c r="AA605" s="404">
        <f t="shared" ref="AA605" si="1734">AA604</f>
        <v>0</v>
      </c>
      <c r="AB605" s="404">
        <f t="shared" ref="AB605" si="1735">AB604</f>
        <v>0</v>
      </c>
      <c r="AC605" s="404">
        <f t="shared" ref="AC605" si="1736">AC604</f>
        <v>0</v>
      </c>
      <c r="AD605" s="404">
        <f t="shared" ref="AD605" si="1737">AD604</f>
        <v>0</v>
      </c>
      <c r="AE605" s="404">
        <f t="shared" ref="AE605" si="1738">AE604</f>
        <v>0</v>
      </c>
      <c r="AF605" s="404">
        <f t="shared" ref="AF605" si="1739">AF604</f>
        <v>0</v>
      </c>
      <c r="AG605" s="404">
        <f t="shared" ref="AG605" si="1740">AG604</f>
        <v>0</v>
      </c>
      <c r="AH605" s="404">
        <f t="shared" ref="AH605" si="1741">AH604</f>
        <v>0</v>
      </c>
      <c r="AI605" s="404">
        <f t="shared" ref="AI605" si="1742">AI604</f>
        <v>0</v>
      </c>
      <c r="AJ605" s="404">
        <f t="shared" ref="AJ605" si="1743">AJ604</f>
        <v>0</v>
      </c>
      <c r="AK605" s="404">
        <f t="shared" ref="AK605" si="1744">AK604</f>
        <v>0</v>
      </c>
      <c r="AL605" s="404">
        <f t="shared" ref="AL605" si="1745">AL604</f>
        <v>0</v>
      </c>
      <c r="AM605" s="290"/>
    </row>
    <row r="606" spans="1:39" ht="15.75"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6">Z607</f>
        <v>0</v>
      </c>
      <c r="AA608" s="404">
        <f t="shared" ref="AA608" si="1747">AA607</f>
        <v>0</v>
      </c>
      <c r="AB608" s="404">
        <f t="shared" ref="AB608" si="1748">AB607</f>
        <v>0</v>
      </c>
      <c r="AC608" s="404">
        <f t="shared" ref="AC608" si="1749">AC607</f>
        <v>0</v>
      </c>
      <c r="AD608" s="404">
        <f t="shared" ref="AD608" si="1750">AD607</f>
        <v>0</v>
      </c>
      <c r="AE608" s="404">
        <f t="shared" ref="AE608" si="1751">AE607</f>
        <v>0</v>
      </c>
      <c r="AF608" s="404">
        <f t="shared" ref="AF608" si="1752">AF607</f>
        <v>0</v>
      </c>
      <c r="AG608" s="404">
        <f t="shared" ref="AG608" si="1753">AG607</f>
        <v>0</v>
      </c>
      <c r="AH608" s="404">
        <f t="shared" ref="AH608" si="1754">AH607</f>
        <v>0</v>
      </c>
      <c r="AI608" s="404">
        <f t="shared" ref="AI608" si="1755">AI607</f>
        <v>0</v>
      </c>
      <c r="AJ608" s="404">
        <f t="shared" ref="AJ608" si="1756">AJ607</f>
        <v>0</v>
      </c>
      <c r="AK608" s="404">
        <f t="shared" ref="AK608" si="1757">AK607</f>
        <v>0</v>
      </c>
      <c r="AL608" s="404">
        <f t="shared" ref="AL608" si="1758">AL607</f>
        <v>0</v>
      </c>
      <c r="AM608" s="290"/>
    </row>
    <row r="609" spans="1:39"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9">Z610</f>
        <v>0</v>
      </c>
      <c r="AA611" s="404">
        <f t="shared" ref="AA611" si="1760">AA610</f>
        <v>0</v>
      </c>
      <c r="AB611" s="404">
        <f t="shared" ref="AB611" si="1761">AB610</f>
        <v>0</v>
      </c>
      <c r="AC611" s="404">
        <f t="shared" ref="AC611" si="1762">AC610</f>
        <v>0</v>
      </c>
      <c r="AD611" s="404">
        <f t="shared" ref="AD611" si="1763">AD610</f>
        <v>0</v>
      </c>
      <c r="AE611" s="404">
        <f t="shared" ref="AE611" si="1764">AE610</f>
        <v>0</v>
      </c>
      <c r="AF611" s="404">
        <f t="shared" ref="AF611" si="1765">AF610</f>
        <v>0</v>
      </c>
      <c r="AG611" s="404">
        <f t="shared" ref="AG611" si="1766">AG610</f>
        <v>0</v>
      </c>
      <c r="AH611" s="404">
        <f t="shared" ref="AH611" si="1767">AH610</f>
        <v>0</v>
      </c>
      <c r="AI611" s="404">
        <f t="shared" ref="AI611" si="1768">AI610</f>
        <v>0</v>
      </c>
      <c r="AJ611" s="404">
        <f t="shared" ref="AJ611" si="1769">AJ610</f>
        <v>0</v>
      </c>
      <c r="AK611" s="404">
        <f t="shared" ref="AK611" si="1770">AK610</f>
        <v>0</v>
      </c>
      <c r="AL611" s="404">
        <f t="shared" ref="AL611" si="1771">AL610</f>
        <v>0</v>
      </c>
      <c r="AM611" s="290"/>
    </row>
    <row r="612" spans="1:39"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72">Z613</f>
        <v>0</v>
      </c>
      <c r="AA614" s="404">
        <f t="shared" ref="AA614" si="1773">AA613</f>
        <v>0</v>
      </c>
      <c r="AB614" s="404">
        <f t="shared" ref="AB614" si="1774">AB613</f>
        <v>0</v>
      </c>
      <c r="AC614" s="404">
        <f t="shared" ref="AC614" si="1775">AC613</f>
        <v>0</v>
      </c>
      <c r="AD614" s="404">
        <f t="shared" ref="AD614" si="1776">AD613</f>
        <v>0</v>
      </c>
      <c r="AE614" s="404">
        <f t="shared" ref="AE614" si="1777">AE613</f>
        <v>0</v>
      </c>
      <c r="AF614" s="404">
        <f t="shared" ref="AF614" si="1778">AF613</f>
        <v>0</v>
      </c>
      <c r="AG614" s="404">
        <f t="shared" ref="AG614" si="1779">AG613</f>
        <v>0</v>
      </c>
      <c r="AH614" s="404">
        <f t="shared" ref="AH614" si="1780">AH613</f>
        <v>0</v>
      </c>
      <c r="AI614" s="404">
        <f t="shared" ref="AI614" si="1781">AI613</f>
        <v>0</v>
      </c>
      <c r="AJ614" s="404">
        <f t="shared" ref="AJ614" si="1782">AJ613</f>
        <v>0</v>
      </c>
      <c r="AK614" s="404">
        <f t="shared" ref="AK614" si="1783">AK613</f>
        <v>0</v>
      </c>
      <c r="AL614" s="404">
        <f t="shared" ref="AL614" si="1784">AL613</f>
        <v>0</v>
      </c>
      <c r="AM614" s="290"/>
    </row>
    <row r="615" spans="1:39"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75"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5">Z617</f>
        <v>0</v>
      </c>
      <c r="AA618" s="404">
        <f t="shared" ref="AA618" si="1786">AA617</f>
        <v>0</v>
      </c>
      <c r="AB618" s="404">
        <f t="shared" ref="AB618" si="1787">AB617</f>
        <v>0</v>
      </c>
      <c r="AC618" s="404">
        <f t="shared" ref="AC618" si="1788">AC617</f>
        <v>0</v>
      </c>
      <c r="AD618" s="404">
        <f t="shared" ref="AD618" si="1789">AD617</f>
        <v>0</v>
      </c>
      <c r="AE618" s="404">
        <f t="shared" ref="AE618" si="1790">AE617</f>
        <v>0</v>
      </c>
      <c r="AF618" s="404">
        <f t="shared" ref="AF618" si="1791">AF617</f>
        <v>0</v>
      </c>
      <c r="AG618" s="404">
        <f t="shared" ref="AG618" si="1792">AG617</f>
        <v>0</v>
      </c>
      <c r="AH618" s="404">
        <f t="shared" ref="AH618" si="1793">AH617</f>
        <v>0</v>
      </c>
      <c r="AI618" s="404">
        <f t="shared" ref="AI618" si="1794">AI617</f>
        <v>0</v>
      </c>
      <c r="AJ618" s="404">
        <f t="shared" ref="AJ618" si="1795">AJ617</f>
        <v>0</v>
      </c>
      <c r="AK618" s="404">
        <f t="shared" ref="AK618" si="1796">AK617</f>
        <v>0</v>
      </c>
      <c r="AL618" s="404">
        <f t="shared" ref="AL618" si="1797">AL617</f>
        <v>0</v>
      </c>
      <c r="AM618" s="304"/>
    </row>
    <row r="619" spans="1:39"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8">Z620</f>
        <v>0</v>
      </c>
      <c r="AA621" s="404">
        <f t="shared" ref="AA621" si="1799">AA620</f>
        <v>0</v>
      </c>
      <c r="AB621" s="404">
        <f t="shared" ref="AB621" si="1800">AB620</f>
        <v>0</v>
      </c>
      <c r="AC621" s="404">
        <f t="shared" ref="AC621" si="1801">AC620</f>
        <v>0</v>
      </c>
      <c r="AD621" s="404">
        <f t="shared" ref="AD621" si="1802">AD620</f>
        <v>0</v>
      </c>
      <c r="AE621" s="404">
        <f t="shared" ref="AE621" si="1803">AE620</f>
        <v>0</v>
      </c>
      <c r="AF621" s="404">
        <f t="shared" ref="AF621" si="1804">AF620</f>
        <v>0</v>
      </c>
      <c r="AG621" s="404">
        <f t="shared" ref="AG621" si="1805">AG620</f>
        <v>0</v>
      </c>
      <c r="AH621" s="404">
        <f t="shared" ref="AH621" si="1806">AH620</f>
        <v>0</v>
      </c>
      <c r="AI621" s="404">
        <f t="shared" ref="AI621" si="1807">AI620</f>
        <v>0</v>
      </c>
      <c r="AJ621" s="404">
        <f t="shared" ref="AJ621" si="1808">AJ620</f>
        <v>0</v>
      </c>
      <c r="AK621" s="404">
        <f t="shared" ref="AK621" si="1809">AK620</f>
        <v>0</v>
      </c>
      <c r="AL621" s="404">
        <f t="shared" ref="AL621" si="1810">AL620</f>
        <v>0</v>
      </c>
      <c r="AM621" s="304"/>
    </row>
    <row r="622" spans="1:39"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11">Z623</f>
        <v>0</v>
      </c>
      <c r="AA624" s="404">
        <f t="shared" ref="AA624" si="1812">AA623</f>
        <v>0</v>
      </c>
      <c r="AB624" s="404">
        <f t="shared" ref="AB624" si="1813">AB623</f>
        <v>0</v>
      </c>
      <c r="AC624" s="404">
        <f t="shared" ref="AC624" si="1814">AC623</f>
        <v>0</v>
      </c>
      <c r="AD624" s="404">
        <f t="shared" ref="AD624" si="1815">AD623</f>
        <v>0</v>
      </c>
      <c r="AE624" s="404">
        <f t="shared" ref="AE624" si="1816">AE623</f>
        <v>0</v>
      </c>
      <c r="AF624" s="404">
        <f t="shared" ref="AF624" si="1817">AF623</f>
        <v>0</v>
      </c>
      <c r="AG624" s="404">
        <f t="shared" ref="AG624" si="1818">AG623</f>
        <v>0</v>
      </c>
      <c r="AH624" s="404">
        <f t="shared" ref="AH624" si="1819">AH623</f>
        <v>0</v>
      </c>
      <c r="AI624" s="404">
        <f t="shared" ref="AI624" si="1820">AI623</f>
        <v>0</v>
      </c>
      <c r="AJ624" s="404">
        <f t="shared" ref="AJ624" si="1821">AJ623</f>
        <v>0</v>
      </c>
      <c r="AK624" s="404">
        <f t="shared" ref="AK624" si="1822">AK623</f>
        <v>0</v>
      </c>
      <c r="AL624" s="404">
        <f t="shared" ref="AL624" si="1823">AL623</f>
        <v>0</v>
      </c>
      <c r="AM624" s="304"/>
    </row>
    <row r="625" spans="1:39"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24">Z626</f>
        <v>0</v>
      </c>
      <c r="AA627" s="404">
        <f t="shared" ref="AA627" si="1825">AA626</f>
        <v>0</v>
      </c>
      <c r="AB627" s="404">
        <f t="shared" ref="AB627" si="1826">AB626</f>
        <v>0</v>
      </c>
      <c r="AC627" s="404">
        <f t="shared" ref="AC627" si="1827">AC626</f>
        <v>0</v>
      </c>
      <c r="AD627" s="404">
        <f t="shared" ref="AD627" si="1828">AD626</f>
        <v>0</v>
      </c>
      <c r="AE627" s="404">
        <f t="shared" ref="AE627" si="1829">AE626</f>
        <v>0</v>
      </c>
      <c r="AF627" s="404">
        <f t="shared" ref="AF627" si="1830">AF626</f>
        <v>0</v>
      </c>
      <c r="AG627" s="404">
        <f t="shared" ref="AG627" si="1831">AG626</f>
        <v>0</v>
      </c>
      <c r="AH627" s="404">
        <f t="shared" ref="AH627" si="1832">AH626</f>
        <v>0</v>
      </c>
      <c r="AI627" s="404">
        <f t="shared" ref="AI627" si="1833">AI626</f>
        <v>0</v>
      </c>
      <c r="AJ627" s="404">
        <f t="shared" ref="AJ627" si="1834">AJ626</f>
        <v>0</v>
      </c>
      <c r="AK627" s="404">
        <f t="shared" ref="AK627" si="1835">AK626</f>
        <v>0</v>
      </c>
      <c r="AL627" s="404">
        <f t="shared" ref="AL627" si="1836">AL626</f>
        <v>0</v>
      </c>
      <c r="AM627" s="304"/>
    </row>
    <row r="628" spans="1:39"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7">Z629</f>
        <v>0</v>
      </c>
      <c r="AA630" s="404">
        <f t="shared" ref="AA630" si="1838">AA629</f>
        <v>0</v>
      </c>
      <c r="AB630" s="404">
        <f t="shared" ref="AB630" si="1839">AB629</f>
        <v>0</v>
      </c>
      <c r="AC630" s="404">
        <f t="shared" ref="AC630" si="1840">AC629</f>
        <v>0</v>
      </c>
      <c r="AD630" s="404">
        <f t="shared" ref="AD630" si="1841">AD629</f>
        <v>0</v>
      </c>
      <c r="AE630" s="404">
        <f t="shared" ref="AE630" si="1842">AE629</f>
        <v>0</v>
      </c>
      <c r="AF630" s="404">
        <f t="shared" ref="AF630" si="1843">AF629</f>
        <v>0</v>
      </c>
      <c r="AG630" s="404">
        <f t="shared" ref="AG630" si="1844">AG629</f>
        <v>0</v>
      </c>
      <c r="AH630" s="404">
        <f t="shared" ref="AH630" si="1845">AH629</f>
        <v>0</v>
      </c>
      <c r="AI630" s="404">
        <f t="shared" ref="AI630" si="1846">AI629</f>
        <v>0</v>
      </c>
      <c r="AJ630" s="404">
        <f t="shared" ref="AJ630" si="1847">AJ629</f>
        <v>0</v>
      </c>
      <c r="AK630" s="404">
        <f t="shared" ref="AK630" si="1848">AK629</f>
        <v>0</v>
      </c>
      <c r="AL630" s="404">
        <f t="shared" ref="AL630" si="1849">AL629</f>
        <v>0</v>
      </c>
      <c r="AM630" s="304"/>
    </row>
    <row r="631" spans="1:39"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75"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50">Z633</f>
        <v>0</v>
      </c>
      <c r="AA634" s="404">
        <f t="shared" ref="AA634" si="1851">AA633</f>
        <v>0</v>
      </c>
      <c r="AB634" s="404">
        <f t="shared" ref="AB634" si="1852">AB633</f>
        <v>0</v>
      </c>
      <c r="AC634" s="404">
        <f t="shared" ref="AC634" si="1853">AC633</f>
        <v>0</v>
      </c>
      <c r="AD634" s="404">
        <f t="shared" ref="AD634" si="1854">AD633</f>
        <v>0</v>
      </c>
      <c r="AE634" s="404">
        <f t="shared" ref="AE634" si="1855">AE633</f>
        <v>0</v>
      </c>
      <c r="AF634" s="404">
        <f t="shared" ref="AF634" si="1856">AF633</f>
        <v>0</v>
      </c>
      <c r="AG634" s="404">
        <f t="shared" ref="AG634" si="1857">AG633</f>
        <v>0</v>
      </c>
      <c r="AH634" s="404">
        <f t="shared" ref="AH634" si="1858">AH633</f>
        <v>0</v>
      </c>
      <c r="AI634" s="404">
        <f t="shared" ref="AI634" si="1859">AI633</f>
        <v>0</v>
      </c>
      <c r="AJ634" s="404">
        <f t="shared" ref="AJ634" si="1860">AJ633</f>
        <v>0</v>
      </c>
      <c r="AK634" s="404">
        <f t="shared" ref="AK634" si="1861">AK633</f>
        <v>0</v>
      </c>
      <c r="AL634" s="404">
        <f t="shared" ref="AL634" si="1862">AL633</f>
        <v>0</v>
      </c>
      <c r="AM634" s="290"/>
    </row>
    <row r="635" spans="1:39"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45"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63">Z636</f>
        <v>0</v>
      </c>
      <c r="AA637" s="404">
        <f t="shared" ref="AA637" si="1864">AA636</f>
        <v>0</v>
      </c>
      <c r="AB637" s="404">
        <f t="shared" ref="AB637" si="1865">AB636</f>
        <v>0</v>
      </c>
      <c r="AC637" s="404">
        <f t="shared" ref="AC637" si="1866">AC636</f>
        <v>0</v>
      </c>
      <c r="AD637" s="404">
        <f t="shared" ref="AD637" si="1867">AD636</f>
        <v>0</v>
      </c>
      <c r="AE637" s="404">
        <f t="shared" ref="AE637" si="1868">AE636</f>
        <v>0</v>
      </c>
      <c r="AF637" s="404">
        <f t="shared" ref="AF637" si="1869">AF636</f>
        <v>0</v>
      </c>
      <c r="AG637" s="404">
        <f t="shared" ref="AG637" si="1870">AG636</f>
        <v>0</v>
      </c>
      <c r="AH637" s="404">
        <f t="shared" ref="AH637" si="1871">AH636</f>
        <v>0</v>
      </c>
      <c r="AI637" s="404">
        <f t="shared" ref="AI637" si="1872">AI636</f>
        <v>0</v>
      </c>
      <c r="AJ637" s="404">
        <f t="shared" ref="AJ637" si="1873">AJ636</f>
        <v>0</v>
      </c>
      <c r="AK637" s="404">
        <f t="shared" ref="AK637" si="1874">AK636</f>
        <v>0</v>
      </c>
      <c r="AL637" s="404">
        <f t="shared" ref="AL637" si="1875">AL636</f>
        <v>0</v>
      </c>
      <c r="AM637" s="290"/>
    </row>
    <row r="638" spans="1:39"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6">Z639</f>
        <v>0</v>
      </c>
      <c r="AA640" s="404">
        <f t="shared" ref="AA640" si="1877">AA639</f>
        <v>0</v>
      </c>
      <c r="AB640" s="404">
        <f t="shared" ref="AB640" si="1878">AB639</f>
        <v>0</v>
      </c>
      <c r="AC640" s="404">
        <f t="shared" ref="AC640" si="1879">AC639</f>
        <v>0</v>
      </c>
      <c r="AD640" s="404">
        <f t="shared" ref="AD640" si="1880">AD639</f>
        <v>0</v>
      </c>
      <c r="AE640" s="404">
        <f t="shared" ref="AE640" si="1881">AE639</f>
        <v>0</v>
      </c>
      <c r="AF640" s="404">
        <f t="shared" ref="AF640" si="1882">AF639</f>
        <v>0</v>
      </c>
      <c r="AG640" s="404">
        <f t="shared" ref="AG640" si="1883">AG639</f>
        <v>0</v>
      </c>
      <c r="AH640" s="404">
        <f t="shared" ref="AH640" si="1884">AH639</f>
        <v>0</v>
      </c>
      <c r="AI640" s="404">
        <f t="shared" ref="AI640" si="1885">AI639</f>
        <v>0</v>
      </c>
      <c r="AJ640" s="404">
        <f t="shared" ref="AJ640" si="1886">AJ639</f>
        <v>0</v>
      </c>
      <c r="AK640" s="404">
        <f t="shared" ref="AK640" si="1887">AK639</f>
        <v>0</v>
      </c>
      <c r="AL640" s="404">
        <f t="shared" ref="AL640" si="1888">AL639</f>
        <v>0</v>
      </c>
      <c r="AM640" s="299"/>
    </row>
    <row r="641" spans="1:40"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75"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9">Z643</f>
        <v>0</v>
      </c>
      <c r="AA644" s="404">
        <f t="shared" ref="AA644" si="1890">AA643</f>
        <v>0</v>
      </c>
      <c r="AB644" s="404">
        <f t="shared" ref="AB644" si="1891">AB643</f>
        <v>0</v>
      </c>
      <c r="AC644" s="404">
        <f t="shared" ref="AC644" si="1892">AC643</f>
        <v>0</v>
      </c>
      <c r="AD644" s="404">
        <f t="shared" ref="AD644" si="1893">AD643</f>
        <v>0</v>
      </c>
      <c r="AE644" s="404">
        <f t="shared" ref="AE644" si="1894">AE643</f>
        <v>0</v>
      </c>
      <c r="AF644" s="404">
        <f t="shared" ref="AF644" si="1895">AF643</f>
        <v>0</v>
      </c>
      <c r="AG644" s="404">
        <f t="shared" ref="AG644" si="1896">AG643</f>
        <v>0</v>
      </c>
      <c r="AH644" s="404">
        <f t="shared" ref="AH644" si="1897">AH643</f>
        <v>0</v>
      </c>
      <c r="AI644" s="404">
        <f t="shared" ref="AI644" si="1898">AI643</f>
        <v>0</v>
      </c>
      <c r="AJ644" s="404">
        <f t="shared" ref="AJ644" si="1899">AJ643</f>
        <v>0</v>
      </c>
      <c r="AK644" s="404">
        <f t="shared" ref="AK644" si="1900">AK643</f>
        <v>0</v>
      </c>
      <c r="AL644" s="404">
        <f t="shared" ref="AL644" si="1901">AL643</f>
        <v>0</v>
      </c>
      <c r="AM644" s="509"/>
      <c r="AN644" s="621"/>
    </row>
    <row r="645" spans="1:40"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75"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902">Z647</f>
        <v>0</v>
      </c>
      <c r="AA648" s="404">
        <f t="shared" si="1902"/>
        <v>0</v>
      </c>
      <c r="AB648" s="404">
        <f t="shared" si="1902"/>
        <v>0</v>
      </c>
      <c r="AC648" s="404">
        <f t="shared" si="1902"/>
        <v>0</v>
      </c>
      <c r="AD648" s="404">
        <f t="shared" si="1902"/>
        <v>0</v>
      </c>
      <c r="AE648" s="404">
        <f t="shared" si="1902"/>
        <v>0</v>
      </c>
      <c r="AF648" s="404">
        <f t="shared" si="1902"/>
        <v>0</v>
      </c>
      <c r="AG648" s="404">
        <f t="shared" si="1902"/>
        <v>0</v>
      </c>
      <c r="AH648" s="404">
        <f t="shared" si="1902"/>
        <v>0</v>
      </c>
      <c r="AI648" s="404">
        <f t="shared" si="1902"/>
        <v>0</v>
      </c>
      <c r="AJ648" s="404">
        <f t="shared" si="1902"/>
        <v>0</v>
      </c>
      <c r="AK648" s="404">
        <f t="shared" si="1902"/>
        <v>0</v>
      </c>
      <c r="AL648" s="404">
        <f t="shared" si="1902"/>
        <v>0</v>
      </c>
      <c r="AM648" s="290"/>
    </row>
    <row r="649" spans="1:40"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903">Z650</f>
        <v>0</v>
      </c>
      <c r="AA651" s="404">
        <f t="shared" si="1903"/>
        <v>0</v>
      </c>
      <c r="AB651" s="404">
        <f t="shared" si="1903"/>
        <v>0</v>
      </c>
      <c r="AC651" s="404">
        <f t="shared" si="1903"/>
        <v>0</v>
      </c>
      <c r="AD651" s="404">
        <f t="shared" si="1903"/>
        <v>0</v>
      </c>
      <c r="AE651" s="404">
        <f t="shared" si="1903"/>
        <v>0</v>
      </c>
      <c r="AF651" s="404">
        <f t="shared" si="1903"/>
        <v>0</v>
      </c>
      <c r="AG651" s="404">
        <f t="shared" si="1903"/>
        <v>0</v>
      </c>
      <c r="AH651" s="404">
        <f t="shared" si="1903"/>
        <v>0</v>
      </c>
      <c r="AI651" s="404">
        <f t="shared" si="1903"/>
        <v>0</v>
      </c>
      <c r="AJ651" s="404">
        <f t="shared" si="1903"/>
        <v>0</v>
      </c>
      <c r="AK651" s="404">
        <f t="shared" si="1903"/>
        <v>0</v>
      </c>
      <c r="AL651" s="404">
        <f t="shared" si="1903"/>
        <v>0</v>
      </c>
      <c r="AM651" s="290"/>
    </row>
    <row r="652" spans="1:40" s="276" customFormat="1"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75"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904">Z654</f>
        <v>0</v>
      </c>
      <c r="AA655" s="404">
        <f t="shared" si="1904"/>
        <v>0</v>
      </c>
      <c r="AB655" s="404">
        <f t="shared" si="1904"/>
        <v>0</v>
      </c>
      <c r="AC655" s="404">
        <f t="shared" si="1904"/>
        <v>0</v>
      </c>
      <c r="AD655" s="404">
        <f t="shared" si="1904"/>
        <v>0</v>
      </c>
      <c r="AE655" s="404">
        <f t="shared" si="1904"/>
        <v>0</v>
      </c>
      <c r="AF655" s="404">
        <f t="shared" si="1904"/>
        <v>0</v>
      </c>
      <c r="AG655" s="404">
        <f t="shared" si="1904"/>
        <v>0</v>
      </c>
      <c r="AH655" s="404">
        <f t="shared" si="1904"/>
        <v>0</v>
      </c>
      <c r="AI655" s="404">
        <f t="shared" si="1904"/>
        <v>0</v>
      </c>
      <c r="AJ655" s="404">
        <f t="shared" si="1904"/>
        <v>0</v>
      </c>
      <c r="AK655" s="404">
        <f t="shared" si="1904"/>
        <v>0</v>
      </c>
      <c r="AL655" s="404">
        <f t="shared" si="1904"/>
        <v>0</v>
      </c>
      <c r="AM655" s="299"/>
    </row>
    <row r="656" spans="1:40"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5">Z657</f>
        <v>0</v>
      </c>
      <c r="AA658" s="404">
        <f t="shared" si="1905"/>
        <v>0</v>
      </c>
      <c r="AB658" s="404">
        <f t="shared" si="1905"/>
        <v>0</v>
      </c>
      <c r="AC658" s="404">
        <f t="shared" si="1905"/>
        <v>0</v>
      </c>
      <c r="AD658" s="404">
        <f t="shared" si="1905"/>
        <v>0</v>
      </c>
      <c r="AE658" s="404">
        <f t="shared" si="1905"/>
        <v>0</v>
      </c>
      <c r="AF658" s="404">
        <f t="shared" si="1905"/>
        <v>0</v>
      </c>
      <c r="AG658" s="404">
        <f t="shared" si="1905"/>
        <v>0</v>
      </c>
      <c r="AH658" s="404">
        <f t="shared" si="1905"/>
        <v>0</v>
      </c>
      <c r="AI658" s="404">
        <f t="shared" si="1905"/>
        <v>0</v>
      </c>
      <c r="AJ658" s="404">
        <f t="shared" si="1905"/>
        <v>0</v>
      </c>
      <c r="AK658" s="404">
        <f t="shared" si="1905"/>
        <v>0</v>
      </c>
      <c r="AL658" s="404">
        <f t="shared" si="1905"/>
        <v>0</v>
      </c>
      <c r="AM658" s="299"/>
    </row>
    <row r="659" spans="1:39"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6">Z660</f>
        <v>0</v>
      </c>
      <c r="AA661" s="404">
        <f t="shared" si="1906"/>
        <v>0</v>
      </c>
      <c r="AB661" s="404">
        <f t="shared" si="1906"/>
        <v>0</v>
      </c>
      <c r="AC661" s="404">
        <f t="shared" si="1906"/>
        <v>0</v>
      </c>
      <c r="AD661" s="404">
        <f t="shared" si="1906"/>
        <v>0</v>
      </c>
      <c r="AE661" s="404">
        <f t="shared" si="1906"/>
        <v>0</v>
      </c>
      <c r="AF661" s="404">
        <f t="shared" si="1906"/>
        <v>0</v>
      </c>
      <c r="AG661" s="404">
        <f t="shared" si="1906"/>
        <v>0</v>
      </c>
      <c r="AH661" s="404">
        <f t="shared" si="1906"/>
        <v>0</v>
      </c>
      <c r="AI661" s="404">
        <f t="shared" si="1906"/>
        <v>0</v>
      </c>
      <c r="AJ661" s="404">
        <f t="shared" si="1906"/>
        <v>0</v>
      </c>
      <c r="AK661" s="404">
        <f t="shared" si="1906"/>
        <v>0</v>
      </c>
      <c r="AL661" s="404">
        <f t="shared" si="1906"/>
        <v>0</v>
      </c>
      <c r="AM661" s="290"/>
    </row>
    <row r="662" spans="1:39"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7">Z663</f>
        <v>0</v>
      </c>
      <c r="AA664" s="404">
        <f t="shared" si="1907"/>
        <v>0</v>
      </c>
      <c r="AB664" s="404">
        <f t="shared" si="1907"/>
        <v>0</v>
      </c>
      <c r="AC664" s="404">
        <f t="shared" si="1907"/>
        <v>0</v>
      </c>
      <c r="AD664" s="404">
        <f t="shared" si="1907"/>
        <v>0</v>
      </c>
      <c r="AE664" s="404">
        <f t="shared" si="1907"/>
        <v>0</v>
      </c>
      <c r="AF664" s="404">
        <f t="shared" si="1907"/>
        <v>0</v>
      </c>
      <c r="AG664" s="404">
        <f t="shared" si="1907"/>
        <v>0</v>
      </c>
      <c r="AH664" s="404">
        <f t="shared" si="1907"/>
        <v>0</v>
      </c>
      <c r="AI664" s="404">
        <f t="shared" si="1907"/>
        <v>0</v>
      </c>
      <c r="AJ664" s="404">
        <f t="shared" si="1907"/>
        <v>0</v>
      </c>
      <c r="AK664" s="404">
        <f t="shared" si="1907"/>
        <v>0</v>
      </c>
      <c r="AL664" s="404">
        <f t="shared" si="1907"/>
        <v>0</v>
      </c>
      <c r="AM664" s="299"/>
    </row>
    <row r="665" spans="1:39" ht="15.75"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75"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75"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8">Z668</f>
        <v>0</v>
      </c>
      <c r="AA669" s="404">
        <f t="shared" ref="AA669" si="1909">AA668</f>
        <v>0</v>
      </c>
      <c r="AB669" s="404">
        <f t="shared" ref="AB669" si="1910">AB668</f>
        <v>0</v>
      </c>
      <c r="AC669" s="404">
        <f t="shared" ref="AC669" si="1911">AC668</f>
        <v>0</v>
      </c>
      <c r="AD669" s="404">
        <f t="shared" ref="AD669" si="1912">AD668</f>
        <v>0</v>
      </c>
      <c r="AE669" s="404">
        <f t="shared" ref="AE669" si="1913">AE668</f>
        <v>0</v>
      </c>
      <c r="AF669" s="404">
        <f t="shared" ref="AF669" si="1914">AF668</f>
        <v>0</v>
      </c>
      <c r="AG669" s="404">
        <f t="shared" ref="AG669" si="1915">AG668</f>
        <v>0</v>
      </c>
      <c r="AH669" s="404">
        <f t="shared" ref="AH669" si="1916">AH668</f>
        <v>0</v>
      </c>
      <c r="AI669" s="404">
        <f t="shared" ref="AI669" si="1917">AI668</f>
        <v>0</v>
      </c>
      <c r="AJ669" s="404">
        <f t="shared" ref="AJ669" si="1918">AJ668</f>
        <v>0</v>
      </c>
      <c r="AK669" s="404">
        <f t="shared" ref="AK669" si="1919">AK668</f>
        <v>0</v>
      </c>
      <c r="AL669" s="404">
        <f t="shared" ref="AL669" si="1920">AL668</f>
        <v>0</v>
      </c>
      <c r="AM669" s="299"/>
    </row>
    <row r="670" spans="1:39"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21">Z671</f>
        <v>0</v>
      </c>
      <c r="AA672" s="404">
        <f t="shared" ref="AA672" si="1922">AA671</f>
        <v>0</v>
      </c>
      <c r="AB672" s="404">
        <f t="shared" ref="AB672" si="1923">AB671</f>
        <v>0</v>
      </c>
      <c r="AC672" s="404">
        <f t="shared" ref="AC672" si="1924">AC671</f>
        <v>0</v>
      </c>
      <c r="AD672" s="404">
        <f t="shared" ref="AD672" si="1925">AD671</f>
        <v>0</v>
      </c>
      <c r="AE672" s="404">
        <f t="shared" ref="AE672" si="1926">AE671</f>
        <v>0</v>
      </c>
      <c r="AF672" s="404">
        <f t="shared" ref="AF672" si="1927">AF671</f>
        <v>0</v>
      </c>
      <c r="AG672" s="404">
        <f t="shared" ref="AG672" si="1928">AG671</f>
        <v>0</v>
      </c>
      <c r="AH672" s="404">
        <f t="shared" ref="AH672" si="1929">AH671</f>
        <v>0</v>
      </c>
      <c r="AI672" s="404">
        <f t="shared" ref="AI672" si="1930">AI671</f>
        <v>0</v>
      </c>
      <c r="AJ672" s="404">
        <f t="shared" ref="AJ672" si="1931">AJ671</f>
        <v>0</v>
      </c>
      <c r="AK672" s="404">
        <f t="shared" ref="AK672" si="1932">AK671</f>
        <v>0</v>
      </c>
      <c r="AL672" s="404">
        <f t="shared" ref="AL672" si="1933">AL671</f>
        <v>0</v>
      </c>
      <c r="AM672" s="299"/>
    </row>
    <row r="673" spans="1:39"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34">Z674</f>
        <v>0</v>
      </c>
      <c r="AA675" s="404">
        <f t="shared" ref="AA675" si="1935">AA674</f>
        <v>0</v>
      </c>
      <c r="AB675" s="404">
        <f t="shared" ref="AB675" si="1936">AB674</f>
        <v>0</v>
      </c>
      <c r="AC675" s="404">
        <f t="shared" ref="AC675" si="1937">AC674</f>
        <v>0</v>
      </c>
      <c r="AD675" s="404">
        <f t="shared" ref="AD675" si="1938">AD674</f>
        <v>0</v>
      </c>
      <c r="AE675" s="404">
        <f t="shared" ref="AE675" si="1939">AE674</f>
        <v>0</v>
      </c>
      <c r="AF675" s="404">
        <f t="shared" ref="AF675" si="1940">AF674</f>
        <v>0</v>
      </c>
      <c r="AG675" s="404">
        <f t="shared" ref="AG675" si="1941">AG674</f>
        <v>0</v>
      </c>
      <c r="AH675" s="404">
        <f t="shared" ref="AH675" si="1942">AH674</f>
        <v>0</v>
      </c>
      <c r="AI675" s="404">
        <f t="shared" ref="AI675" si="1943">AI674</f>
        <v>0</v>
      </c>
      <c r="AJ675" s="404">
        <f t="shared" ref="AJ675" si="1944">AJ674</f>
        <v>0</v>
      </c>
      <c r="AK675" s="404">
        <f t="shared" ref="AK675" si="1945">AK674</f>
        <v>0</v>
      </c>
      <c r="AL675" s="404">
        <f t="shared" ref="AL675" si="1946">AL674</f>
        <v>0</v>
      </c>
      <c r="AM675" s="299"/>
    </row>
    <row r="676" spans="1:39"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30"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7">Z677</f>
        <v>0</v>
      </c>
      <c r="AA678" s="404">
        <f t="shared" ref="AA678" si="1948">AA677</f>
        <v>0</v>
      </c>
      <c r="AB678" s="404">
        <f t="shared" ref="AB678" si="1949">AB677</f>
        <v>0</v>
      </c>
      <c r="AC678" s="404">
        <f t="shared" ref="AC678" si="1950">AC677</f>
        <v>0</v>
      </c>
      <c r="AD678" s="404">
        <f t="shared" ref="AD678" si="1951">AD677</f>
        <v>0</v>
      </c>
      <c r="AE678" s="404">
        <f t="shared" ref="AE678" si="1952">AE677</f>
        <v>0</v>
      </c>
      <c r="AF678" s="404">
        <f t="shared" ref="AF678" si="1953">AF677</f>
        <v>0</v>
      </c>
      <c r="AG678" s="404">
        <f t="shared" ref="AG678" si="1954">AG677</f>
        <v>0</v>
      </c>
      <c r="AH678" s="404">
        <f t="shared" ref="AH678" si="1955">AH677</f>
        <v>0</v>
      </c>
      <c r="AI678" s="404">
        <f t="shared" ref="AI678" si="1956">AI677</f>
        <v>0</v>
      </c>
      <c r="AJ678" s="404">
        <f t="shared" ref="AJ678" si="1957">AJ677</f>
        <v>0</v>
      </c>
      <c r="AK678" s="404">
        <f t="shared" ref="AK678" si="1958">AK677</f>
        <v>0</v>
      </c>
      <c r="AL678" s="404">
        <f t="shared" ref="AL678" si="1959">AL677</f>
        <v>0</v>
      </c>
      <c r="AM678" s="299"/>
    </row>
    <row r="679" spans="1:39"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75"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60">Z681</f>
        <v>0</v>
      </c>
      <c r="AA682" s="404">
        <f t="shared" ref="AA682" si="1961">AA681</f>
        <v>0</v>
      </c>
      <c r="AB682" s="404">
        <f t="shared" ref="AB682" si="1962">AB681</f>
        <v>0</v>
      </c>
      <c r="AC682" s="404">
        <f t="shared" ref="AC682" si="1963">AC681</f>
        <v>0</v>
      </c>
      <c r="AD682" s="404">
        <f t="shared" ref="AD682" si="1964">AD681</f>
        <v>0</v>
      </c>
      <c r="AE682" s="404">
        <f t="shared" ref="AE682" si="1965">AE681</f>
        <v>0</v>
      </c>
      <c r="AF682" s="404">
        <f t="shared" ref="AF682" si="1966">AF681</f>
        <v>0</v>
      </c>
      <c r="AG682" s="404">
        <f t="shared" ref="AG682" si="1967">AG681</f>
        <v>0</v>
      </c>
      <c r="AH682" s="404">
        <f t="shared" ref="AH682" si="1968">AH681</f>
        <v>0</v>
      </c>
      <c r="AI682" s="404">
        <f t="shared" ref="AI682" si="1969">AI681</f>
        <v>0</v>
      </c>
      <c r="AJ682" s="404">
        <f t="shared" ref="AJ682" si="1970">AJ681</f>
        <v>0</v>
      </c>
      <c r="AK682" s="404">
        <f t="shared" ref="AK682" si="1971">AK681</f>
        <v>0</v>
      </c>
      <c r="AL682" s="404">
        <f t="shared" ref="AL682" si="1972">AL681</f>
        <v>0</v>
      </c>
      <c r="AM682" s="299"/>
    </row>
    <row r="683" spans="1:39"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73">Z684</f>
        <v>0</v>
      </c>
      <c r="AA685" s="404">
        <f t="shared" ref="AA685" si="1974">AA684</f>
        <v>0</v>
      </c>
      <c r="AB685" s="404">
        <f t="shared" ref="AB685" si="1975">AB684</f>
        <v>0</v>
      </c>
      <c r="AC685" s="404">
        <f t="shared" ref="AC685" si="1976">AC684</f>
        <v>0</v>
      </c>
      <c r="AD685" s="404">
        <f t="shared" ref="AD685" si="1977">AD684</f>
        <v>0</v>
      </c>
      <c r="AE685" s="404">
        <f t="shared" ref="AE685" si="1978">AE684</f>
        <v>0</v>
      </c>
      <c r="AF685" s="404">
        <f t="shared" ref="AF685" si="1979">AF684</f>
        <v>0</v>
      </c>
      <c r="AG685" s="404">
        <f t="shared" ref="AG685" si="1980">AG684</f>
        <v>0</v>
      </c>
      <c r="AH685" s="404">
        <f t="shared" ref="AH685" si="1981">AH684</f>
        <v>0</v>
      </c>
      <c r="AI685" s="404">
        <f t="shared" ref="AI685" si="1982">AI684</f>
        <v>0</v>
      </c>
      <c r="AJ685" s="404">
        <f t="shared" ref="AJ685" si="1983">AJ684</f>
        <v>0</v>
      </c>
      <c r="AK685" s="404">
        <f t="shared" ref="AK685" si="1984">AK684</f>
        <v>0</v>
      </c>
      <c r="AL685" s="404">
        <f t="shared" ref="AL685" si="1985">AL684</f>
        <v>0</v>
      </c>
      <c r="AM685" s="299"/>
    </row>
    <row r="686" spans="1:39"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6">Z687</f>
        <v>0</v>
      </c>
      <c r="AA688" s="404">
        <f t="shared" ref="AA688" si="1987">AA687</f>
        <v>0</v>
      </c>
      <c r="AB688" s="404">
        <f t="shared" ref="AB688" si="1988">AB687</f>
        <v>0</v>
      </c>
      <c r="AC688" s="404">
        <f t="shared" ref="AC688" si="1989">AC687</f>
        <v>0</v>
      </c>
      <c r="AD688" s="404">
        <f t="shared" ref="AD688" si="1990">AD687</f>
        <v>0</v>
      </c>
      <c r="AE688" s="404">
        <f t="shared" ref="AE688" si="1991">AE687</f>
        <v>0</v>
      </c>
      <c r="AF688" s="404">
        <f t="shared" ref="AF688" si="1992">AF687</f>
        <v>0</v>
      </c>
      <c r="AG688" s="404">
        <f t="shared" ref="AG688" si="1993">AG687</f>
        <v>0</v>
      </c>
      <c r="AH688" s="404">
        <f t="shared" ref="AH688" si="1994">AH687</f>
        <v>0</v>
      </c>
      <c r="AI688" s="404">
        <f t="shared" ref="AI688" si="1995">AI687</f>
        <v>0</v>
      </c>
      <c r="AJ688" s="404">
        <f t="shared" ref="AJ688" si="1996">AJ687</f>
        <v>0</v>
      </c>
      <c r="AK688" s="404">
        <f t="shared" ref="AK688" si="1997">AK687</f>
        <v>0</v>
      </c>
      <c r="AL688" s="404">
        <f t="shared" ref="AL688" si="1998">AL687</f>
        <v>0</v>
      </c>
      <c r="AM688" s="299"/>
    </row>
    <row r="689" spans="1:39"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9">Z690</f>
        <v>0</v>
      </c>
      <c r="AA691" s="404">
        <f t="shared" ref="AA691" si="2000">AA690</f>
        <v>0</v>
      </c>
      <c r="AB691" s="404">
        <f t="shared" ref="AB691" si="2001">AB690</f>
        <v>0</v>
      </c>
      <c r="AC691" s="404">
        <f t="shared" ref="AC691" si="2002">AC690</f>
        <v>0</v>
      </c>
      <c r="AD691" s="404">
        <f t="shared" ref="AD691" si="2003">AD690</f>
        <v>0</v>
      </c>
      <c r="AE691" s="404">
        <f t="shared" ref="AE691" si="2004">AE690</f>
        <v>0</v>
      </c>
      <c r="AF691" s="404">
        <f t="shared" ref="AF691" si="2005">AF690</f>
        <v>0</v>
      </c>
      <c r="AG691" s="404">
        <f t="shared" ref="AG691" si="2006">AG690</f>
        <v>0</v>
      </c>
      <c r="AH691" s="404">
        <f t="shared" ref="AH691" si="2007">AH690</f>
        <v>0</v>
      </c>
      <c r="AI691" s="404">
        <f t="shared" ref="AI691" si="2008">AI690</f>
        <v>0</v>
      </c>
      <c r="AJ691" s="404">
        <f t="shared" ref="AJ691" si="2009">AJ690</f>
        <v>0</v>
      </c>
      <c r="AK691" s="404">
        <f t="shared" ref="AK691" si="2010">AK690</f>
        <v>0</v>
      </c>
      <c r="AL691" s="404">
        <f t="shared" ref="AL691" si="2011">AL690</f>
        <v>0</v>
      </c>
      <c r="AM691" s="299"/>
    </row>
    <row r="692" spans="1:39"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12">Z693</f>
        <v>0</v>
      </c>
      <c r="AA694" s="404">
        <f t="shared" ref="AA694" si="2013">AA693</f>
        <v>0</v>
      </c>
      <c r="AB694" s="404">
        <f t="shared" ref="AB694" si="2014">AB693</f>
        <v>0</v>
      </c>
      <c r="AC694" s="404">
        <f t="shared" ref="AC694" si="2015">AC693</f>
        <v>0</v>
      </c>
      <c r="AD694" s="404">
        <f t="shared" ref="AD694" si="2016">AD693</f>
        <v>0</v>
      </c>
      <c r="AE694" s="404">
        <f t="shared" ref="AE694" si="2017">AE693</f>
        <v>0</v>
      </c>
      <c r="AF694" s="404">
        <f t="shared" ref="AF694" si="2018">AF693</f>
        <v>0</v>
      </c>
      <c r="AG694" s="404">
        <f t="shared" ref="AG694" si="2019">AG693</f>
        <v>0</v>
      </c>
      <c r="AH694" s="404">
        <f t="shared" ref="AH694" si="2020">AH693</f>
        <v>0</v>
      </c>
      <c r="AI694" s="404">
        <f t="shared" ref="AI694" si="2021">AI693</f>
        <v>0</v>
      </c>
      <c r="AJ694" s="404">
        <f t="shared" ref="AJ694" si="2022">AJ693</f>
        <v>0</v>
      </c>
      <c r="AK694" s="404">
        <f t="shared" ref="AK694" si="2023">AK693</f>
        <v>0</v>
      </c>
      <c r="AL694" s="404">
        <f t="shared" ref="AL694" si="2024">AL693</f>
        <v>0</v>
      </c>
      <c r="AM694" s="299"/>
    </row>
    <row r="695" spans="1:39"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5">Z696</f>
        <v>0</v>
      </c>
      <c r="AA697" s="404">
        <f t="shared" ref="AA697" si="2026">AA696</f>
        <v>0</v>
      </c>
      <c r="AB697" s="404">
        <f t="shared" ref="AB697" si="2027">AB696</f>
        <v>0</v>
      </c>
      <c r="AC697" s="404">
        <f t="shared" ref="AC697" si="2028">AC696</f>
        <v>0</v>
      </c>
      <c r="AD697" s="404">
        <f t="shared" ref="AD697" si="2029">AD696</f>
        <v>0</v>
      </c>
      <c r="AE697" s="404">
        <f t="shared" ref="AE697" si="2030">AE696</f>
        <v>0</v>
      </c>
      <c r="AF697" s="404">
        <f t="shared" ref="AF697" si="2031">AF696</f>
        <v>0</v>
      </c>
      <c r="AG697" s="404">
        <f t="shared" ref="AG697" si="2032">AG696</f>
        <v>0</v>
      </c>
      <c r="AH697" s="404">
        <f t="shared" ref="AH697" si="2033">AH696</f>
        <v>0</v>
      </c>
      <c r="AI697" s="404">
        <f t="shared" ref="AI697" si="2034">AI696</f>
        <v>0</v>
      </c>
      <c r="AJ697" s="404">
        <f t="shared" ref="AJ697" si="2035">AJ696</f>
        <v>0</v>
      </c>
      <c r="AK697" s="404">
        <f t="shared" ref="AK697" si="2036">AK696</f>
        <v>0</v>
      </c>
      <c r="AL697" s="404">
        <f t="shared" ref="AL697" si="2037">AL696</f>
        <v>0</v>
      </c>
      <c r="AM697" s="299"/>
    </row>
    <row r="698" spans="1:39"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8">Z699</f>
        <v>0</v>
      </c>
      <c r="AA700" s="404">
        <f t="shared" ref="AA700" si="2039">AA699</f>
        <v>0</v>
      </c>
      <c r="AB700" s="404">
        <f t="shared" ref="AB700" si="2040">AB699</f>
        <v>0</v>
      </c>
      <c r="AC700" s="404">
        <f t="shared" ref="AC700" si="2041">AC699</f>
        <v>0</v>
      </c>
      <c r="AD700" s="404">
        <f t="shared" ref="AD700" si="2042">AD699</f>
        <v>0</v>
      </c>
      <c r="AE700" s="404">
        <f t="shared" ref="AE700" si="2043">AE699</f>
        <v>0</v>
      </c>
      <c r="AF700" s="404">
        <f t="shared" ref="AF700" si="2044">AF699</f>
        <v>0</v>
      </c>
      <c r="AG700" s="404">
        <f t="shared" ref="AG700" si="2045">AG699</f>
        <v>0</v>
      </c>
      <c r="AH700" s="404">
        <f t="shared" ref="AH700" si="2046">AH699</f>
        <v>0</v>
      </c>
      <c r="AI700" s="404">
        <f t="shared" ref="AI700" si="2047">AI699</f>
        <v>0</v>
      </c>
      <c r="AJ700" s="404">
        <f t="shared" ref="AJ700" si="2048">AJ699</f>
        <v>0</v>
      </c>
      <c r="AK700" s="404">
        <f t="shared" ref="AK700" si="2049">AK699</f>
        <v>0</v>
      </c>
      <c r="AL700" s="404">
        <f t="shared" ref="AL700" si="2050">AL699</f>
        <v>0</v>
      </c>
      <c r="AM700" s="299"/>
    </row>
    <row r="701" spans="1:39"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30"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51">Z702</f>
        <v>0</v>
      </c>
      <c r="AA703" s="404">
        <f t="shared" ref="AA703" si="2052">AA702</f>
        <v>0</v>
      </c>
      <c r="AB703" s="404">
        <f t="shared" ref="AB703" si="2053">AB702</f>
        <v>0</v>
      </c>
      <c r="AC703" s="404">
        <f t="shared" ref="AC703" si="2054">AC702</f>
        <v>0</v>
      </c>
      <c r="AD703" s="404">
        <f t="shared" ref="AD703" si="2055">AD702</f>
        <v>0</v>
      </c>
      <c r="AE703" s="404">
        <f t="shared" ref="AE703" si="2056">AE702</f>
        <v>0</v>
      </c>
      <c r="AF703" s="404">
        <f t="shared" ref="AF703" si="2057">AF702</f>
        <v>0</v>
      </c>
      <c r="AG703" s="404">
        <f t="shared" ref="AG703" si="2058">AG702</f>
        <v>0</v>
      </c>
      <c r="AH703" s="404">
        <f t="shared" ref="AH703" si="2059">AH702</f>
        <v>0</v>
      </c>
      <c r="AI703" s="404">
        <f t="shared" ref="AI703" si="2060">AI702</f>
        <v>0</v>
      </c>
      <c r="AJ703" s="404">
        <f t="shared" ref="AJ703" si="2061">AJ702</f>
        <v>0</v>
      </c>
      <c r="AK703" s="404">
        <f t="shared" ref="AK703" si="2062">AK702</f>
        <v>0</v>
      </c>
      <c r="AL703" s="404">
        <f t="shared" ref="AL703" si="2063">AL702</f>
        <v>0</v>
      </c>
      <c r="AM703" s="299"/>
    </row>
    <row r="704" spans="1:39"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75"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64">Z706</f>
        <v>0</v>
      </c>
      <c r="AA707" s="404">
        <f t="shared" ref="AA707" si="2065">AA706</f>
        <v>0</v>
      </c>
      <c r="AB707" s="404">
        <f t="shared" ref="AB707" si="2066">AB706</f>
        <v>0</v>
      </c>
      <c r="AC707" s="404">
        <f t="shared" ref="AC707" si="2067">AC706</f>
        <v>0</v>
      </c>
      <c r="AD707" s="404">
        <f t="shared" ref="AD707" si="2068">AD706</f>
        <v>0</v>
      </c>
      <c r="AE707" s="404">
        <f t="shared" ref="AE707" si="2069">AE706</f>
        <v>0</v>
      </c>
      <c r="AF707" s="404">
        <f t="shared" ref="AF707" si="2070">AF706</f>
        <v>0</v>
      </c>
      <c r="AG707" s="404">
        <f t="shared" ref="AG707" si="2071">AG706</f>
        <v>0</v>
      </c>
      <c r="AH707" s="404">
        <f t="shared" ref="AH707" si="2072">AH706</f>
        <v>0</v>
      </c>
      <c r="AI707" s="404">
        <f t="shared" ref="AI707" si="2073">AI706</f>
        <v>0</v>
      </c>
      <c r="AJ707" s="404">
        <f t="shared" ref="AJ707" si="2074">AJ706</f>
        <v>0</v>
      </c>
      <c r="AK707" s="404">
        <f t="shared" ref="AK707" si="2075">AK706</f>
        <v>0</v>
      </c>
      <c r="AL707" s="404">
        <f t="shared" ref="AL707" si="2076">AL706</f>
        <v>0</v>
      </c>
      <c r="AM707" s="299"/>
    </row>
    <row r="708" spans="1:39"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7">Z709</f>
        <v>0</v>
      </c>
      <c r="AA710" s="404">
        <f t="shared" ref="AA710" si="2078">AA709</f>
        <v>0</v>
      </c>
      <c r="AB710" s="404">
        <f t="shared" ref="AB710" si="2079">AB709</f>
        <v>0</v>
      </c>
      <c r="AC710" s="404">
        <f t="shared" ref="AC710" si="2080">AC709</f>
        <v>0</v>
      </c>
      <c r="AD710" s="404">
        <f t="shared" ref="AD710" si="2081">AD709</f>
        <v>0</v>
      </c>
      <c r="AE710" s="404">
        <f t="shared" ref="AE710" si="2082">AE709</f>
        <v>0</v>
      </c>
      <c r="AF710" s="404">
        <f t="shared" ref="AF710" si="2083">AF709</f>
        <v>0</v>
      </c>
      <c r="AG710" s="404">
        <f t="shared" ref="AG710" si="2084">AG709</f>
        <v>0</v>
      </c>
      <c r="AH710" s="404">
        <f t="shared" ref="AH710" si="2085">AH709</f>
        <v>0</v>
      </c>
      <c r="AI710" s="404">
        <f t="shared" ref="AI710" si="2086">AI709</f>
        <v>0</v>
      </c>
      <c r="AJ710" s="404">
        <f t="shared" ref="AJ710" si="2087">AJ709</f>
        <v>0</v>
      </c>
      <c r="AK710" s="404">
        <f t="shared" ref="AK710" si="2088">AK709</f>
        <v>0</v>
      </c>
      <c r="AL710" s="404">
        <f t="shared" ref="AL710" si="2089">AL709</f>
        <v>0</v>
      </c>
      <c r="AM710" s="299"/>
    </row>
    <row r="711" spans="1:39"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90">Z712</f>
        <v>0</v>
      </c>
      <c r="AA713" s="404">
        <f t="shared" ref="AA713" si="2091">AA712</f>
        <v>0</v>
      </c>
      <c r="AB713" s="404">
        <f t="shared" ref="AB713" si="2092">AB712</f>
        <v>0</v>
      </c>
      <c r="AC713" s="404">
        <f t="shared" ref="AC713" si="2093">AC712</f>
        <v>0</v>
      </c>
      <c r="AD713" s="404">
        <f t="shared" ref="AD713" si="2094">AD712</f>
        <v>0</v>
      </c>
      <c r="AE713" s="404">
        <f t="shared" ref="AE713" si="2095">AE712</f>
        <v>0</v>
      </c>
      <c r="AF713" s="404">
        <f t="shared" ref="AF713" si="2096">AF712</f>
        <v>0</v>
      </c>
      <c r="AG713" s="404">
        <f t="shared" ref="AG713" si="2097">AG712</f>
        <v>0</v>
      </c>
      <c r="AH713" s="404">
        <f t="shared" ref="AH713" si="2098">AH712</f>
        <v>0</v>
      </c>
      <c r="AI713" s="404">
        <f t="shared" ref="AI713" si="2099">AI712</f>
        <v>0</v>
      </c>
      <c r="AJ713" s="404">
        <f t="shared" ref="AJ713" si="2100">AJ712</f>
        <v>0</v>
      </c>
      <c r="AK713" s="404">
        <f t="shared" ref="AK713" si="2101">AK712</f>
        <v>0</v>
      </c>
      <c r="AL713" s="404">
        <f t="shared" ref="AL713" si="2102">AL712</f>
        <v>0</v>
      </c>
      <c r="AM713" s="299"/>
    </row>
    <row r="714" spans="1:39"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75"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103">Z716</f>
        <v>0</v>
      </c>
      <c r="AA717" s="404">
        <f t="shared" ref="AA717" si="2104">AA716</f>
        <v>0</v>
      </c>
      <c r="AB717" s="404">
        <f t="shared" ref="AB717" si="2105">AB716</f>
        <v>0</v>
      </c>
      <c r="AC717" s="404">
        <f t="shared" ref="AC717" si="2106">AC716</f>
        <v>0</v>
      </c>
      <c r="AD717" s="404">
        <f t="shared" ref="AD717" si="2107">AD716</f>
        <v>0</v>
      </c>
      <c r="AE717" s="404">
        <f t="shared" ref="AE717" si="2108">AE716</f>
        <v>0</v>
      </c>
      <c r="AF717" s="404">
        <f t="shared" ref="AF717" si="2109">AF716</f>
        <v>0</v>
      </c>
      <c r="AG717" s="404">
        <f t="shared" ref="AG717" si="2110">AG716</f>
        <v>0</v>
      </c>
      <c r="AH717" s="404">
        <f t="shared" ref="AH717" si="2111">AH716</f>
        <v>0</v>
      </c>
      <c r="AI717" s="404">
        <f t="shared" ref="AI717" si="2112">AI716</f>
        <v>0</v>
      </c>
      <c r="AJ717" s="404">
        <f t="shared" ref="AJ717" si="2113">AJ716</f>
        <v>0</v>
      </c>
      <c r="AK717" s="404">
        <f t="shared" ref="AK717" si="2114">AK716</f>
        <v>0</v>
      </c>
      <c r="AL717" s="404">
        <f t="shared" ref="AL717" si="2115">AL716</f>
        <v>0</v>
      </c>
      <c r="AM717" s="299"/>
    </row>
    <row r="718" spans="1:39"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6">Z719</f>
        <v>0</v>
      </c>
      <c r="AA720" s="404">
        <f t="shared" ref="AA720" si="2117">AA719</f>
        <v>0</v>
      </c>
      <c r="AB720" s="404">
        <f t="shared" ref="AB720" si="2118">AB719</f>
        <v>0</v>
      </c>
      <c r="AC720" s="404">
        <f t="shared" ref="AC720" si="2119">AC719</f>
        <v>0</v>
      </c>
      <c r="AD720" s="404">
        <f t="shared" ref="AD720" si="2120">AD719</f>
        <v>0</v>
      </c>
      <c r="AE720" s="404">
        <f t="shared" ref="AE720" si="2121">AE719</f>
        <v>0</v>
      </c>
      <c r="AF720" s="404">
        <f t="shared" ref="AF720" si="2122">AF719</f>
        <v>0</v>
      </c>
      <c r="AG720" s="404">
        <f t="shared" ref="AG720" si="2123">AG719</f>
        <v>0</v>
      </c>
      <c r="AH720" s="404">
        <f t="shared" ref="AH720" si="2124">AH719</f>
        <v>0</v>
      </c>
      <c r="AI720" s="404">
        <f t="shared" ref="AI720" si="2125">AI719</f>
        <v>0</v>
      </c>
      <c r="AJ720" s="404">
        <f t="shared" ref="AJ720" si="2126">AJ719</f>
        <v>0</v>
      </c>
      <c r="AK720" s="404">
        <f t="shared" ref="AK720" si="2127">AK719</f>
        <v>0</v>
      </c>
      <c r="AL720" s="404">
        <f t="shared" ref="AL720" si="2128">AL719</f>
        <v>0</v>
      </c>
      <c r="AM720" s="299"/>
    </row>
    <row r="721" spans="1:39"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9">Z722</f>
        <v>0</v>
      </c>
      <c r="AA723" s="404">
        <f t="shared" ref="AA723" si="2130">AA722</f>
        <v>0</v>
      </c>
      <c r="AB723" s="404">
        <f t="shared" ref="AB723" si="2131">AB722</f>
        <v>0</v>
      </c>
      <c r="AC723" s="404">
        <f t="shared" ref="AC723" si="2132">AC722</f>
        <v>0</v>
      </c>
      <c r="AD723" s="404">
        <f t="shared" ref="AD723" si="2133">AD722</f>
        <v>0</v>
      </c>
      <c r="AE723" s="404">
        <f t="shared" ref="AE723" si="2134">AE722</f>
        <v>0</v>
      </c>
      <c r="AF723" s="404">
        <f t="shared" ref="AF723" si="2135">AF722</f>
        <v>0</v>
      </c>
      <c r="AG723" s="404">
        <f t="shared" ref="AG723" si="2136">AG722</f>
        <v>0</v>
      </c>
      <c r="AH723" s="404">
        <f t="shared" ref="AH723" si="2137">AH722</f>
        <v>0</v>
      </c>
      <c r="AI723" s="404">
        <f t="shared" ref="AI723" si="2138">AI722</f>
        <v>0</v>
      </c>
      <c r="AJ723" s="404">
        <f t="shared" ref="AJ723" si="2139">AJ722</f>
        <v>0</v>
      </c>
      <c r="AK723" s="404">
        <f t="shared" ref="AK723" si="2140">AK722</f>
        <v>0</v>
      </c>
      <c r="AL723" s="404">
        <f t="shared" ref="AL723" si="2141">AL722</f>
        <v>0</v>
      </c>
      <c r="AM723" s="299"/>
    </row>
    <row r="724" spans="1:39"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42">Z725</f>
        <v>0</v>
      </c>
      <c r="AA726" s="404">
        <f t="shared" ref="AA726" si="2143">AA725</f>
        <v>0</v>
      </c>
      <c r="AB726" s="404">
        <f t="shared" ref="AB726" si="2144">AB725</f>
        <v>0</v>
      </c>
      <c r="AC726" s="404">
        <f t="shared" ref="AC726" si="2145">AC725</f>
        <v>0</v>
      </c>
      <c r="AD726" s="404">
        <f t="shared" ref="AD726" si="2146">AD725</f>
        <v>0</v>
      </c>
      <c r="AE726" s="404">
        <f t="shared" ref="AE726" si="2147">AE725</f>
        <v>0</v>
      </c>
      <c r="AF726" s="404">
        <f t="shared" ref="AF726" si="2148">AF725</f>
        <v>0</v>
      </c>
      <c r="AG726" s="404">
        <f t="shared" ref="AG726" si="2149">AG725</f>
        <v>0</v>
      </c>
      <c r="AH726" s="404">
        <f t="shared" ref="AH726" si="2150">AH725</f>
        <v>0</v>
      </c>
      <c r="AI726" s="404">
        <f t="shared" ref="AI726" si="2151">AI725</f>
        <v>0</v>
      </c>
      <c r="AJ726" s="404">
        <f t="shared" ref="AJ726" si="2152">AJ725</f>
        <v>0</v>
      </c>
      <c r="AK726" s="404">
        <f t="shared" ref="AK726" si="2153">AK725</f>
        <v>0</v>
      </c>
      <c r="AL726" s="404">
        <f t="shared" ref="AL726" si="2154">AL725</f>
        <v>0</v>
      </c>
      <c r="AM726" s="299"/>
    </row>
    <row r="727" spans="1:39"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5">Z728</f>
        <v>0</v>
      </c>
      <c r="AA729" s="404">
        <f t="shared" ref="AA729" si="2156">AA728</f>
        <v>0</v>
      </c>
      <c r="AB729" s="404">
        <f t="shared" ref="AB729" si="2157">AB728</f>
        <v>0</v>
      </c>
      <c r="AC729" s="404">
        <f t="shared" ref="AC729" si="2158">AC728</f>
        <v>0</v>
      </c>
      <c r="AD729" s="404">
        <f t="shared" ref="AD729" si="2159">AD728</f>
        <v>0</v>
      </c>
      <c r="AE729" s="404">
        <f t="shared" ref="AE729" si="2160">AE728</f>
        <v>0</v>
      </c>
      <c r="AF729" s="404">
        <f t="shared" ref="AF729" si="2161">AF728</f>
        <v>0</v>
      </c>
      <c r="AG729" s="404">
        <f t="shared" ref="AG729" si="2162">AG728</f>
        <v>0</v>
      </c>
      <c r="AH729" s="404">
        <f t="shared" ref="AH729" si="2163">AH728</f>
        <v>0</v>
      </c>
      <c r="AI729" s="404">
        <f t="shared" ref="AI729" si="2164">AI728</f>
        <v>0</v>
      </c>
      <c r="AJ729" s="404">
        <f t="shared" ref="AJ729" si="2165">AJ728</f>
        <v>0</v>
      </c>
      <c r="AK729" s="404">
        <f t="shared" ref="AK729" si="2166">AK728</f>
        <v>0</v>
      </c>
      <c r="AL729" s="404">
        <f t="shared" ref="AL729" si="2167">AL728</f>
        <v>0</v>
      </c>
      <c r="AM729" s="299"/>
    </row>
    <row r="730" spans="1:39"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8">Z731</f>
        <v>0</v>
      </c>
      <c r="AA732" s="404">
        <f t="shared" ref="AA732" si="2169">AA731</f>
        <v>0</v>
      </c>
      <c r="AB732" s="404">
        <f t="shared" ref="AB732" si="2170">AB731</f>
        <v>0</v>
      </c>
      <c r="AC732" s="404">
        <f t="shared" ref="AC732" si="2171">AC731</f>
        <v>0</v>
      </c>
      <c r="AD732" s="404">
        <f t="shared" ref="AD732" si="2172">AD731</f>
        <v>0</v>
      </c>
      <c r="AE732" s="404">
        <f t="shared" ref="AE732" si="2173">AE731</f>
        <v>0</v>
      </c>
      <c r="AF732" s="404">
        <f t="shared" ref="AF732" si="2174">AF731</f>
        <v>0</v>
      </c>
      <c r="AG732" s="404">
        <f t="shared" ref="AG732" si="2175">AG731</f>
        <v>0</v>
      </c>
      <c r="AH732" s="404">
        <f t="shared" ref="AH732" si="2176">AH731</f>
        <v>0</v>
      </c>
      <c r="AI732" s="404">
        <f t="shared" ref="AI732" si="2177">AI731</f>
        <v>0</v>
      </c>
      <c r="AJ732" s="404">
        <f t="shared" ref="AJ732" si="2178">AJ731</f>
        <v>0</v>
      </c>
      <c r="AK732" s="404">
        <f t="shared" ref="AK732" si="2179">AK731</f>
        <v>0</v>
      </c>
      <c r="AL732" s="404">
        <f t="shared" ref="AL732" si="2180">AL731</f>
        <v>0</v>
      </c>
      <c r="AM732" s="299"/>
    </row>
    <row r="733" spans="1:39"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45"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81">Z734</f>
        <v>0</v>
      </c>
      <c r="AA735" s="404">
        <f t="shared" ref="AA735" si="2182">AA734</f>
        <v>0</v>
      </c>
      <c r="AB735" s="404">
        <f t="shared" ref="AB735" si="2183">AB734</f>
        <v>0</v>
      </c>
      <c r="AC735" s="404">
        <f t="shared" ref="AC735" si="2184">AC734</f>
        <v>0</v>
      </c>
      <c r="AD735" s="404">
        <f t="shared" ref="AD735" si="2185">AD734</f>
        <v>0</v>
      </c>
      <c r="AE735" s="404">
        <f t="shared" ref="AE735" si="2186">AE734</f>
        <v>0</v>
      </c>
      <c r="AF735" s="404">
        <f t="shared" ref="AF735" si="2187">AF734</f>
        <v>0</v>
      </c>
      <c r="AG735" s="404">
        <f t="shared" ref="AG735" si="2188">AG734</f>
        <v>0</v>
      </c>
      <c r="AH735" s="404">
        <f t="shared" ref="AH735" si="2189">AH734</f>
        <v>0</v>
      </c>
      <c r="AI735" s="404">
        <f t="shared" ref="AI735" si="2190">AI734</f>
        <v>0</v>
      </c>
      <c r="AJ735" s="404">
        <f t="shared" ref="AJ735" si="2191">AJ734</f>
        <v>0</v>
      </c>
      <c r="AK735" s="404">
        <f t="shared" ref="AK735" si="2192">AK734</f>
        <v>0</v>
      </c>
      <c r="AL735" s="404">
        <f t="shared" ref="AL735" si="2193">AL734</f>
        <v>0</v>
      </c>
      <c r="AM735" s="299"/>
    </row>
    <row r="736" spans="1:39"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30"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94">Z737</f>
        <v>0</v>
      </c>
      <c r="AA738" s="404">
        <f t="shared" ref="AA738" si="2195">AA737</f>
        <v>0</v>
      </c>
      <c r="AB738" s="404">
        <f t="shared" ref="AB738" si="2196">AB737</f>
        <v>0</v>
      </c>
      <c r="AC738" s="404">
        <f t="shared" ref="AC738" si="2197">AC737</f>
        <v>0</v>
      </c>
      <c r="AD738" s="404">
        <f t="shared" ref="AD738" si="2198">AD737</f>
        <v>0</v>
      </c>
      <c r="AE738" s="404">
        <f t="shared" ref="AE738" si="2199">AE737</f>
        <v>0</v>
      </c>
      <c r="AF738" s="404">
        <f t="shared" ref="AF738" si="2200">AF737</f>
        <v>0</v>
      </c>
      <c r="AG738" s="404">
        <f t="shared" ref="AG738" si="2201">AG737</f>
        <v>0</v>
      </c>
      <c r="AH738" s="404">
        <f t="shared" ref="AH738" si="2202">AH737</f>
        <v>0</v>
      </c>
      <c r="AI738" s="404">
        <f t="shared" ref="AI738" si="2203">AI737</f>
        <v>0</v>
      </c>
      <c r="AJ738" s="404">
        <f t="shared" ref="AJ738" si="2204">AJ737</f>
        <v>0</v>
      </c>
      <c r="AK738" s="404">
        <f t="shared" ref="AK738" si="2205">AK737</f>
        <v>0</v>
      </c>
      <c r="AL738" s="404">
        <f t="shared" ref="AL738" si="2206">AL737</f>
        <v>0</v>
      </c>
      <c r="AM738" s="299"/>
    </row>
    <row r="739" spans="1:39"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7">Z740</f>
        <v>0</v>
      </c>
      <c r="AA741" s="404">
        <f t="shared" ref="AA741" si="2208">AA740</f>
        <v>0</v>
      </c>
      <c r="AB741" s="404">
        <f t="shared" ref="AB741" si="2209">AB740</f>
        <v>0</v>
      </c>
      <c r="AC741" s="404">
        <f t="shared" ref="AC741" si="2210">AC740</f>
        <v>0</v>
      </c>
      <c r="AD741" s="404">
        <f t="shared" ref="AD741" si="2211">AD740</f>
        <v>0</v>
      </c>
      <c r="AE741" s="404">
        <f t="shared" ref="AE741" si="2212">AE740</f>
        <v>0</v>
      </c>
      <c r="AF741" s="404">
        <f t="shared" ref="AF741" si="2213">AF740</f>
        <v>0</v>
      </c>
      <c r="AG741" s="404">
        <f t="shared" ref="AG741" si="2214">AG740</f>
        <v>0</v>
      </c>
      <c r="AH741" s="404">
        <f t="shared" ref="AH741" si="2215">AH740</f>
        <v>0</v>
      </c>
      <c r="AI741" s="404">
        <f t="shared" ref="AI741" si="2216">AI740</f>
        <v>0</v>
      </c>
      <c r="AJ741" s="404">
        <f t="shared" ref="AJ741" si="2217">AJ740</f>
        <v>0</v>
      </c>
      <c r="AK741" s="404">
        <f t="shared" ref="AK741" si="2218">AK740</f>
        <v>0</v>
      </c>
      <c r="AL741" s="404">
        <f t="shared" ref="AL741" si="2219">AL740</f>
        <v>0</v>
      </c>
      <c r="AM741" s="299"/>
    </row>
    <row r="742" spans="1:39"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20">Z743</f>
        <v>0</v>
      </c>
      <c r="AA744" s="404">
        <f t="shared" ref="AA744" si="2221">AA743</f>
        <v>0</v>
      </c>
      <c r="AB744" s="404">
        <f t="shared" ref="AB744" si="2222">AB743</f>
        <v>0</v>
      </c>
      <c r="AC744" s="404">
        <f t="shared" ref="AC744" si="2223">AC743</f>
        <v>0</v>
      </c>
      <c r="AD744" s="404">
        <f t="shared" ref="AD744" si="2224">AD743</f>
        <v>0</v>
      </c>
      <c r="AE744" s="404">
        <f t="shared" ref="AE744" si="2225">AE743</f>
        <v>0</v>
      </c>
      <c r="AF744" s="404">
        <f t="shared" ref="AF744" si="2226">AF743</f>
        <v>0</v>
      </c>
      <c r="AG744" s="404">
        <f t="shared" ref="AG744" si="2227">AG743</f>
        <v>0</v>
      </c>
      <c r="AH744" s="404">
        <f t="shared" ref="AH744" si="2228">AH743</f>
        <v>0</v>
      </c>
      <c r="AI744" s="404">
        <f t="shared" ref="AI744" si="2229">AI743</f>
        <v>0</v>
      </c>
      <c r="AJ744" s="404">
        <f t="shared" ref="AJ744" si="2230">AJ743</f>
        <v>0</v>
      </c>
      <c r="AK744" s="404">
        <f t="shared" ref="AK744" si="2231">AK743</f>
        <v>0</v>
      </c>
      <c r="AL744" s="404">
        <f t="shared" ref="AL744" si="2232">AL743</f>
        <v>0</v>
      </c>
      <c r="AM744" s="299"/>
    </row>
    <row r="745" spans="1:39"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33">Z746</f>
        <v>0</v>
      </c>
      <c r="AA747" s="404">
        <f t="shared" ref="AA747" si="2234">AA746</f>
        <v>0</v>
      </c>
      <c r="AB747" s="404">
        <f t="shared" ref="AB747" si="2235">AB746</f>
        <v>0</v>
      </c>
      <c r="AC747" s="404">
        <f t="shared" ref="AC747" si="2236">AC746</f>
        <v>0</v>
      </c>
      <c r="AD747" s="404">
        <f t="shared" ref="AD747" si="2237">AD746</f>
        <v>0</v>
      </c>
      <c r="AE747" s="404">
        <f t="shared" ref="AE747" si="2238">AE746</f>
        <v>0</v>
      </c>
      <c r="AF747" s="404">
        <f t="shared" ref="AF747" si="2239">AF746</f>
        <v>0</v>
      </c>
      <c r="AG747" s="404">
        <f t="shared" ref="AG747" si="2240">AG746</f>
        <v>0</v>
      </c>
      <c r="AH747" s="404">
        <f t="shared" ref="AH747" si="2241">AH746</f>
        <v>0</v>
      </c>
      <c r="AI747" s="404">
        <f t="shared" ref="AI747" si="2242">AI746</f>
        <v>0</v>
      </c>
      <c r="AJ747" s="404">
        <f t="shared" ref="AJ747" si="2243">AJ746</f>
        <v>0</v>
      </c>
      <c r="AK747" s="404">
        <f t="shared" ref="AK747" si="2244">AK746</f>
        <v>0</v>
      </c>
      <c r="AL747" s="404">
        <f t="shared" ref="AL747" si="2245">AL746</f>
        <v>0</v>
      </c>
      <c r="AM747" s="299"/>
    </row>
    <row r="748" spans="1:39"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6">Z749</f>
        <v>0</v>
      </c>
      <c r="AA750" s="404">
        <f t="shared" ref="AA750" si="2247">AA749</f>
        <v>0</v>
      </c>
      <c r="AB750" s="404">
        <f t="shared" ref="AB750" si="2248">AB749</f>
        <v>0</v>
      </c>
      <c r="AC750" s="404">
        <f t="shared" ref="AC750" si="2249">AC749</f>
        <v>0</v>
      </c>
      <c r="AD750" s="404">
        <f t="shared" ref="AD750" si="2250">AD749</f>
        <v>0</v>
      </c>
      <c r="AE750" s="404">
        <f t="shared" ref="AE750" si="2251">AE749</f>
        <v>0</v>
      </c>
      <c r="AF750" s="404">
        <f t="shared" ref="AF750" si="2252">AF749</f>
        <v>0</v>
      </c>
      <c r="AG750" s="404">
        <f t="shared" ref="AG750" si="2253">AG749</f>
        <v>0</v>
      </c>
      <c r="AH750" s="404">
        <f t="shared" ref="AH750" si="2254">AH749</f>
        <v>0</v>
      </c>
      <c r="AI750" s="404">
        <f t="shared" ref="AI750" si="2255">AI749</f>
        <v>0</v>
      </c>
      <c r="AJ750" s="404">
        <f t="shared" ref="AJ750" si="2256">AJ749</f>
        <v>0</v>
      </c>
      <c r="AK750" s="404">
        <f t="shared" ref="AK750" si="2257">AK749</f>
        <v>0</v>
      </c>
      <c r="AL750" s="404">
        <f t="shared" ref="AL750" si="2258">AL749</f>
        <v>0</v>
      </c>
      <c r="AM750" s="299"/>
    </row>
    <row r="751" spans="1:39"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45"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9">Z752</f>
        <v>0</v>
      </c>
      <c r="AA753" s="404">
        <f t="shared" ref="AA753" si="2260">AA752</f>
        <v>0</v>
      </c>
      <c r="AB753" s="404">
        <f t="shared" ref="AB753" si="2261">AB752</f>
        <v>0</v>
      </c>
      <c r="AC753" s="404">
        <f t="shared" ref="AC753" si="2262">AC752</f>
        <v>0</v>
      </c>
      <c r="AD753" s="404">
        <f t="shared" ref="AD753" si="2263">AD752</f>
        <v>0</v>
      </c>
      <c r="AE753" s="404">
        <f t="shared" ref="AE753" si="2264">AE752</f>
        <v>0</v>
      </c>
      <c r="AF753" s="404">
        <f t="shared" ref="AF753" si="2265">AF752</f>
        <v>0</v>
      </c>
      <c r="AG753" s="404">
        <f t="shared" ref="AG753" si="2266">AG752</f>
        <v>0</v>
      </c>
      <c r="AH753" s="404">
        <f t="shared" ref="AH753" si="2267">AH752</f>
        <v>0</v>
      </c>
      <c r="AI753" s="404">
        <f t="shared" ref="AI753" si="2268">AI752</f>
        <v>0</v>
      </c>
      <c r="AJ753" s="404">
        <f t="shared" ref="AJ753" si="2269">AJ752</f>
        <v>0</v>
      </c>
      <c r="AK753" s="404">
        <f t="shared" ref="AK753" si="2270">AK752</f>
        <v>0</v>
      </c>
      <c r="AL753" s="404">
        <f t="shared" ref="AL753" si="2271">AL752</f>
        <v>0</v>
      </c>
      <c r="AM753" s="299"/>
    </row>
    <row r="754" spans="1:40"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72">Z755</f>
        <v>0</v>
      </c>
      <c r="AA756" s="404">
        <f t="shared" ref="AA756" si="2273">AA755</f>
        <v>0</v>
      </c>
      <c r="AB756" s="404">
        <f t="shared" ref="AB756" si="2274">AB755</f>
        <v>0</v>
      </c>
      <c r="AC756" s="404">
        <f t="shared" ref="AC756" si="2275">AC755</f>
        <v>0</v>
      </c>
      <c r="AD756" s="404">
        <f t="shared" ref="AD756" si="2276">AD755</f>
        <v>0</v>
      </c>
      <c r="AE756" s="404">
        <f t="shared" ref="AE756" si="2277">AE755</f>
        <v>0</v>
      </c>
      <c r="AF756" s="404">
        <f t="shared" ref="AF756" si="2278">AF755</f>
        <v>0</v>
      </c>
      <c r="AG756" s="404">
        <f t="shared" ref="AG756" si="2279">AG755</f>
        <v>0</v>
      </c>
      <c r="AH756" s="404">
        <f t="shared" ref="AH756" si="2280">AH755</f>
        <v>0</v>
      </c>
      <c r="AI756" s="404">
        <f t="shared" ref="AI756" si="2281">AI755</f>
        <v>0</v>
      </c>
      <c r="AJ756" s="404">
        <f t="shared" ref="AJ756" si="2282">AJ755</f>
        <v>0</v>
      </c>
      <c r="AK756" s="404">
        <f t="shared" ref="AK756" si="2283">AK755</f>
        <v>0</v>
      </c>
      <c r="AL756" s="404">
        <f t="shared" ref="AL756" si="2284">AL755</f>
        <v>0</v>
      </c>
      <c r="AM756" s="299"/>
    </row>
    <row r="757" spans="1:40"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75"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75">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5">SUM(Y762:AL762)</f>
        <v>0</v>
      </c>
      <c r="AN762" s="436"/>
    </row>
    <row r="763" spans="1:40">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5"/>
        <v>0</v>
      </c>
      <c r="AN763" s="436"/>
    </row>
    <row r="764" spans="1:40">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5"/>
        <v>0</v>
      </c>
      <c r="AN764" s="436"/>
    </row>
    <row r="765" spans="1:40">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5"/>
        <v>0</v>
      </c>
      <c r="AN765" s="436"/>
    </row>
    <row r="766" spans="1:40">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6">Y210*Y761</f>
        <v>0</v>
      </c>
      <c r="Z766" s="371">
        <f t="shared" si="2286"/>
        <v>0</v>
      </c>
      <c r="AA766" s="371">
        <f t="shared" si="2286"/>
        <v>0</v>
      </c>
      <c r="AB766" s="371">
        <f t="shared" si="2286"/>
        <v>0</v>
      </c>
      <c r="AC766" s="371">
        <f t="shared" si="2286"/>
        <v>0</v>
      </c>
      <c r="AD766" s="371">
        <f t="shared" si="2286"/>
        <v>0</v>
      </c>
      <c r="AE766" s="371">
        <f t="shared" si="2286"/>
        <v>0</v>
      </c>
      <c r="AF766" s="371">
        <f t="shared" si="2286"/>
        <v>0</v>
      </c>
      <c r="AG766" s="371">
        <f t="shared" si="2286"/>
        <v>0</v>
      </c>
      <c r="AH766" s="371">
        <f t="shared" si="2286"/>
        <v>0</v>
      </c>
      <c r="AI766" s="371">
        <f t="shared" si="2286"/>
        <v>0</v>
      </c>
      <c r="AJ766" s="371">
        <f t="shared" si="2286"/>
        <v>0</v>
      </c>
      <c r="AK766" s="371">
        <f t="shared" si="2286"/>
        <v>0</v>
      </c>
      <c r="AL766" s="371">
        <f t="shared" si="2286"/>
        <v>0</v>
      </c>
      <c r="AM766" s="620">
        <f t="shared" si="2285"/>
        <v>0</v>
      </c>
      <c r="AN766" s="436"/>
    </row>
    <row r="767" spans="1:40">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7">Y396*Y761</f>
        <v>0</v>
      </c>
      <c r="Z767" s="371">
        <f t="shared" si="2287"/>
        <v>0</v>
      </c>
      <c r="AA767" s="371">
        <f t="shared" si="2287"/>
        <v>0</v>
      </c>
      <c r="AB767" s="371">
        <f t="shared" si="2287"/>
        <v>0</v>
      </c>
      <c r="AC767" s="371">
        <f t="shared" si="2287"/>
        <v>0</v>
      </c>
      <c r="AD767" s="371">
        <f t="shared" si="2287"/>
        <v>0</v>
      </c>
      <c r="AE767" s="371">
        <f t="shared" si="2287"/>
        <v>0</v>
      </c>
      <c r="AF767" s="371">
        <f t="shared" si="2287"/>
        <v>0</v>
      </c>
      <c r="AG767" s="371">
        <f t="shared" si="2287"/>
        <v>0</v>
      </c>
      <c r="AH767" s="371">
        <f t="shared" si="2287"/>
        <v>0</v>
      </c>
      <c r="AI767" s="371">
        <f t="shared" si="2287"/>
        <v>0</v>
      </c>
      <c r="AJ767" s="371">
        <f t="shared" si="2287"/>
        <v>0</v>
      </c>
      <c r="AK767" s="371">
        <f t="shared" si="2287"/>
        <v>0</v>
      </c>
      <c r="AL767" s="371">
        <f t="shared" si="2287"/>
        <v>0</v>
      </c>
      <c r="AM767" s="620">
        <f t="shared" si="2285"/>
        <v>0</v>
      </c>
      <c r="AN767" s="436"/>
    </row>
    <row r="768" spans="1:40">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8">Y590*Y761</f>
        <v>0</v>
      </c>
      <c r="Z768" s="371">
        <f t="shared" si="2288"/>
        <v>0</v>
      </c>
      <c r="AA768" s="371">
        <f t="shared" si="2288"/>
        <v>0</v>
      </c>
      <c r="AB768" s="371">
        <f t="shared" si="2288"/>
        <v>0</v>
      </c>
      <c r="AC768" s="371">
        <f t="shared" si="2288"/>
        <v>0</v>
      </c>
      <c r="AD768" s="371">
        <f t="shared" si="2288"/>
        <v>0</v>
      </c>
      <c r="AE768" s="371">
        <f t="shared" si="2288"/>
        <v>0</v>
      </c>
      <c r="AF768" s="371">
        <f t="shared" si="2288"/>
        <v>0</v>
      </c>
      <c r="AG768" s="371">
        <f t="shared" si="2288"/>
        <v>0</v>
      </c>
      <c r="AH768" s="371">
        <f t="shared" si="2288"/>
        <v>0</v>
      </c>
      <c r="AI768" s="371">
        <f t="shared" si="2288"/>
        <v>0</v>
      </c>
      <c r="AJ768" s="371">
        <f t="shared" si="2288"/>
        <v>0</v>
      </c>
      <c r="AK768" s="371">
        <f t="shared" si="2288"/>
        <v>0</v>
      </c>
      <c r="AL768" s="371">
        <f t="shared" si="2288"/>
        <v>0</v>
      </c>
      <c r="AM768" s="620">
        <f t="shared" si="2285"/>
        <v>0</v>
      </c>
      <c r="AN768" s="436"/>
    </row>
    <row r="769" spans="1:40">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9">Z758*Z761</f>
        <v>0</v>
      </c>
      <c r="AA769" s="371">
        <f t="shared" si="2289"/>
        <v>0</v>
      </c>
      <c r="AB769" s="371">
        <f t="shared" si="2289"/>
        <v>0</v>
      </c>
      <c r="AC769" s="371">
        <f t="shared" si="2289"/>
        <v>0</v>
      </c>
      <c r="AD769" s="371">
        <f t="shared" si="2289"/>
        <v>0</v>
      </c>
      <c r="AE769" s="371">
        <f t="shared" si="2289"/>
        <v>0</v>
      </c>
      <c r="AF769" s="371">
        <f t="shared" si="2289"/>
        <v>0</v>
      </c>
      <c r="AG769" s="371">
        <f t="shared" si="2289"/>
        <v>0</v>
      </c>
      <c r="AH769" s="371">
        <f t="shared" si="2289"/>
        <v>0</v>
      </c>
      <c r="AI769" s="371">
        <f t="shared" si="2289"/>
        <v>0</v>
      </c>
      <c r="AJ769" s="371">
        <f t="shared" si="2289"/>
        <v>0</v>
      </c>
      <c r="AK769" s="371">
        <f t="shared" si="2289"/>
        <v>0</v>
      </c>
      <c r="AL769" s="371">
        <f t="shared" si="2289"/>
        <v>0</v>
      </c>
      <c r="AM769" s="620">
        <f t="shared" si="2285"/>
        <v>0</v>
      </c>
      <c r="AN769" s="436"/>
    </row>
    <row r="770" spans="1:40" ht="15.75">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90">SUM(Z762:Z769)</f>
        <v>0</v>
      </c>
      <c r="AA770" s="339">
        <f t="shared" si="2290"/>
        <v>0</v>
      </c>
      <c r="AB770" s="339">
        <f t="shared" si="2290"/>
        <v>0</v>
      </c>
      <c r="AC770" s="339">
        <f t="shared" si="2290"/>
        <v>0</v>
      </c>
      <c r="AD770" s="339">
        <f t="shared" si="2290"/>
        <v>0</v>
      </c>
      <c r="AE770" s="339">
        <f t="shared" si="2290"/>
        <v>0</v>
      </c>
      <c r="AF770" s="339">
        <f t="shared" ref="AF770:AL770" si="2291">SUM(AF762:AF769)</f>
        <v>0</v>
      </c>
      <c r="AG770" s="339">
        <f t="shared" si="2291"/>
        <v>0</v>
      </c>
      <c r="AH770" s="339">
        <f t="shared" si="2291"/>
        <v>0</v>
      </c>
      <c r="AI770" s="339">
        <f t="shared" si="2291"/>
        <v>0</v>
      </c>
      <c r="AJ770" s="339">
        <f t="shared" si="2291"/>
        <v>0</v>
      </c>
      <c r="AK770" s="339">
        <f t="shared" si="2291"/>
        <v>0</v>
      </c>
      <c r="AL770" s="339">
        <f t="shared" si="2291"/>
        <v>0</v>
      </c>
      <c r="AM770" s="400">
        <f>SUM(AM762:AM769)</f>
        <v>0</v>
      </c>
      <c r="AN770" s="436"/>
    </row>
    <row r="771" spans="1:40" ht="15.75">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92">Z759*Z761</f>
        <v>0</v>
      </c>
      <c r="AA771" s="340">
        <f t="shared" si="2292"/>
        <v>0</v>
      </c>
      <c r="AB771" s="340">
        <f t="shared" si="2292"/>
        <v>0</v>
      </c>
      <c r="AC771" s="340">
        <f t="shared" si="2292"/>
        <v>0</v>
      </c>
      <c r="AD771" s="340">
        <f t="shared" si="2292"/>
        <v>0</v>
      </c>
      <c r="AE771" s="340">
        <f t="shared" si="2292"/>
        <v>0</v>
      </c>
      <c r="AF771" s="340">
        <f t="shared" ref="AF771:AL771" si="2293">AF759*AF761</f>
        <v>0</v>
      </c>
      <c r="AG771" s="340">
        <f t="shared" si="2293"/>
        <v>0</v>
      </c>
      <c r="AH771" s="340">
        <f t="shared" si="2293"/>
        <v>0</v>
      </c>
      <c r="AI771" s="340">
        <f t="shared" si="2293"/>
        <v>0</v>
      </c>
      <c r="AJ771" s="340">
        <f t="shared" si="2293"/>
        <v>0</v>
      </c>
      <c r="AK771" s="340">
        <f t="shared" si="2293"/>
        <v>0</v>
      </c>
      <c r="AL771" s="340">
        <f t="shared" si="2293"/>
        <v>0</v>
      </c>
      <c r="AM771" s="400">
        <f>SUM(Y771:AL771)</f>
        <v>0</v>
      </c>
      <c r="AN771" s="436"/>
    </row>
    <row r="772" spans="1:40" ht="15.75">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94">IF(AA599="kw",SUMPRODUCT($N$601:$N$756,$P$601:$P$756,AA601:AA756),SUMPRODUCT($E$601:$E$756,AA601:AA756))</f>
        <v>0</v>
      </c>
      <c r="AB774" s="284">
        <f t="shared" si="2294"/>
        <v>0</v>
      </c>
      <c r="AC774" s="284">
        <f t="shared" si="2294"/>
        <v>0</v>
      </c>
      <c r="AD774" s="284">
        <f t="shared" si="2294"/>
        <v>0</v>
      </c>
      <c r="AE774" s="284">
        <f t="shared" si="2294"/>
        <v>0</v>
      </c>
      <c r="AF774" s="284">
        <f t="shared" si="2294"/>
        <v>0</v>
      </c>
      <c r="AG774" s="284">
        <f t="shared" si="2294"/>
        <v>0</v>
      </c>
      <c r="AH774" s="284">
        <f t="shared" si="2294"/>
        <v>0</v>
      </c>
      <c r="AI774" s="284">
        <f t="shared" si="2294"/>
        <v>0</v>
      </c>
      <c r="AJ774" s="284">
        <f t="shared" si="2294"/>
        <v>0</v>
      </c>
      <c r="AK774" s="284">
        <f t="shared" si="2294"/>
        <v>0</v>
      </c>
      <c r="AL774" s="284">
        <f t="shared" si="2294"/>
        <v>0</v>
      </c>
      <c r="AM774" s="330"/>
    </row>
    <row r="775" spans="1:40">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5">IF(AA599="kw",SUMPRODUCT($N$601:$N$756,$Q$601:$Q$756,AA601:AA756),SUMPRODUCT($F$601:$F$756,AA601:AA756))</f>
        <v>0</v>
      </c>
      <c r="AB775" s="319">
        <f t="shared" si="2295"/>
        <v>0</v>
      </c>
      <c r="AC775" s="319">
        <f t="shared" si="2295"/>
        <v>0</v>
      </c>
      <c r="AD775" s="319">
        <f t="shared" si="2295"/>
        <v>0</v>
      </c>
      <c r="AE775" s="319">
        <f t="shared" si="2295"/>
        <v>0</v>
      </c>
      <c r="AF775" s="319">
        <f t="shared" si="2295"/>
        <v>0</v>
      </c>
      <c r="AG775" s="319">
        <f t="shared" si="2295"/>
        <v>0</v>
      </c>
      <c r="AH775" s="319">
        <f t="shared" si="2295"/>
        <v>0</v>
      </c>
      <c r="AI775" s="319">
        <f t="shared" si="2295"/>
        <v>0</v>
      </c>
      <c r="AJ775" s="319">
        <f t="shared" si="2295"/>
        <v>0</v>
      </c>
      <c r="AK775" s="319">
        <f t="shared" si="2295"/>
        <v>0</v>
      </c>
      <c r="AL775" s="319">
        <f t="shared" si="2295"/>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75">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87" t="s">
        <v>210</v>
      </c>
      <c r="C780" s="1289" t="s">
        <v>32</v>
      </c>
      <c r="D780" s="277" t="s">
        <v>421</v>
      </c>
      <c r="E780" s="1291" t="s">
        <v>208</v>
      </c>
      <c r="F780" s="1292"/>
      <c r="G780" s="1292"/>
      <c r="H780" s="1292"/>
      <c r="I780" s="1292"/>
      <c r="J780" s="1292"/>
      <c r="K780" s="1292"/>
      <c r="L780" s="1292"/>
      <c r="M780" s="1293"/>
      <c r="N780" s="1297" t="s">
        <v>212</v>
      </c>
      <c r="O780" s="277" t="s">
        <v>422</v>
      </c>
      <c r="P780" s="1291" t="s">
        <v>211</v>
      </c>
      <c r="Q780" s="1292"/>
      <c r="R780" s="1292"/>
      <c r="S780" s="1292"/>
      <c r="T780" s="1292"/>
      <c r="U780" s="1292"/>
      <c r="V780" s="1292"/>
      <c r="W780" s="1292"/>
      <c r="X780" s="1293"/>
      <c r="Y780" s="1294" t="s">
        <v>242</v>
      </c>
      <c r="Z780" s="1295"/>
      <c r="AA780" s="1295"/>
      <c r="AB780" s="1295"/>
      <c r="AC780" s="1295"/>
      <c r="AD780" s="1295"/>
      <c r="AE780" s="1295"/>
      <c r="AF780" s="1295"/>
      <c r="AG780" s="1295"/>
      <c r="AH780" s="1295"/>
      <c r="AI780" s="1295"/>
      <c r="AJ780" s="1295"/>
      <c r="AK780" s="1295"/>
      <c r="AL780" s="1295"/>
      <c r="AM780" s="1296"/>
    </row>
    <row r="781" spans="1:40" ht="65.25" customHeight="1">
      <c r="B781" s="1288"/>
      <c r="C781" s="1290"/>
      <c r="D781" s="278">
        <v>2019</v>
      </c>
      <c r="E781" s="278">
        <v>2020</v>
      </c>
      <c r="F781" s="278">
        <v>2021</v>
      </c>
      <c r="G781" s="278">
        <v>2022</v>
      </c>
      <c r="H781" s="278">
        <v>2023</v>
      </c>
      <c r="I781" s="278">
        <v>2024</v>
      </c>
      <c r="J781" s="278">
        <v>2025</v>
      </c>
      <c r="K781" s="278">
        <v>2026</v>
      </c>
      <c r="L781" s="278">
        <v>2027</v>
      </c>
      <c r="M781" s="278">
        <v>2028</v>
      </c>
      <c r="N781" s="1298"/>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75"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6">Z784</f>
        <v>0</v>
      </c>
      <c r="AA785" s="404">
        <f t="shared" ref="AA785" si="2297">AA784</f>
        <v>0</v>
      </c>
      <c r="AB785" s="404">
        <f t="shared" ref="AB785" si="2298">AB784</f>
        <v>0</v>
      </c>
      <c r="AC785" s="404">
        <f t="shared" ref="AC785" si="2299">AC784</f>
        <v>0</v>
      </c>
      <c r="AD785" s="404">
        <f t="shared" ref="AD785" si="2300">AD784</f>
        <v>0</v>
      </c>
      <c r="AE785" s="404">
        <f t="shared" ref="AE785" si="2301">AE784</f>
        <v>0</v>
      </c>
      <c r="AF785" s="404">
        <f t="shared" ref="AF785" si="2302">AF784</f>
        <v>0</v>
      </c>
      <c r="AG785" s="404">
        <f t="shared" ref="AG785" si="2303">AG784</f>
        <v>0</v>
      </c>
      <c r="AH785" s="404">
        <f t="shared" ref="AH785" si="2304">AH784</f>
        <v>0</v>
      </c>
      <c r="AI785" s="404">
        <f t="shared" ref="AI785" si="2305">AI784</f>
        <v>0</v>
      </c>
      <c r="AJ785" s="404">
        <f t="shared" ref="AJ785" si="2306">AJ784</f>
        <v>0</v>
      </c>
      <c r="AK785" s="404">
        <f t="shared" ref="AK785" si="2307">AK784</f>
        <v>0</v>
      </c>
      <c r="AL785" s="404">
        <f t="shared" ref="AL785" si="2308">AL784</f>
        <v>0</v>
      </c>
      <c r="AM785" s="290"/>
    </row>
    <row r="786" spans="1:39" ht="15.75"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9">Z787</f>
        <v>0</v>
      </c>
      <c r="AA788" s="404">
        <f t="shared" ref="AA788" si="2310">AA787</f>
        <v>0</v>
      </c>
      <c r="AB788" s="404">
        <f t="shared" ref="AB788" si="2311">AB787</f>
        <v>0</v>
      </c>
      <c r="AC788" s="404">
        <f t="shared" ref="AC788" si="2312">AC787</f>
        <v>0</v>
      </c>
      <c r="AD788" s="404">
        <f t="shared" ref="AD788" si="2313">AD787</f>
        <v>0</v>
      </c>
      <c r="AE788" s="404">
        <f t="shared" ref="AE788" si="2314">AE787</f>
        <v>0</v>
      </c>
      <c r="AF788" s="404">
        <f t="shared" ref="AF788" si="2315">AF787</f>
        <v>0</v>
      </c>
      <c r="AG788" s="404">
        <f t="shared" ref="AG788" si="2316">AG787</f>
        <v>0</v>
      </c>
      <c r="AH788" s="404">
        <f t="shared" ref="AH788" si="2317">AH787</f>
        <v>0</v>
      </c>
      <c r="AI788" s="404">
        <f t="shared" ref="AI788" si="2318">AI787</f>
        <v>0</v>
      </c>
      <c r="AJ788" s="404">
        <f t="shared" ref="AJ788" si="2319">AJ787</f>
        <v>0</v>
      </c>
      <c r="AK788" s="404">
        <f t="shared" ref="AK788" si="2320">AK787</f>
        <v>0</v>
      </c>
      <c r="AL788" s="404">
        <f t="shared" ref="AL788" si="2321">AL787</f>
        <v>0</v>
      </c>
      <c r="AM788" s="290"/>
    </row>
    <row r="789" spans="1:39" ht="15.75"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22">Z790</f>
        <v>0</v>
      </c>
      <c r="AA791" s="404">
        <f t="shared" ref="AA791" si="2323">AA790</f>
        <v>0</v>
      </c>
      <c r="AB791" s="404">
        <f t="shared" ref="AB791" si="2324">AB790</f>
        <v>0</v>
      </c>
      <c r="AC791" s="404">
        <f t="shared" ref="AC791" si="2325">AC790</f>
        <v>0</v>
      </c>
      <c r="AD791" s="404">
        <f t="shared" ref="AD791" si="2326">AD790</f>
        <v>0</v>
      </c>
      <c r="AE791" s="404">
        <f t="shared" ref="AE791" si="2327">AE790</f>
        <v>0</v>
      </c>
      <c r="AF791" s="404">
        <f t="shared" ref="AF791" si="2328">AF790</f>
        <v>0</v>
      </c>
      <c r="AG791" s="404">
        <f t="shared" ref="AG791" si="2329">AG790</f>
        <v>0</v>
      </c>
      <c r="AH791" s="404">
        <f t="shared" ref="AH791" si="2330">AH790</f>
        <v>0</v>
      </c>
      <c r="AI791" s="404">
        <f t="shared" ref="AI791" si="2331">AI790</f>
        <v>0</v>
      </c>
      <c r="AJ791" s="404">
        <f t="shared" ref="AJ791" si="2332">AJ790</f>
        <v>0</v>
      </c>
      <c r="AK791" s="404">
        <f t="shared" ref="AK791" si="2333">AK790</f>
        <v>0</v>
      </c>
      <c r="AL791" s="404">
        <f t="shared" ref="AL791" si="2334">AL790</f>
        <v>0</v>
      </c>
      <c r="AM791" s="290"/>
    </row>
    <row r="792" spans="1:39"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5">Z793</f>
        <v>0</v>
      </c>
      <c r="AA794" s="404">
        <f t="shared" ref="AA794" si="2336">AA793</f>
        <v>0</v>
      </c>
      <c r="AB794" s="404">
        <f t="shared" ref="AB794" si="2337">AB793</f>
        <v>0</v>
      </c>
      <c r="AC794" s="404">
        <f t="shared" ref="AC794" si="2338">AC793</f>
        <v>0</v>
      </c>
      <c r="AD794" s="404">
        <f t="shared" ref="AD794" si="2339">AD793</f>
        <v>0</v>
      </c>
      <c r="AE794" s="404">
        <f t="shared" ref="AE794" si="2340">AE793</f>
        <v>0</v>
      </c>
      <c r="AF794" s="404">
        <f t="shared" ref="AF794" si="2341">AF793</f>
        <v>0</v>
      </c>
      <c r="AG794" s="404">
        <f t="shared" ref="AG794" si="2342">AG793</f>
        <v>0</v>
      </c>
      <c r="AH794" s="404">
        <f t="shared" ref="AH794" si="2343">AH793</f>
        <v>0</v>
      </c>
      <c r="AI794" s="404">
        <f t="shared" ref="AI794" si="2344">AI793</f>
        <v>0</v>
      </c>
      <c r="AJ794" s="404">
        <f t="shared" ref="AJ794" si="2345">AJ793</f>
        <v>0</v>
      </c>
      <c r="AK794" s="404">
        <f t="shared" ref="AK794" si="2346">AK793</f>
        <v>0</v>
      </c>
      <c r="AL794" s="404">
        <f t="shared" ref="AL794" si="2347">AL793</f>
        <v>0</v>
      </c>
      <c r="AM794" s="290"/>
    </row>
    <row r="795" spans="1:39"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8">Z796</f>
        <v>0</v>
      </c>
      <c r="AA797" s="404">
        <f t="shared" ref="AA797" si="2349">AA796</f>
        <v>0</v>
      </c>
      <c r="AB797" s="404">
        <f t="shared" ref="AB797" si="2350">AB796</f>
        <v>0</v>
      </c>
      <c r="AC797" s="404">
        <f t="shared" ref="AC797" si="2351">AC796</f>
        <v>0</v>
      </c>
      <c r="AD797" s="404">
        <f t="shared" ref="AD797" si="2352">AD796</f>
        <v>0</v>
      </c>
      <c r="AE797" s="404">
        <f t="shared" ref="AE797" si="2353">AE796</f>
        <v>0</v>
      </c>
      <c r="AF797" s="404">
        <f t="shared" ref="AF797" si="2354">AF796</f>
        <v>0</v>
      </c>
      <c r="AG797" s="404">
        <f t="shared" ref="AG797" si="2355">AG796</f>
        <v>0</v>
      </c>
      <c r="AH797" s="404">
        <f t="shared" ref="AH797" si="2356">AH796</f>
        <v>0</v>
      </c>
      <c r="AI797" s="404">
        <f t="shared" ref="AI797" si="2357">AI796</f>
        <v>0</v>
      </c>
      <c r="AJ797" s="404">
        <f t="shared" ref="AJ797" si="2358">AJ796</f>
        <v>0</v>
      </c>
      <c r="AK797" s="404">
        <f t="shared" ref="AK797" si="2359">AK796</f>
        <v>0</v>
      </c>
      <c r="AL797" s="404">
        <f t="shared" ref="AL797" si="2360">AL796</f>
        <v>0</v>
      </c>
      <c r="AM797" s="290"/>
    </row>
    <row r="798" spans="1:39"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75"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61">Z800</f>
        <v>0</v>
      </c>
      <c r="AA801" s="404">
        <f t="shared" ref="AA801" si="2362">AA800</f>
        <v>0</v>
      </c>
      <c r="AB801" s="404">
        <f t="shared" ref="AB801" si="2363">AB800</f>
        <v>0</v>
      </c>
      <c r="AC801" s="404">
        <f t="shared" ref="AC801" si="2364">AC800</f>
        <v>0</v>
      </c>
      <c r="AD801" s="404">
        <f t="shared" ref="AD801" si="2365">AD800</f>
        <v>0</v>
      </c>
      <c r="AE801" s="404">
        <f t="shared" ref="AE801" si="2366">AE800</f>
        <v>0</v>
      </c>
      <c r="AF801" s="404">
        <f t="shared" ref="AF801" si="2367">AF800</f>
        <v>0</v>
      </c>
      <c r="AG801" s="404">
        <f t="shared" ref="AG801" si="2368">AG800</f>
        <v>0</v>
      </c>
      <c r="AH801" s="404">
        <f t="shared" ref="AH801" si="2369">AH800</f>
        <v>0</v>
      </c>
      <c r="AI801" s="404">
        <f t="shared" ref="AI801" si="2370">AI800</f>
        <v>0</v>
      </c>
      <c r="AJ801" s="404">
        <f t="shared" ref="AJ801" si="2371">AJ800</f>
        <v>0</v>
      </c>
      <c r="AK801" s="404">
        <f t="shared" ref="AK801" si="2372">AK800</f>
        <v>0</v>
      </c>
      <c r="AL801" s="404">
        <f t="shared" ref="AL801" si="2373">AL800</f>
        <v>0</v>
      </c>
      <c r="AM801" s="304"/>
    </row>
    <row r="802" spans="1:39"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74">Z803</f>
        <v>0</v>
      </c>
      <c r="AA804" s="404">
        <f t="shared" ref="AA804" si="2375">AA803</f>
        <v>0</v>
      </c>
      <c r="AB804" s="404">
        <f t="shared" ref="AB804" si="2376">AB803</f>
        <v>0</v>
      </c>
      <c r="AC804" s="404">
        <f t="shared" ref="AC804" si="2377">AC803</f>
        <v>0</v>
      </c>
      <c r="AD804" s="404">
        <f t="shared" ref="AD804" si="2378">AD803</f>
        <v>0</v>
      </c>
      <c r="AE804" s="404">
        <f t="shared" ref="AE804" si="2379">AE803</f>
        <v>0</v>
      </c>
      <c r="AF804" s="404">
        <f t="shared" ref="AF804" si="2380">AF803</f>
        <v>0</v>
      </c>
      <c r="AG804" s="404">
        <f t="shared" ref="AG804" si="2381">AG803</f>
        <v>0</v>
      </c>
      <c r="AH804" s="404">
        <f t="shared" ref="AH804" si="2382">AH803</f>
        <v>0</v>
      </c>
      <c r="AI804" s="404">
        <f t="shared" ref="AI804" si="2383">AI803</f>
        <v>0</v>
      </c>
      <c r="AJ804" s="404">
        <f t="shared" ref="AJ804" si="2384">AJ803</f>
        <v>0</v>
      </c>
      <c r="AK804" s="404">
        <f t="shared" ref="AK804" si="2385">AK803</f>
        <v>0</v>
      </c>
      <c r="AL804" s="404">
        <f t="shared" ref="AL804" si="2386">AL803</f>
        <v>0</v>
      </c>
      <c r="AM804" s="304"/>
    </row>
    <row r="805" spans="1:39"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7">Z806</f>
        <v>0</v>
      </c>
      <c r="AA807" s="404">
        <f t="shared" ref="AA807" si="2388">AA806</f>
        <v>0</v>
      </c>
      <c r="AB807" s="404">
        <f t="shared" ref="AB807" si="2389">AB806</f>
        <v>0</v>
      </c>
      <c r="AC807" s="404">
        <f t="shared" ref="AC807" si="2390">AC806</f>
        <v>0</v>
      </c>
      <c r="AD807" s="404">
        <f t="shared" ref="AD807" si="2391">AD806</f>
        <v>0</v>
      </c>
      <c r="AE807" s="404">
        <f t="shared" ref="AE807" si="2392">AE806</f>
        <v>0</v>
      </c>
      <c r="AF807" s="404">
        <f t="shared" ref="AF807" si="2393">AF806</f>
        <v>0</v>
      </c>
      <c r="AG807" s="404">
        <f t="shared" ref="AG807" si="2394">AG806</f>
        <v>0</v>
      </c>
      <c r="AH807" s="404">
        <f t="shared" ref="AH807" si="2395">AH806</f>
        <v>0</v>
      </c>
      <c r="AI807" s="404">
        <f t="shared" ref="AI807" si="2396">AI806</f>
        <v>0</v>
      </c>
      <c r="AJ807" s="404">
        <f t="shared" ref="AJ807" si="2397">AJ806</f>
        <v>0</v>
      </c>
      <c r="AK807" s="404">
        <f t="shared" ref="AK807" si="2398">AK806</f>
        <v>0</v>
      </c>
      <c r="AL807" s="404">
        <f t="shared" ref="AL807" si="2399">AL806</f>
        <v>0</v>
      </c>
      <c r="AM807" s="304"/>
    </row>
    <row r="808" spans="1:39"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400">Z809</f>
        <v>0</v>
      </c>
      <c r="AA810" s="404">
        <f t="shared" ref="AA810" si="2401">AA809</f>
        <v>0</v>
      </c>
      <c r="AB810" s="404">
        <f t="shared" ref="AB810" si="2402">AB809</f>
        <v>0</v>
      </c>
      <c r="AC810" s="404">
        <f t="shared" ref="AC810" si="2403">AC809</f>
        <v>0</v>
      </c>
      <c r="AD810" s="404">
        <f t="shared" ref="AD810" si="2404">AD809</f>
        <v>0</v>
      </c>
      <c r="AE810" s="404">
        <f t="shared" ref="AE810" si="2405">AE809</f>
        <v>0</v>
      </c>
      <c r="AF810" s="404">
        <f t="shared" ref="AF810" si="2406">AF809</f>
        <v>0</v>
      </c>
      <c r="AG810" s="404">
        <f t="shared" ref="AG810" si="2407">AG809</f>
        <v>0</v>
      </c>
      <c r="AH810" s="404">
        <f t="shared" ref="AH810" si="2408">AH809</f>
        <v>0</v>
      </c>
      <c r="AI810" s="404">
        <f t="shared" ref="AI810" si="2409">AI809</f>
        <v>0</v>
      </c>
      <c r="AJ810" s="404">
        <f t="shared" ref="AJ810" si="2410">AJ809</f>
        <v>0</v>
      </c>
      <c r="AK810" s="404">
        <f t="shared" ref="AK810" si="2411">AK809</f>
        <v>0</v>
      </c>
      <c r="AL810" s="404">
        <f t="shared" ref="AL810" si="2412">AL809</f>
        <v>0</v>
      </c>
      <c r="AM810" s="304"/>
    </row>
    <row r="811" spans="1:39"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13">Z812</f>
        <v>0</v>
      </c>
      <c r="AA813" s="404">
        <f t="shared" ref="AA813" si="2414">AA812</f>
        <v>0</v>
      </c>
      <c r="AB813" s="404">
        <f t="shared" ref="AB813" si="2415">AB812</f>
        <v>0</v>
      </c>
      <c r="AC813" s="404">
        <f t="shared" ref="AC813" si="2416">AC812</f>
        <v>0</v>
      </c>
      <c r="AD813" s="404">
        <f t="shared" ref="AD813" si="2417">AD812</f>
        <v>0</v>
      </c>
      <c r="AE813" s="404">
        <f t="shared" ref="AE813" si="2418">AE812</f>
        <v>0</v>
      </c>
      <c r="AF813" s="404">
        <f t="shared" ref="AF813" si="2419">AF812</f>
        <v>0</v>
      </c>
      <c r="AG813" s="404">
        <f t="shared" ref="AG813" si="2420">AG812</f>
        <v>0</v>
      </c>
      <c r="AH813" s="404">
        <f t="shared" ref="AH813" si="2421">AH812</f>
        <v>0</v>
      </c>
      <c r="AI813" s="404">
        <f t="shared" ref="AI813" si="2422">AI812</f>
        <v>0</v>
      </c>
      <c r="AJ813" s="404">
        <f t="shared" ref="AJ813" si="2423">AJ812</f>
        <v>0</v>
      </c>
      <c r="AK813" s="404">
        <f t="shared" ref="AK813" si="2424">AK812</f>
        <v>0</v>
      </c>
      <c r="AL813" s="404">
        <f t="shared" ref="AL813" si="2425">AL812</f>
        <v>0</v>
      </c>
      <c r="AM813" s="304"/>
    </row>
    <row r="814" spans="1:39"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75"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6">Z816</f>
        <v>0</v>
      </c>
      <c r="AA817" s="404">
        <f t="shared" ref="AA817" si="2427">AA816</f>
        <v>0</v>
      </c>
      <c r="AB817" s="404">
        <f t="shared" ref="AB817" si="2428">AB816</f>
        <v>0</v>
      </c>
      <c r="AC817" s="404">
        <f t="shared" ref="AC817" si="2429">AC816</f>
        <v>0</v>
      </c>
      <c r="AD817" s="404">
        <f t="shared" ref="AD817" si="2430">AD816</f>
        <v>0</v>
      </c>
      <c r="AE817" s="404">
        <f t="shared" ref="AE817" si="2431">AE816</f>
        <v>0</v>
      </c>
      <c r="AF817" s="404">
        <f t="shared" ref="AF817" si="2432">AF816</f>
        <v>0</v>
      </c>
      <c r="AG817" s="404">
        <f t="shared" ref="AG817" si="2433">AG816</f>
        <v>0</v>
      </c>
      <c r="AH817" s="404">
        <f t="shared" ref="AH817" si="2434">AH816</f>
        <v>0</v>
      </c>
      <c r="AI817" s="404">
        <f t="shared" ref="AI817" si="2435">AI816</f>
        <v>0</v>
      </c>
      <c r="AJ817" s="404">
        <f t="shared" ref="AJ817" si="2436">AJ816</f>
        <v>0</v>
      </c>
      <c r="AK817" s="404">
        <f t="shared" ref="AK817" si="2437">AK816</f>
        <v>0</v>
      </c>
      <c r="AL817" s="404">
        <f t="shared" ref="AL817" si="2438">AL816</f>
        <v>0</v>
      </c>
      <c r="AM817" s="290"/>
    </row>
    <row r="818" spans="1:39"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45"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9">Z819</f>
        <v>0</v>
      </c>
      <c r="AA820" s="404">
        <f t="shared" ref="AA820" si="2440">AA819</f>
        <v>0</v>
      </c>
      <c r="AB820" s="404">
        <f t="shared" ref="AB820" si="2441">AB819</f>
        <v>0</v>
      </c>
      <c r="AC820" s="404">
        <f t="shared" ref="AC820" si="2442">AC819</f>
        <v>0</v>
      </c>
      <c r="AD820" s="404">
        <f t="shared" ref="AD820" si="2443">AD819</f>
        <v>0</v>
      </c>
      <c r="AE820" s="404">
        <f t="shared" ref="AE820" si="2444">AE819</f>
        <v>0</v>
      </c>
      <c r="AF820" s="404">
        <f t="shared" ref="AF820" si="2445">AF819</f>
        <v>0</v>
      </c>
      <c r="AG820" s="404">
        <f t="shared" ref="AG820" si="2446">AG819</f>
        <v>0</v>
      </c>
      <c r="AH820" s="404">
        <f t="shared" ref="AH820" si="2447">AH819</f>
        <v>0</v>
      </c>
      <c r="AI820" s="404">
        <f t="shared" ref="AI820" si="2448">AI819</f>
        <v>0</v>
      </c>
      <c r="AJ820" s="404">
        <f t="shared" ref="AJ820" si="2449">AJ819</f>
        <v>0</v>
      </c>
      <c r="AK820" s="404">
        <f t="shared" ref="AK820" si="2450">AK819</f>
        <v>0</v>
      </c>
      <c r="AL820" s="404">
        <f t="shared" ref="AL820" si="2451">AL819</f>
        <v>0</v>
      </c>
      <c r="AM820" s="290"/>
    </row>
    <row r="821" spans="1:39"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52">Z822</f>
        <v>0</v>
      </c>
      <c r="AA823" s="404">
        <f t="shared" ref="AA823" si="2453">AA822</f>
        <v>0</v>
      </c>
      <c r="AB823" s="404">
        <f t="shared" ref="AB823" si="2454">AB822</f>
        <v>0</v>
      </c>
      <c r="AC823" s="404">
        <f t="shared" ref="AC823" si="2455">AC822</f>
        <v>0</v>
      </c>
      <c r="AD823" s="404">
        <f t="shared" ref="AD823" si="2456">AD822</f>
        <v>0</v>
      </c>
      <c r="AE823" s="404">
        <f t="shared" ref="AE823" si="2457">AE822</f>
        <v>0</v>
      </c>
      <c r="AF823" s="404">
        <f t="shared" ref="AF823" si="2458">AF822</f>
        <v>0</v>
      </c>
      <c r="AG823" s="404">
        <f t="shared" ref="AG823" si="2459">AG822</f>
        <v>0</v>
      </c>
      <c r="AH823" s="404">
        <f t="shared" ref="AH823" si="2460">AH822</f>
        <v>0</v>
      </c>
      <c r="AI823" s="404">
        <f t="shared" ref="AI823" si="2461">AI822</f>
        <v>0</v>
      </c>
      <c r="AJ823" s="404">
        <f t="shared" ref="AJ823" si="2462">AJ822</f>
        <v>0</v>
      </c>
      <c r="AK823" s="404">
        <f t="shared" ref="AK823" si="2463">AK822</f>
        <v>0</v>
      </c>
      <c r="AL823" s="404">
        <f t="shared" ref="AL823" si="2464">AL822</f>
        <v>0</v>
      </c>
      <c r="AM823" s="299"/>
    </row>
    <row r="824" spans="1:39"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75"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5">Z826</f>
        <v>0</v>
      </c>
      <c r="AA827" s="404">
        <f t="shared" ref="AA827" si="2466">AA826</f>
        <v>0</v>
      </c>
      <c r="AB827" s="404">
        <f t="shared" ref="AB827" si="2467">AB826</f>
        <v>0</v>
      </c>
      <c r="AC827" s="404">
        <f t="shared" ref="AC827" si="2468">AC826</f>
        <v>0</v>
      </c>
      <c r="AD827" s="404">
        <f t="shared" ref="AD827" si="2469">AD826</f>
        <v>0</v>
      </c>
      <c r="AE827" s="404">
        <f t="shared" ref="AE827" si="2470">AE826</f>
        <v>0</v>
      </c>
      <c r="AF827" s="404">
        <f t="shared" ref="AF827" si="2471">AF826</f>
        <v>0</v>
      </c>
      <c r="AG827" s="404">
        <f t="shared" ref="AG827" si="2472">AG826</f>
        <v>0</v>
      </c>
      <c r="AH827" s="404">
        <f t="shared" ref="AH827" si="2473">AH826</f>
        <v>0</v>
      </c>
      <c r="AI827" s="404">
        <f t="shared" ref="AI827" si="2474">AI826</f>
        <v>0</v>
      </c>
      <c r="AJ827" s="404">
        <f t="shared" ref="AJ827" si="2475">AJ826</f>
        <v>0</v>
      </c>
      <c r="AK827" s="404">
        <f t="shared" ref="AK827" si="2476">AK826</f>
        <v>0</v>
      </c>
      <c r="AL827" s="404">
        <f t="shared" ref="AL827" si="2477">AL826</f>
        <v>0</v>
      </c>
      <c r="AM827" s="290"/>
    </row>
    <row r="828" spans="1:39"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75"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8">Z830</f>
        <v>0</v>
      </c>
      <c r="AA831" s="404">
        <f t="shared" si="2478"/>
        <v>0</v>
      </c>
      <c r="AB831" s="404">
        <f t="shared" si="2478"/>
        <v>0</v>
      </c>
      <c r="AC831" s="404">
        <f t="shared" si="2478"/>
        <v>0</v>
      </c>
      <c r="AD831" s="404">
        <f t="shared" si="2478"/>
        <v>0</v>
      </c>
      <c r="AE831" s="404">
        <f t="shared" si="2478"/>
        <v>0</v>
      </c>
      <c r="AF831" s="404">
        <f t="shared" si="2478"/>
        <v>0</v>
      </c>
      <c r="AG831" s="404">
        <f t="shared" si="2478"/>
        <v>0</v>
      </c>
      <c r="AH831" s="404">
        <f t="shared" si="2478"/>
        <v>0</v>
      </c>
      <c r="AI831" s="404">
        <f t="shared" si="2478"/>
        <v>0</v>
      </c>
      <c r="AJ831" s="404">
        <f t="shared" si="2478"/>
        <v>0</v>
      </c>
      <c r="AK831" s="404">
        <f t="shared" si="2478"/>
        <v>0</v>
      </c>
      <c r="AL831" s="404">
        <f t="shared" si="2478"/>
        <v>0</v>
      </c>
      <c r="AM831" s="290"/>
    </row>
    <row r="832" spans="1:39"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9">Z833</f>
        <v>0</v>
      </c>
      <c r="AA834" s="404">
        <f t="shared" si="2479"/>
        <v>0</v>
      </c>
      <c r="AB834" s="404">
        <f t="shared" si="2479"/>
        <v>0</v>
      </c>
      <c r="AC834" s="404">
        <f t="shared" si="2479"/>
        <v>0</v>
      </c>
      <c r="AD834" s="404">
        <f t="shared" si="2479"/>
        <v>0</v>
      </c>
      <c r="AE834" s="404">
        <f t="shared" si="2479"/>
        <v>0</v>
      </c>
      <c r="AF834" s="404">
        <f t="shared" si="2479"/>
        <v>0</v>
      </c>
      <c r="AG834" s="404">
        <f t="shared" si="2479"/>
        <v>0</v>
      </c>
      <c r="AH834" s="404">
        <f t="shared" si="2479"/>
        <v>0</v>
      </c>
      <c r="AI834" s="404">
        <f t="shared" si="2479"/>
        <v>0</v>
      </c>
      <c r="AJ834" s="404">
        <f t="shared" si="2479"/>
        <v>0</v>
      </c>
      <c r="AK834" s="404">
        <f t="shared" si="2479"/>
        <v>0</v>
      </c>
      <c r="AL834" s="404">
        <f t="shared" si="2479"/>
        <v>0</v>
      </c>
      <c r="AM834" s="290"/>
    </row>
    <row r="835" spans="1:39" s="276" customFormat="1"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75"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80">Z837</f>
        <v>0</v>
      </c>
      <c r="AA838" s="404">
        <f t="shared" si="2480"/>
        <v>0</v>
      </c>
      <c r="AB838" s="404">
        <f t="shared" si="2480"/>
        <v>0</v>
      </c>
      <c r="AC838" s="404">
        <f t="shared" si="2480"/>
        <v>0</v>
      </c>
      <c r="AD838" s="404">
        <f t="shared" si="2480"/>
        <v>0</v>
      </c>
      <c r="AE838" s="404">
        <f t="shared" si="2480"/>
        <v>0</v>
      </c>
      <c r="AF838" s="404">
        <f t="shared" si="2480"/>
        <v>0</v>
      </c>
      <c r="AG838" s="404">
        <f t="shared" si="2480"/>
        <v>0</v>
      </c>
      <c r="AH838" s="404">
        <f t="shared" si="2480"/>
        <v>0</v>
      </c>
      <c r="AI838" s="404">
        <f t="shared" si="2480"/>
        <v>0</v>
      </c>
      <c r="AJ838" s="404">
        <f t="shared" si="2480"/>
        <v>0</v>
      </c>
      <c r="AK838" s="404">
        <f t="shared" si="2480"/>
        <v>0</v>
      </c>
      <c r="AL838" s="404">
        <f t="shared" si="2480"/>
        <v>0</v>
      </c>
      <c r="AM838" s="299"/>
    </row>
    <row r="839" spans="1:39"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81">Z840</f>
        <v>0</v>
      </c>
      <c r="AA841" s="404">
        <f t="shared" si="2481"/>
        <v>0</v>
      </c>
      <c r="AB841" s="404">
        <f t="shared" si="2481"/>
        <v>0</v>
      </c>
      <c r="AC841" s="404">
        <f t="shared" si="2481"/>
        <v>0</v>
      </c>
      <c r="AD841" s="404">
        <f t="shared" si="2481"/>
        <v>0</v>
      </c>
      <c r="AE841" s="404">
        <f t="shared" si="2481"/>
        <v>0</v>
      </c>
      <c r="AF841" s="404">
        <f t="shared" si="2481"/>
        <v>0</v>
      </c>
      <c r="AG841" s="404">
        <f t="shared" si="2481"/>
        <v>0</v>
      </c>
      <c r="AH841" s="404">
        <f t="shared" si="2481"/>
        <v>0</v>
      </c>
      <c r="AI841" s="404">
        <f t="shared" si="2481"/>
        <v>0</v>
      </c>
      <c r="AJ841" s="404">
        <f t="shared" si="2481"/>
        <v>0</v>
      </c>
      <c r="AK841" s="404">
        <f t="shared" si="2481"/>
        <v>0</v>
      </c>
      <c r="AL841" s="404">
        <f t="shared" si="2481"/>
        <v>0</v>
      </c>
      <c r="AM841" s="299"/>
    </row>
    <row r="842" spans="1:39"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82">Z843</f>
        <v>0</v>
      </c>
      <c r="AA844" s="404">
        <f t="shared" si="2482"/>
        <v>0</v>
      </c>
      <c r="AB844" s="404">
        <f t="shared" si="2482"/>
        <v>0</v>
      </c>
      <c r="AC844" s="404">
        <f t="shared" si="2482"/>
        <v>0</v>
      </c>
      <c r="AD844" s="404">
        <f t="shared" si="2482"/>
        <v>0</v>
      </c>
      <c r="AE844" s="404">
        <f t="shared" si="2482"/>
        <v>0</v>
      </c>
      <c r="AF844" s="404">
        <f t="shared" si="2482"/>
        <v>0</v>
      </c>
      <c r="AG844" s="404">
        <f t="shared" si="2482"/>
        <v>0</v>
      </c>
      <c r="AH844" s="404">
        <f t="shared" si="2482"/>
        <v>0</v>
      </c>
      <c r="AI844" s="404">
        <f t="shared" si="2482"/>
        <v>0</v>
      </c>
      <c r="AJ844" s="404">
        <f t="shared" si="2482"/>
        <v>0</v>
      </c>
      <c r="AK844" s="404">
        <f t="shared" si="2482"/>
        <v>0</v>
      </c>
      <c r="AL844" s="404">
        <f t="shared" si="2482"/>
        <v>0</v>
      </c>
      <c r="AM844" s="290"/>
    </row>
    <row r="845" spans="1:39"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83">Z846</f>
        <v>0</v>
      </c>
      <c r="AA847" s="404">
        <f t="shared" si="2483"/>
        <v>0</v>
      </c>
      <c r="AB847" s="404">
        <f t="shared" si="2483"/>
        <v>0</v>
      </c>
      <c r="AC847" s="404">
        <f t="shared" si="2483"/>
        <v>0</v>
      </c>
      <c r="AD847" s="404">
        <f t="shared" si="2483"/>
        <v>0</v>
      </c>
      <c r="AE847" s="404">
        <f t="shared" si="2483"/>
        <v>0</v>
      </c>
      <c r="AF847" s="404">
        <f t="shared" si="2483"/>
        <v>0</v>
      </c>
      <c r="AG847" s="404">
        <f t="shared" si="2483"/>
        <v>0</v>
      </c>
      <c r="AH847" s="404">
        <f t="shared" si="2483"/>
        <v>0</v>
      </c>
      <c r="AI847" s="404">
        <f t="shared" si="2483"/>
        <v>0</v>
      </c>
      <c r="AJ847" s="404">
        <f t="shared" si="2483"/>
        <v>0</v>
      </c>
      <c r="AK847" s="404">
        <f t="shared" si="2483"/>
        <v>0</v>
      </c>
      <c r="AL847" s="404">
        <f t="shared" si="2483"/>
        <v>0</v>
      </c>
      <c r="AM847" s="299"/>
    </row>
    <row r="848" spans="1:39" ht="15.75"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75"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75"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84">Z851</f>
        <v>0</v>
      </c>
      <c r="AA852" s="404">
        <f t="shared" ref="AA852" si="2485">AA851</f>
        <v>0</v>
      </c>
      <c r="AB852" s="404">
        <f t="shared" ref="AB852" si="2486">AB851</f>
        <v>0</v>
      </c>
      <c r="AC852" s="404">
        <f t="shared" ref="AC852" si="2487">AC851</f>
        <v>0</v>
      </c>
      <c r="AD852" s="404">
        <f t="shared" ref="AD852" si="2488">AD851</f>
        <v>0</v>
      </c>
      <c r="AE852" s="404">
        <f t="shared" ref="AE852" si="2489">AE851</f>
        <v>0</v>
      </c>
      <c r="AF852" s="404">
        <f t="shared" ref="AF852" si="2490">AF851</f>
        <v>0</v>
      </c>
      <c r="AG852" s="404">
        <f t="shared" ref="AG852" si="2491">AG851</f>
        <v>0</v>
      </c>
      <c r="AH852" s="404">
        <f t="shared" ref="AH852" si="2492">AH851</f>
        <v>0</v>
      </c>
      <c r="AI852" s="404">
        <f t="shared" ref="AI852" si="2493">AI851</f>
        <v>0</v>
      </c>
      <c r="AJ852" s="404">
        <f t="shared" ref="AJ852" si="2494">AJ851</f>
        <v>0</v>
      </c>
      <c r="AK852" s="404">
        <f t="shared" ref="AK852" si="2495">AK851</f>
        <v>0</v>
      </c>
      <c r="AL852" s="404">
        <f t="shared" ref="AL852" si="2496">AL851</f>
        <v>0</v>
      </c>
      <c r="AM852" s="299"/>
    </row>
    <row r="853" spans="1:39"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7">Z854</f>
        <v>0</v>
      </c>
      <c r="AA855" s="404">
        <f t="shared" ref="AA855" si="2498">AA854</f>
        <v>0</v>
      </c>
      <c r="AB855" s="404">
        <f t="shared" ref="AB855" si="2499">AB854</f>
        <v>0</v>
      </c>
      <c r="AC855" s="404">
        <f t="shared" ref="AC855" si="2500">AC854</f>
        <v>0</v>
      </c>
      <c r="AD855" s="404">
        <f t="shared" ref="AD855" si="2501">AD854</f>
        <v>0</v>
      </c>
      <c r="AE855" s="404">
        <f t="shared" ref="AE855" si="2502">AE854</f>
        <v>0</v>
      </c>
      <c r="AF855" s="404">
        <f t="shared" ref="AF855" si="2503">AF854</f>
        <v>0</v>
      </c>
      <c r="AG855" s="404">
        <f t="shared" ref="AG855" si="2504">AG854</f>
        <v>0</v>
      </c>
      <c r="AH855" s="404">
        <f t="shared" ref="AH855" si="2505">AH854</f>
        <v>0</v>
      </c>
      <c r="AI855" s="404">
        <f t="shared" ref="AI855" si="2506">AI854</f>
        <v>0</v>
      </c>
      <c r="AJ855" s="404">
        <f t="shared" ref="AJ855" si="2507">AJ854</f>
        <v>0</v>
      </c>
      <c r="AK855" s="404">
        <f t="shared" ref="AK855" si="2508">AK854</f>
        <v>0</v>
      </c>
      <c r="AL855" s="404">
        <f t="shared" ref="AL855" si="2509">AL854</f>
        <v>0</v>
      </c>
      <c r="AM855" s="299"/>
    </row>
    <row r="856" spans="1:39"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10">Z857</f>
        <v>0</v>
      </c>
      <c r="AA858" s="404">
        <f t="shared" ref="AA858" si="2511">AA857</f>
        <v>0</v>
      </c>
      <c r="AB858" s="404">
        <f t="shared" ref="AB858" si="2512">AB857</f>
        <v>0</v>
      </c>
      <c r="AC858" s="404">
        <f t="shared" ref="AC858" si="2513">AC857</f>
        <v>0</v>
      </c>
      <c r="AD858" s="404">
        <f t="shared" ref="AD858" si="2514">AD857</f>
        <v>0</v>
      </c>
      <c r="AE858" s="404">
        <f t="shared" ref="AE858" si="2515">AE857</f>
        <v>0</v>
      </c>
      <c r="AF858" s="404">
        <f t="shared" ref="AF858" si="2516">AF857</f>
        <v>0</v>
      </c>
      <c r="AG858" s="404">
        <f t="shared" ref="AG858" si="2517">AG857</f>
        <v>0</v>
      </c>
      <c r="AH858" s="404">
        <f t="shared" ref="AH858" si="2518">AH857</f>
        <v>0</v>
      </c>
      <c r="AI858" s="404">
        <f t="shared" ref="AI858" si="2519">AI857</f>
        <v>0</v>
      </c>
      <c r="AJ858" s="404">
        <f t="shared" ref="AJ858" si="2520">AJ857</f>
        <v>0</v>
      </c>
      <c r="AK858" s="404">
        <f t="shared" ref="AK858" si="2521">AK857</f>
        <v>0</v>
      </c>
      <c r="AL858" s="404">
        <f t="shared" ref="AL858" si="2522">AL857</f>
        <v>0</v>
      </c>
      <c r="AM858" s="299"/>
    </row>
    <row r="859" spans="1:39"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30"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23">Z860</f>
        <v>0</v>
      </c>
      <c r="AA861" s="404">
        <f t="shared" ref="AA861" si="2524">AA860</f>
        <v>0</v>
      </c>
      <c r="AB861" s="404">
        <f t="shared" ref="AB861" si="2525">AB860</f>
        <v>0</v>
      </c>
      <c r="AC861" s="404">
        <f t="shared" ref="AC861" si="2526">AC860</f>
        <v>0</v>
      </c>
      <c r="AD861" s="404">
        <f t="shared" ref="AD861" si="2527">AD860</f>
        <v>0</v>
      </c>
      <c r="AE861" s="404">
        <f t="shared" ref="AE861" si="2528">AE860</f>
        <v>0</v>
      </c>
      <c r="AF861" s="404">
        <f t="shared" ref="AF861" si="2529">AF860</f>
        <v>0</v>
      </c>
      <c r="AG861" s="404">
        <f t="shared" ref="AG861" si="2530">AG860</f>
        <v>0</v>
      </c>
      <c r="AH861" s="404">
        <f t="shared" ref="AH861" si="2531">AH860</f>
        <v>0</v>
      </c>
      <c r="AI861" s="404">
        <f t="shared" ref="AI861" si="2532">AI860</f>
        <v>0</v>
      </c>
      <c r="AJ861" s="404">
        <f t="shared" ref="AJ861" si="2533">AJ860</f>
        <v>0</v>
      </c>
      <c r="AK861" s="404">
        <f t="shared" ref="AK861" si="2534">AK860</f>
        <v>0</v>
      </c>
      <c r="AL861" s="404">
        <f t="shared" ref="AL861" si="2535">AL860</f>
        <v>0</v>
      </c>
      <c r="AM861" s="299"/>
    </row>
    <row r="862" spans="1:39"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75"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6">Z864</f>
        <v>0</v>
      </c>
      <c r="AA865" s="404">
        <f t="shared" ref="AA865" si="2537">AA864</f>
        <v>0</v>
      </c>
      <c r="AB865" s="404">
        <f t="shared" ref="AB865" si="2538">AB864</f>
        <v>0</v>
      </c>
      <c r="AC865" s="404">
        <f t="shared" ref="AC865" si="2539">AC864</f>
        <v>0</v>
      </c>
      <c r="AD865" s="404">
        <f t="shared" ref="AD865" si="2540">AD864</f>
        <v>0</v>
      </c>
      <c r="AE865" s="404">
        <f t="shared" ref="AE865" si="2541">AE864</f>
        <v>0</v>
      </c>
      <c r="AF865" s="404">
        <f t="shared" ref="AF865" si="2542">AF864</f>
        <v>0</v>
      </c>
      <c r="AG865" s="404">
        <f t="shared" ref="AG865" si="2543">AG864</f>
        <v>0</v>
      </c>
      <c r="AH865" s="404">
        <f t="shared" ref="AH865" si="2544">AH864</f>
        <v>0</v>
      </c>
      <c r="AI865" s="404">
        <f t="shared" ref="AI865" si="2545">AI864</f>
        <v>0</v>
      </c>
      <c r="AJ865" s="404">
        <f t="shared" ref="AJ865" si="2546">AJ864</f>
        <v>0</v>
      </c>
      <c r="AK865" s="404">
        <f t="shared" ref="AK865" si="2547">AK864</f>
        <v>0</v>
      </c>
      <c r="AL865" s="404">
        <f t="shared" ref="AL865" si="2548">AL864</f>
        <v>0</v>
      </c>
      <c r="AM865" s="299"/>
    </row>
    <row r="866" spans="1:39"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9">Z867</f>
        <v>0</v>
      </c>
      <c r="AA868" s="404">
        <f t="shared" ref="AA868" si="2550">AA867</f>
        <v>0</v>
      </c>
      <c r="AB868" s="404">
        <f t="shared" ref="AB868" si="2551">AB867</f>
        <v>0</v>
      </c>
      <c r="AC868" s="404">
        <f t="shared" ref="AC868" si="2552">AC867</f>
        <v>0</v>
      </c>
      <c r="AD868" s="404">
        <f t="shared" ref="AD868" si="2553">AD867</f>
        <v>0</v>
      </c>
      <c r="AE868" s="404">
        <f t="shared" ref="AE868" si="2554">AE867</f>
        <v>0</v>
      </c>
      <c r="AF868" s="404">
        <f t="shared" ref="AF868" si="2555">AF867</f>
        <v>0</v>
      </c>
      <c r="AG868" s="404">
        <f t="shared" ref="AG868" si="2556">AG867</f>
        <v>0</v>
      </c>
      <c r="AH868" s="404">
        <f t="shared" ref="AH868" si="2557">AH867</f>
        <v>0</v>
      </c>
      <c r="AI868" s="404">
        <f t="shared" ref="AI868" si="2558">AI867</f>
        <v>0</v>
      </c>
      <c r="AJ868" s="404">
        <f t="shared" ref="AJ868" si="2559">AJ867</f>
        <v>0</v>
      </c>
      <c r="AK868" s="404">
        <f t="shared" ref="AK868" si="2560">AK867</f>
        <v>0</v>
      </c>
      <c r="AL868" s="404">
        <f t="shared" ref="AL868" si="2561">AL867</f>
        <v>0</v>
      </c>
      <c r="AM868" s="299"/>
    </row>
    <row r="869" spans="1:39"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62">Z870</f>
        <v>0</v>
      </c>
      <c r="AA871" s="404">
        <f t="shared" ref="AA871" si="2563">AA870</f>
        <v>0</v>
      </c>
      <c r="AB871" s="404">
        <f t="shared" ref="AB871" si="2564">AB870</f>
        <v>0</v>
      </c>
      <c r="AC871" s="404">
        <f t="shared" ref="AC871" si="2565">AC870</f>
        <v>0</v>
      </c>
      <c r="AD871" s="404">
        <f t="shared" ref="AD871" si="2566">AD870</f>
        <v>0</v>
      </c>
      <c r="AE871" s="404">
        <f t="shared" ref="AE871" si="2567">AE870</f>
        <v>0</v>
      </c>
      <c r="AF871" s="404">
        <f t="shared" ref="AF871" si="2568">AF870</f>
        <v>0</v>
      </c>
      <c r="AG871" s="404">
        <f t="shared" ref="AG871" si="2569">AG870</f>
        <v>0</v>
      </c>
      <c r="AH871" s="404">
        <f t="shared" ref="AH871" si="2570">AH870</f>
        <v>0</v>
      </c>
      <c r="AI871" s="404">
        <f t="shared" ref="AI871" si="2571">AI870</f>
        <v>0</v>
      </c>
      <c r="AJ871" s="404">
        <f t="shared" ref="AJ871" si="2572">AJ870</f>
        <v>0</v>
      </c>
      <c r="AK871" s="404">
        <f t="shared" ref="AK871" si="2573">AK870</f>
        <v>0</v>
      </c>
      <c r="AL871" s="404">
        <f t="shared" ref="AL871" si="2574">AL870</f>
        <v>0</v>
      </c>
      <c r="AM871" s="299"/>
    </row>
    <row r="872" spans="1:39"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5">Z873</f>
        <v>0</v>
      </c>
      <c r="AA874" s="404">
        <f t="shared" ref="AA874" si="2576">AA873</f>
        <v>0</v>
      </c>
      <c r="AB874" s="404">
        <f t="shared" ref="AB874" si="2577">AB873</f>
        <v>0</v>
      </c>
      <c r="AC874" s="404">
        <f t="shared" ref="AC874" si="2578">AC873</f>
        <v>0</v>
      </c>
      <c r="AD874" s="404">
        <f t="shared" ref="AD874" si="2579">AD873</f>
        <v>0</v>
      </c>
      <c r="AE874" s="404">
        <f t="shared" ref="AE874" si="2580">AE873</f>
        <v>0</v>
      </c>
      <c r="AF874" s="404">
        <f t="shared" ref="AF874" si="2581">AF873</f>
        <v>0</v>
      </c>
      <c r="AG874" s="404">
        <f t="shared" ref="AG874" si="2582">AG873</f>
        <v>0</v>
      </c>
      <c r="AH874" s="404">
        <f t="shared" ref="AH874" si="2583">AH873</f>
        <v>0</v>
      </c>
      <c r="AI874" s="404">
        <f t="shared" ref="AI874" si="2584">AI873</f>
        <v>0</v>
      </c>
      <c r="AJ874" s="404">
        <f t="shared" ref="AJ874" si="2585">AJ873</f>
        <v>0</v>
      </c>
      <c r="AK874" s="404">
        <f t="shared" ref="AK874" si="2586">AK873</f>
        <v>0</v>
      </c>
      <c r="AL874" s="404">
        <f t="shared" ref="AL874" si="2587">AL873</f>
        <v>0</v>
      </c>
      <c r="AM874" s="299"/>
    </row>
    <row r="875" spans="1:39"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8">Z876</f>
        <v>0</v>
      </c>
      <c r="AA877" s="404">
        <f t="shared" ref="AA877" si="2589">AA876</f>
        <v>0</v>
      </c>
      <c r="AB877" s="404">
        <f t="shared" ref="AB877" si="2590">AB876</f>
        <v>0</v>
      </c>
      <c r="AC877" s="404">
        <f t="shared" ref="AC877" si="2591">AC876</f>
        <v>0</v>
      </c>
      <c r="AD877" s="404">
        <f t="shared" ref="AD877" si="2592">AD876</f>
        <v>0</v>
      </c>
      <c r="AE877" s="404">
        <f t="shared" ref="AE877" si="2593">AE876</f>
        <v>0</v>
      </c>
      <c r="AF877" s="404">
        <f t="shared" ref="AF877" si="2594">AF876</f>
        <v>0</v>
      </c>
      <c r="AG877" s="404">
        <f t="shared" ref="AG877" si="2595">AG876</f>
        <v>0</v>
      </c>
      <c r="AH877" s="404">
        <f t="shared" ref="AH877" si="2596">AH876</f>
        <v>0</v>
      </c>
      <c r="AI877" s="404">
        <f t="shared" ref="AI877" si="2597">AI876</f>
        <v>0</v>
      </c>
      <c r="AJ877" s="404">
        <f t="shared" ref="AJ877" si="2598">AJ876</f>
        <v>0</v>
      </c>
      <c r="AK877" s="404">
        <f t="shared" ref="AK877" si="2599">AK876</f>
        <v>0</v>
      </c>
      <c r="AL877" s="404">
        <f t="shared" ref="AL877" si="2600">AL876</f>
        <v>0</v>
      </c>
      <c r="AM877" s="299"/>
    </row>
    <row r="878" spans="1:39"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601">Z879</f>
        <v>0</v>
      </c>
      <c r="AA880" s="404">
        <f t="shared" ref="AA880" si="2602">AA879</f>
        <v>0</v>
      </c>
      <c r="AB880" s="404">
        <f t="shared" ref="AB880" si="2603">AB879</f>
        <v>0</v>
      </c>
      <c r="AC880" s="404">
        <f t="shared" ref="AC880" si="2604">AC879</f>
        <v>0</v>
      </c>
      <c r="AD880" s="404">
        <f t="shared" ref="AD880" si="2605">AD879</f>
        <v>0</v>
      </c>
      <c r="AE880" s="404">
        <f t="shared" ref="AE880" si="2606">AE879</f>
        <v>0</v>
      </c>
      <c r="AF880" s="404">
        <f t="shared" ref="AF880" si="2607">AF879</f>
        <v>0</v>
      </c>
      <c r="AG880" s="404">
        <f t="shared" ref="AG880" si="2608">AG879</f>
        <v>0</v>
      </c>
      <c r="AH880" s="404">
        <f t="shared" ref="AH880" si="2609">AH879</f>
        <v>0</v>
      </c>
      <c r="AI880" s="404">
        <f t="shared" ref="AI880" si="2610">AI879</f>
        <v>0</v>
      </c>
      <c r="AJ880" s="404">
        <f t="shared" ref="AJ880" si="2611">AJ879</f>
        <v>0</v>
      </c>
      <c r="AK880" s="404">
        <f t="shared" ref="AK880" si="2612">AK879</f>
        <v>0</v>
      </c>
      <c r="AL880" s="404">
        <f t="shared" ref="AL880" si="2613">AL879</f>
        <v>0</v>
      </c>
      <c r="AM880" s="299"/>
    </row>
    <row r="881" spans="1:39"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14">Z882</f>
        <v>0</v>
      </c>
      <c r="AA883" s="404">
        <f t="shared" ref="AA883" si="2615">AA882</f>
        <v>0</v>
      </c>
      <c r="AB883" s="404">
        <f t="shared" ref="AB883" si="2616">AB882</f>
        <v>0</v>
      </c>
      <c r="AC883" s="404">
        <f t="shared" ref="AC883" si="2617">AC882</f>
        <v>0</v>
      </c>
      <c r="AD883" s="404">
        <f t="shared" ref="AD883" si="2618">AD882</f>
        <v>0</v>
      </c>
      <c r="AE883" s="404">
        <f t="shared" ref="AE883" si="2619">AE882</f>
        <v>0</v>
      </c>
      <c r="AF883" s="404">
        <f t="shared" ref="AF883" si="2620">AF882</f>
        <v>0</v>
      </c>
      <c r="AG883" s="404">
        <f t="shared" ref="AG883" si="2621">AG882</f>
        <v>0</v>
      </c>
      <c r="AH883" s="404">
        <f t="shared" ref="AH883" si="2622">AH882</f>
        <v>0</v>
      </c>
      <c r="AI883" s="404">
        <f t="shared" ref="AI883" si="2623">AI882</f>
        <v>0</v>
      </c>
      <c r="AJ883" s="404">
        <f t="shared" ref="AJ883" si="2624">AJ882</f>
        <v>0</v>
      </c>
      <c r="AK883" s="404">
        <f t="shared" ref="AK883" si="2625">AK882</f>
        <v>0</v>
      </c>
      <c r="AL883" s="404">
        <f t="shared" ref="AL883" si="2626">AL882</f>
        <v>0</v>
      </c>
      <c r="AM883" s="299"/>
    </row>
    <row r="884" spans="1:39"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30"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7">Z885</f>
        <v>0</v>
      </c>
      <c r="AA886" s="404">
        <f t="shared" ref="AA886" si="2628">AA885</f>
        <v>0</v>
      </c>
      <c r="AB886" s="404">
        <f t="shared" ref="AB886" si="2629">AB885</f>
        <v>0</v>
      </c>
      <c r="AC886" s="404">
        <f t="shared" ref="AC886" si="2630">AC885</f>
        <v>0</v>
      </c>
      <c r="AD886" s="404">
        <f t="shared" ref="AD886" si="2631">AD885</f>
        <v>0</v>
      </c>
      <c r="AE886" s="404">
        <f t="shared" ref="AE886" si="2632">AE885</f>
        <v>0</v>
      </c>
      <c r="AF886" s="404">
        <f t="shared" ref="AF886" si="2633">AF885</f>
        <v>0</v>
      </c>
      <c r="AG886" s="404">
        <f t="shared" ref="AG886" si="2634">AG885</f>
        <v>0</v>
      </c>
      <c r="AH886" s="404">
        <f t="shared" ref="AH886" si="2635">AH885</f>
        <v>0</v>
      </c>
      <c r="AI886" s="404">
        <f t="shared" ref="AI886" si="2636">AI885</f>
        <v>0</v>
      </c>
      <c r="AJ886" s="404">
        <f t="shared" ref="AJ886" si="2637">AJ885</f>
        <v>0</v>
      </c>
      <c r="AK886" s="404">
        <f t="shared" ref="AK886" si="2638">AK885</f>
        <v>0</v>
      </c>
      <c r="AL886" s="404">
        <f>AL885</f>
        <v>0</v>
      </c>
      <c r="AM886" s="299"/>
    </row>
    <row r="887" spans="1:39"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75"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9">Z889</f>
        <v>0</v>
      </c>
      <c r="AA890" s="404">
        <f t="shared" ref="AA890" si="2640">AA889</f>
        <v>0</v>
      </c>
      <c r="AB890" s="404">
        <f t="shared" ref="AB890" si="2641">AB889</f>
        <v>0</v>
      </c>
      <c r="AC890" s="404">
        <f t="shared" ref="AC890" si="2642">AC889</f>
        <v>0</v>
      </c>
      <c r="AD890" s="404">
        <f t="shared" ref="AD890" si="2643">AD889</f>
        <v>0</v>
      </c>
      <c r="AE890" s="404">
        <f t="shared" ref="AE890" si="2644">AE889</f>
        <v>0</v>
      </c>
      <c r="AF890" s="404">
        <f t="shared" ref="AF890" si="2645">AF889</f>
        <v>0</v>
      </c>
      <c r="AG890" s="404">
        <f t="shared" ref="AG890" si="2646">AG889</f>
        <v>0</v>
      </c>
      <c r="AH890" s="404">
        <f t="shared" ref="AH890" si="2647">AH889</f>
        <v>0</v>
      </c>
      <c r="AI890" s="404">
        <f t="shared" ref="AI890" si="2648">AI889</f>
        <v>0</v>
      </c>
      <c r="AJ890" s="404">
        <f t="shared" ref="AJ890" si="2649">AJ889</f>
        <v>0</v>
      </c>
      <c r="AK890" s="404">
        <f t="shared" ref="AK890" si="2650">AK889</f>
        <v>0</v>
      </c>
      <c r="AL890" s="404">
        <f t="shared" ref="AL890" si="2651">AL889</f>
        <v>0</v>
      </c>
      <c r="AM890" s="299"/>
    </row>
    <row r="891" spans="1:39"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52">Z892</f>
        <v>0</v>
      </c>
      <c r="AA893" s="404">
        <f t="shared" ref="AA893" si="2653">AA892</f>
        <v>0</v>
      </c>
      <c r="AB893" s="404">
        <f t="shared" ref="AB893" si="2654">AB892</f>
        <v>0</v>
      </c>
      <c r="AC893" s="404">
        <f t="shared" ref="AC893" si="2655">AC892</f>
        <v>0</v>
      </c>
      <c r="AD893" s="404">
        <f t="shared" ref="AD893" si="2656">AD892</f>
        <v>0</v>
      </c>
      <c r="AE893" s="404">
        <f t="shared" ref="AE893" si="2657">AE892</f>
        <v>0</v>
      </c>
      <c r="AF893" s="404">
        <f t="shared" ref="AF893" si="2658">AF892</f>
        <v>0</v>
      </c>
      <c r="AG893" s="404">
        <f t="shared" ref="AG893" si="2659">AG892</f>
        <v>0</v>
      </c>
      <c r="AH893" s="404">
        <f t="shared" ref="AH893" si="2660">AH892</f>
        <v>0</v>
      </c>
      <c r="AI893" s="404">
        <f t="shared" ref="AI893" si="2661">AI892</f>
        <v>0</v>
      </c>
      <c r="AJ893" s="404">
        <f t="shared" ref="AJ893" si="2662">AJ892</f>
        <v>0</v>
      </c>
      <c r="AK893" s="404">
        <f t="shared" ref="AK893" si="2663">AK892</f>
        <v>0</v>
      </c>
      <c r="AL893" s="404">
        <f t="shared" ref="AL893" si="2664">AL892</f>
        <v>0</v>
      </c>
      <c r="AM893" s="299"/>
    </row>
    <row r="894" spans="1:39"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5">Z895</f>
        <v>0</v>
      </c>
      <c r="AA896" s="404">
        <f t="shared" ref="AA896" si="2666">AA895</f>
        <v>0</v>
      </c>
      <c r="AB896" s="404">
        <f t="shared" ref="AB896" si="2667">AB895</f>
        <v>0</v>
      </c>
      <c r="AC896" s="404">
        <f t="shared" ref="AC896" si="2668">AC895</f>
        <v>0</v>
      </c>
      <c r="AD896" s="404">
        <f t="shared" ref="AD896" si="2669">AD895</f>
        <v>0</v>
      </c>
      <c r="AE896" s="404">
        <f t="shared" ref="AE896" si="2670">AE895</f>
        <v>0</v>
      </c>
      <c r="AF896" s="404">
        <f t="shared" ref="AF896" si="2671">AF895</f>
        <v>0</v>
      </c>
      <c r="AG896" s="404">
        <f t="shared" ref="AG896" si="2672">AG895</f>
        <v>0</v>
      </c>
      <c r="AH896" s="404">
        <f t="shared" ref="AH896" si="2673">AH895</f>
        <v>0</v>
      </c>
      <c r="AI896" s="404">
        <f t="shared" ref="AI896" si="2674">AI895</f>
        <v>0</v>
      </c>
      <c r="AJ896" s="404">
        <f t="shared" ref="AJ896" si="2675">AJ895</f>
        <v>0</v>
      </c>
      <c r="AK896" s="404">
        <f t="shared" ref="AK896" si="2676">AK895</f>
        <v>0</v>
      </c>
      <c r="AL896" s="404">
        <f t="shared" ref="AL896" si="2677">AL895</f>
        <v>0</v>
      </c>
      <c r="AM896" s="299"/>
    </row>
    <row r="897" spans="1:39"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75"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8">Z899</f>
        <v>0</v>
      </c>
      <c r="AA900" s="404">
        <f t="shared" ref="AA900" si="2679">AA899</f>
        <v>0</v>
      </c>
      <c r="AB900" s="404">
        <f t="shared" ref="AB900" si="2680">AB899</f>
        <v>0</v>
      </c>
      <c r="AC900" s="404">
        <f t="shared" ref="AC900" si="2681">AC899</f>
        <v>0</v>
      </c>
      <c r="AD900" s="404">
        <f t="shared" ref="AD900" si="2682">AD899</f>
        <v>0</v>
      </c>
      <c r="AE900" s="404">
        <f t="shared" ref="AE900" si="2683">AE899</f>
        <v>0</v>
      </c>
      <c r="AF900" s="404">
        <f t="shared" ref="AF900" si="2684">AF899</f>
        <v>0</v>
      </c>
      <c r="AG900" s="404">
        <f t="shared" ref="AG900" si="2685">AG899</f>
        <v>0</v>
      </c>
      <c r="AH900" s="404">
        <f t="shared" ref="AH900" si="2686">AH899</f>
        <v>0</v>
      </c>
      <c r="AI900" s="404">
        <f t="shared" ref="AI900" si="2687">AI899</f>
        <v>0</v>
      </c>
      <c r="AJ900" s="404">
        <f t="shared" ref="AJ900" si="2688">AJ899</f>
        <v>0</v>
      </c>
      <c r="AK900" s="404">
        <f t="shared" ref="AK900" si="2689">AK899</f>
        <v>0</v>
      </c>
      <c r="AL900" s="404">
        <f t="shared" ref="AL900" si="2690">AL899</f>
        <v>0</v>
      </c>
      <c r="AM900" s="299"/>
    </row>
    <row r="901" spans="1:39"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91">Z902</f>
        <v>0</v>
      </c>
      <c r="AA903" s="404">
        <f t="shared" ref="AA903" si="2692">AA902</f>
        <v>0</v>
      </c>
      <c r="AB903" s="404">
        <f t="shared" ref="AB903" si="2693">AB902</f>
        <v>0</v>
      </c>
      <c r="AC903" s="404">
        <f t="shared" ref="AC903" si="2694">AC902</f>
        <v>0</v>
      </c>
      <c r="AD903" s="404">
        <f t="shared" ref="AD903" si="2695">AD902</f>
        <v>0</v>
      </c>
      <c r="AE903" s="404">
        <f t="shared" ref="AE903" si="2696">AE902</f>
        <v>0</v>
      </c>
      <c r="AF903" s="404">
        <f t="shared" ref="AF903" si="2697">AF902</f>
        <v>0</v>
      </c>
      <c r="AG903" s="404">
        <f t="shared" ref="AG903" si="2698">AG902</f>
        <v>0</v>
      </c>
      <c r="AH903" s="404">
        <f t="shared" ref="AH903" si="2699">AH902</f>
        <v>0</v>
      </c>
      <c r="AI903" s="404">
        <f t="shared" ref="AI903" si="2700">AI902</f>
        <v>0</v>
      </c>
      <c r="AJ903" s="404">
        <f t="shared" ref="AJ903" si="2701">AJ902</f>
        <v>0</v>
      </c>
      <c r="AK903" s="404">
        <f t="shared" ref="AK903" si="2702">AK902</f>
        <v>0</v>
      </c>
      <c r="AL903" s="404">
        <f t="shared" ref="AL903" si="2703">AL902</f>
        <v>0</v>
      </c>
      <c r="AM903" s="299"/>
    </row>
    <row r="904" spans="1:39"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704">Z905</f>
        <v>0</v>
      </c>
      <c r="AA906" s="404">
        <f t="shared" ref="AA906" si="2705">AA905</f>
        <v>0</v>
      </c>
      <c r="AB906" s="404">
        <f t="shared" ref="AB906" si="2706">AB905</f>
        <v>0</v>
      </c>
      <c r="AC906" s="404">
        <f t="shared" ref="AC906" si="2707">AC905</f>
        <v>0</v>
      </c>
      <c r="AD906" s="404">
        <f t="shared" ref="AD906" si="2708">AD905</f>
        <v>0</v>
      </c>
      <c r="AE906" s="404">
        <f t="shared" ref="AE906" si="2709">AE905</f>
        <v>0</v>
      </c>
      <c r="AF906" s="404">
        <f t="shared" ref="AF906" si="2710">AF905</f>
        <v>0</v>
      </c>
      <c r="AG906" s="404">
        <f t="shared" ref="AG906" si="2711">AG905</f>
        <v>0</v>
      </c>
      <c r="AH906" s="404">
        <f t="shared" ref="AH906" si="2712">AH905</f>
        <v>0</v>
      </c>
      <c r="AI906" s="404">
        <f t="shared" ref="AI906" si="2713">AI905</f>
        <v>0</v>
      </c>
      <c r="AJ906" s="404">
        <f t="shared" ref="AJ906" si="2714">AJ905</f>
        <v>0</v>
      </c>
      <c r="AK906" s="404">
        <f t="shared" ref="AK906" si="2715">AK905</f>
        <v>0</v>
      </c>
      <c r="AL906" s="404">
        <f t="shared" ref="AL906" si="2716">AL905</f>
        <v>0</v>
      </c>
      <c r="AM906" s="299"/>
    </row>
    <row r="907" spans="1:39"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7">Z908</f>
        <v>0</v>
      </c>
      <c r="AA909" s="404">
        <f t="shared" ref="AA909" si="2718">AA908</f>
        <v>0</v>
      </c>
      <c r="AB909" s="404">
        <f t="shared" ref="AB909" si="2719">AB908</f>
        <v>0</v>
      </c>
      <c r="AC909" s="404">
        <f t="shared" ref="AC909" si="2720">AC908</f>
        <v>0</v>
      </c>
      <c r="AD909" s="404">
        <f t="shared" ref="AD909" si="2721">AD908</f>
        <v>0</v>
      </c>
      <c r="AE909" s="404">
        <f t="shared" ref="AE909" si="2722">AE908</f>
        <v>0</v>
      </c>
      <c r="AF909" s="404">
        <f t="shared" ref="AF909" si="2723">AF908</f>
        <v>0</v>
      </c>
      <c r="AG909" s="404">
        <f t="shared" ref="AG909" si="2724">AG908</f>
        <v>0</v>
      </c>
      <c r="AH909" s="404">
        <f t="shared" ref="AH909" si="2725">AH908</f>
        <v>0</v>
      </c>
      <c r="AI909" s="404">
        <f t="shared" ref="AI909" si="2726">AI908</f>
        <v>0</v>
      </c>
      <c r="AJ909" s="404">
        <f t="shared" ref="AJ909" si="2727">AJ908</f>
        <v>0</v>
      </c>
      <c r="AK909" s="404">
        <f t="shared" ref="AK909" si="2728">AK908</f>
        <v>0</v>
      </c>
      <c r="AL909" s="404">
        <f t="shared" ref="AL909" si="2729">AL908</f>
        <v>0</v>
      </c>
      <c r="AM909" s="299"/>
    </row>
    <row r="910" spans="1:39"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30">Z911</f>
        <v>0</v>
      </c>
      <c r="AA912" s="404">
        <f t="shared" ref="AA912" si="2731">AA911</f>
        <v>0</v>
      </c>
      <c r="AB912" s="404">
        <f t="shared" ref="AB912" si="2732">AB911</f>
        <v>0</v>
      </c>
      <c r="AC912" s="404">
        <f t="shared" ref="AC912" si="2733">AC911</f>
        <v>0</v>
      </c>
      <c r="AD912" s="404">
        <f t="shared" ref="AD912" si="2734">AD911</f>
        <v>0</v>
      </c>
      <c r="AE912" s="404">
        <f t="shared" ref="AE912" si="2735">AE911</f>
        <v>0</v>
      </c>
      <c r="AF912" s="404">
        <f t="shared" ref="AF912" si="2736">AF911</f>
        <v>0</v>
      </c>
      <c r="AG912" s="404">
        <f t="shared" ref="AG912" si="2737">AG911</f>
        <v>0</v>
      </c>
      <c r="AH912" s="404">
        <f t="shared" ref="AH912" si="2738">AH911</f>
        <v>0</v>
      </c>
      <c r="AI912" s="404">
        <f t="shared" ref="AI912" si="2739">AI911</f>
        <v>0</v>
      </c>
      <c r="AJ912" s="404">
        <f t="shared" ref="AJ912" si="2740">AJ911</f>
        <v>0</v>
      </c>
      <c r="AK912" s="404">
        <f t="shared" ref="AK912" si="2741">AK911</f>
        <v>0</v>
      </c>
      <c r="AL912" s="404">
        <f t="shared" ref="AL912" si="2742">AL911</f>
        <v>0</v>
      </c>
      <c r="AM912" s="299"/>
    </row>
    <row r="913" spans="1:39"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43">Z914</f>
        <v>0</v>
      </c>
      <c r="AA915" s="404">
        <f t="shared" ref="AA915" si="2744">AA914</f>
        <v>0</v>
      </c>
      <c r="AB915" s="404">
        <f t="shared" ref="AB915" si="2745">AB914</f>
        <v>0</v>
      </c>
      <c r="AC915" s="404">
        <f t="shared" ref="AC915" si="2746">AC914</f>
        <v>0</v>
      </c>
      <c r="AD915" s="404">
        <f t="shared" ref="AD915" si="2747">AD914</f>
        <v>0</v>
      </c>
      <c r="AE915" s="404">
        <f t="shared" ref="AE915" si="2748">AE914</f>
        <v>0</v>
      </c>
      <c r="AF915" s="404">
        <f t="shared" ref="AF915" si="2749">AF914</f>
        <v>0</v>
      </c>
      <c r="AG915" s="404">
        <f t="shared" ref="AG915" si="2750">AG914</f>
        <v>0</v>
      </c>
      <c r="AH915" s="404">
        <f t="shared" ref="AH915" si="2751">AH914</f>
        <v>0</v>
      </c>
      <c r="AI915" s="404">
        <f t="shared" ref="AI915" si="2752">AI914</f>
        <v>0</v>
      </c>
      <c r="AJ915" s="404">
        <f t="shared" ref="AJ915" si="2753">AJ914</f>
        <v>0</v>
      </c>
      <c r="AK915" s="404">
        <f t="shared" ref="AK915" si="2754">AK914</f>
        <v>0</v>
      </c>
      <c r="AL915" s="404">
        <f t="shared" ref="AL915" si="2755">AL914</f>
        <v>0</v>
      </c>
      <c r="AM915" s="299"/>
    </row>
    <row r="916" spans="1:39"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45"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6">Z917</f>
        <v>0</v>
      </c>
      <c r="AA918" s="404">
        <f t="shared" ref="AA918" si="2757">AA917</f>
        <v>0</v>
      </c>
      <c r="AB918" s="404">
        <f t="shared" ref="AB918" si="2758">AB917</f>
        <v>0</v>
      </c>
      <c r="AC918" s="404">
        <f t="shared" ref="AC918" si="2759">AC917</f>
        <v>0</v>
      </c>
      <c r="AD918" s="404">
        <f t="shared" ref="AD918" si="2760">AD917</f>
        <v>0</v>
      </c>
      <c r="AE918" s="404">
        <f t="shared" ref="AE918" si="2761">AE917</f>
        <v>0</v>
      </c>
      <c r="AF918" s="404">
        <f t="shared" ref="AF918" si="2762">AF917</f>
        <v>0</v>
      </c>
      <c r="AG918" s="404">
        <f t="shared" ref="AG918" si="2763">AG917</f>
        <v>0</v>
      </c>
      <c r="AH918" s="404">
        <f t="shared" ref="AH918" si="2764">AH917</f>
        <v>0</v>
      </c>
      <c r="AI918" s="404">
        <f t="shared" ref="AI918" si="2765">AI917</f>
        <v>0</v>
      </c>
      <c r="AJ918" s="404">
        <f t="shared" ref="AJ918" si="2766">AJ917</f>
        <v>0</v>
      </c>
      <c r="AK918" s="404">
        <f t="shared" ref="AK918" si="2767">AK917</f>
        <v>0</v>
      </c>
      <c r="AL918" s="404">
        <f t="shared" ref="AL918" si="2768">AL917</f>
        <v>0</v>
      </c>
      <c r="AM918" s="299"/>
    </row>
    <row r="919" spans="1:39"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30"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9">Z920</f>
        <v>0</v>
      </c>
      <c r="AA921" s="404">
        <f t="shared" ref="AA921" si="2770">AA920</f>
        <v>0</v>
      </c>
      <c r="AB921" s="404">
        <f t="shared" ref="AB921" si="2771">AB920</f>
        <v>0</v>
      </c>
      <c r="AC921" s="404">
        <f t="shared" ref="AC921" si="2772">AC920</f>
        <v>0</v>
      </c>
      <c r="AD921" s="404">
        <f t="shared" ref="AD921" si="2773">AD920</f>
        <v>0</v>
      </c>
      <c r="AE921" s="404">
        <f t="shared" ref="AE921" si="2774">AE920</f>
        <v>0</v>
      </c>
      <c r="AF921" s="404">
        <f t="shared" ref="AF921" si="2775">AF920</f>
        <v>0</v>
      </c>
      <c r="AG921" s="404">
        <f t="shared" ref="AG921" si="2776">AG920</f>
        <v>0</v>
      </c>
      <c r="AH921" s="404">
        <f t="shared" ref="AH921" si="2777">AH920</f>
        <v>0</v>
      </c>
      <c r="AI921" s="404">
        <f t="shared" ref="AI921" si="2778">AI920</f>
        <v>0</v>
      </c>
      <c r="AJ921" s="404">
        <f t="shared" ref="AJ921" si="2779">AJ920</f>
        <v>0</v>
      </c>
      <c r="AK921" s="404">
        <f t="shared" ref="AK921" si="2780">AK920</f>
        <v>0</v>
      </c>
      <c r="AL921" s="404">
        <f t="shared" ref="AL921" si="2781">AL920</f>
        <v>0</v>
      </c>
      <c r="AM921" s="299"/>
    </row>
    <row r="922" spans="1:39"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82">Z923</f>
        <v>0</v>
      </c>
      <c r="AA924" s="404">
        <f t="shared" ref="AA924" si="2783">AA923</f>
        <v>0</v>
      </c>
      <c r="AB924" s="404">
        <f t="shared" ref="AB924" si="2784">AB923</f>
        <v>0</v>
      </c>
      <c r="AC924" s="404">
        <f t="shared" ref="AC924" si="2785">AC923</f>
        <v>0</v>
      </c>
      <c r="AD924" s="404">
        <f t="shared" ref="AD924" si="2786">AD923</f>
        <v>0</v>
      </c>
      <c r="AE924" s="404">
        <f t="shared" ref="AE924" si="2787">AE923</f>
        <v>0</v>
      </c>
      <c r="AF924" s="404">
        <f t="shared" ref="AF924" si="2788">AF923</f>
        <v>0</v>
      </c>
      <c r="AG924" s="404">
        <f t="shared" ref="AG924" si="2789">AG923</f>
        <v>0</v>
      </c>
      <c r="AH924" s="404">
        <f t="shared" ref="AH924" si="2790">AH923</f>
        <v>0</v>
      </c>
      <c r="AI924" s="404">
        <f t="shared" ref="AI924" si="2791">AI923</f>
        <v>0</v>
      </c>
      <c r="AJ924" s="404">
        <f t="shared" ref="AJ924" si="2792">AJ923</f>
        <v>0</v>
      </c>
      <c r="AK924" s="404">
        <f t="shared" ref="AK924" si="2793">AK923</f>
        <v>0</v>
      </c>
      <c r="AL924" s="404">
        <f t="shared" ref="AL924" si="2794">AL923</f>
        <v>0</v>
      </c>
      <c r="AM924" s="299"/>
    </row>
    <row r="925" spans="1:39"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5">Z926</f>
        <v>0</v>
      </c>
      <c r="AA927" s="404">
        <f t="shared" ref="AA927" si="2796">AA926</f>
        <v>0</v>
      </c>
      <c r="AB927" s="404">
        <f t="shared" ref="AB927" si="2797">AB926</f>
        <v>0</v>
      </c>
      <c r="AC927" s="404">
        <f t="shared" ref="AC927" si="2798">AC926</f>
        <v>0</v>
      </c>
      <c r="AD927" s="404">
        <f t="shared" ref="AD927" si="2799">AD926</f>
        <v>0</v>
      </c>
      <c r="AE927" s="404">
        <f t="shared" ref="AE927" si="2800">AE926</f>
        <v>0</v>
      </c>
      <c r="AF927" s="404">
        <f t="shared" ref="AF927" si="2801">AF926</f>
        <v>0</v>
      </c>
      <c r="AG927" s="404">
        <f t="shared" ref="AG927" si="2802">AG926</f>
        <v>0</v>
      </c>
      <c r="AH927" s="404">
        <f t="shared" ref="AH927" si="2803">AH926</f>
        <v>0</v>
      </c>
      <c r="AI927" s="404">
        <f t="shared" ref="AI927" si="2804">AI926</f>
        <v>0</v>
      </c>
      <c r="AJ927" s="404">
        <f t="shared" ref="AJ927" si="2805">AJ926</f>
        <v>0</v>
      </c>
      <c r="AK927" s="404">
        <f t="shared" ref="AK927" si="2806">AK926</f>
        <v>0</v>
      </c>
      <c r="AL927" s="404">
        <f t="shared" ref="AL927" si="2807">AL926</f>
        <v>0</v>
      </c>
      <c r="AM927" s="299"/>
    </row>
    <row r="928" spans="1:39"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8">Z929</f>
        <v>0</v>
      </c>
      <c r="AA930" s="404">
        <f t="shared" ref="AA930" si="2809">AA929</f>
        <v>0</v>
      </c>
      <c r="AB930" s="404">
        <f t="shared" ref="AB930" si="2810">AB929</f>
        <v>0</v>
      </c>
      <c r="AC930" s="404">
        <f t="shared" ref="AC930" si="2811">AC929</f>
        <v>0</v>
      </c>
      <c r="AD930" s="404">
        <f t="shared" ref="AD930" si="2812">AD929</f>
        <v>0</v>
      </c>
      <c r="AE930" s="404">
        <f t="shared" ref="AE930" si="2813">AE929</f>
        <v>0</v>
      </c>
      <c r="AF930" s="404">
        <f t="shared" ref="AF930" si="2814">AF929</f>
        <v>0</v>
      </c>
      <c r="AG930" s="404">
        <f t="shared" ref="AG930" si="2815">AG929</f>
        <v>0</v>
      </c>
      <c r="AH930" s="404">
        <f t="shared" ref="AH930" si="2816">AH929</f>
        <v>0</v>
      </c>
      <c r="AI930" s="404">
        <f t="shared" ref="AI930" si="2817">AI929</f>
        <v>0</v>
      </c>
      <c r="AJ930" s="404">
        <f t="shared" ref="AJ930" si="2818">AJ929</f>
        <v>0</v>
      </c>
      <c r="AK930" s="404">
        <f t="shared" ref="AK930" si="2819">AK929</f>
        <v>0</v>
      </c>
      <c r="AL930" s="404">
        <f t="shared" ref="AL930" si="2820">AL929</f>
        <v>0</v>
      </c>
      <c r="AM930" s="299"/>
    </row>
    <row r="931" spans="1:39"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21">Z932</f>
        <v>0</v>
      </c>
      <c r="AA933" s="404">
        <f t="shared" ref="AA933" si="2822">AA932</f>
        <v>0</v>
      </c>
      <c r="AB933" s="404">
        <f t="shared" ref="AB933" si="2823">AB932</f>
        <v>0</v>
      </c>
      <c r="AC933" s="404">
        <f t="shared" ref="AC933" si="2824">AC932</f>
        <v>0</v>
      </c>
      <c r="AD933" s="404">
        <f t="shared" ref="AD933" si="2825">AD932</f>
        <v>0</v>
      </c>
      <c r="AE933" s="404">
        <f t="shared" ref="AE933" si="2826">AE932</f>
        <v>0</v>
      </c>
      <c r="AF933" s="404">
        <f t="shared" ref="AF933" si="2827">AF932</f>
        <v>0</v>
      </c>
      <c r="AG933" s="404">
        <f t="shared" ref="AG933" si="2828">AG932</f>
        <v>0</v>
      </c>
      <c r="AH933" s="404">
        <f t="shared" ref="AH933" si="2829">AH932</f>
        <v>0</v>
      </c>
      <c r="AI933" s="404">
        <f t="shared" ref="AI933" si="2830">AI932</f>
        <v>0</v>
      </c>
      <c r="AJ933" s="404">
        <f t="shared" ref="AJ933" si="2831">AJ932</f>
        <v>0</v>
      </c>
      <c r="AK933" s="404">
        <f t="shared" ref="AK933" si="2832">AK932</f>
        <v>0</v>
      </c>
      <c r="AL933" s="404">
        <f t="shared" ref="AL933" si="2833">AL932</f>
        <v>0</v>
      </c>
      <c r="AM933" s="299"/>
    </row>
    <row r="934" spans="1:39"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45"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34">Z935</f>
        <v>0</v>
      </c>
      <c r="AA936" s="404">
        <f t="shared" ref="AA936" si="2835">AA935</f>
        <v>0</v>
      </c>
      <c r="AB936" s="404">
        <f t="shared" ref="AB936" si="2836">AB935</f>
        <v>0</v>
      </c>
      <c r="AC936" s="404">
        <f t="shared" ref="AC936" si="2837">AC935</f>
        <v>0</v>
      </c>
      <c r="AD936" s="404">
        <f t="shared" ref="AD936" si="2838">AD935</f>
        <v>0</v>
      </c>
      <c r="AE936" s="404">
        <f t="shared" ref="AE936" si="2839">AE935</f>
        <v>0</v>
      </c>
      <c r="AF936" s="404">
        <f t="shared" ref="AF936" si="2840">AF935</f>
        <v>0</v>
      </c>
      <c r="AG936" s="404">
        <f t="shared" ref="AG936" si="2841">AG935</f>
        <v>0</v>
      </c>
      <c r="AH936" s="404">
        <f t="shared" ref="AH936" si="2842">AH935</f>
        <v>0</v>
      </c>
      <c r="AI936" s="404">
        <f t="shared" ref="AI936" si="2843">AI935</f>
        <v>0</v>
      </c>
      <c r="AJ936" s="404">
        <f t="shared" ref="AJ936" si="2844">AJ935</f>
        <v>0</v>
      </c>
      <c r="AK936" s="404">
        <f t="shared" ref="AK936" si="2845">AK935</f>
        <v>0</v>
      </c>
      <c r="AL936" s="404">
        <f t="shared" ref="AL936" si="2846">AL935</f>
        <v>0</v>
      </c>
      <c r="AM936" s="299"/>
    </row>
    <row r="937" spans="1:39"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7">Z938</f>
        <v>0</v>
      </c>
      <c r="AA939" s="404">
        <f t="shared" ref="AA939" si="2848">AA938</f>
        <v>0</v>
      </c>
      <c r="AB939" s="404">
        <f t="shared" ref="AB939" si="2849">AB938</f>
        <v>0</v>
      </c>
      <c r="AC939" s="404">
        <f t="shared" ref="AC939" si="2850">AC938</f>
        <v>0</v>
      </c>
      <c r="AD939" s="404">
        <f t="shared" ref="AD939" si="2851">AD938</f>
        <v>0</v>
      </c>
      <c r="AE939" s="404">
        <f t="shared" ref="AE939" si="2852">AE938</f>
        <v>0</v>
      </c>
      <c r="AF939" s="404">
        <f t="shared" ref="AF939" si="2853">AF938</f>
        <v>0</v>
      </c>
      <c r="AG939" s="404">
        <f t="shared" ref="AG939" si="2854">AG938</f>
        <v>0</v>
      </c>
      <c r="AH939" s="404">
        <f t="shared" ref="AH939" si="2855">AH938</f>
        <v>0</v>
      </c>
      <c r="AI939" s="404">
        <f t="shared" ref="AI939" si="2856">AI938</f>
        <v>0</v>
      </c>
      <c r="AJ939" s="404">
        <f t="shared" ref="AJ939" si="2857">AJ938</f>
        <v>0</v>
      </c>
      <c r="AK939" s="404">
        <f t="shared" ref="AK939" si="2858">AK938</f>
        <v>0</v>
      </c>
      <c r="AL939" s="404">
        <f t="shared" ref="AL939" si="2859">AL938</f>
        <v>0</v>
      </c>
      <c r="AM939" s="299"/>
    </row>
    <row r="940" spans="1:39"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75"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75">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60">SUM(Y945:AL945)</f>
        <v>0</v>
      </c>
    </row>
    <row r="946" spans="2:39">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60"/>
        <v>0</v>
      </c>
    </row>
    <row r="947" spans="2:39">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60"/>
        <v>0</v>
      </c>
    </row>
    <row r="948" spans="2:39">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60"/>
        <v>0</v>
      </c>
    </row>
    <row r="949" spans="2:39">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61">Y211*Y944</f>
        <v>0</v>
      </c>
      <c r="Z949" s="371">
        <f t="shared" si="2861"/>
        <v>0</v>
      </c>
      <c r="AA949" s="371">
        <f t="shared" si="2861"/>
        <v>0</v>
      </c>
      <c r="AB949" s="371">
        <f t="shared" si="2861"/>
        <v>0</v>
      </c>
      <c r="AC949" s="371">
        <f t="shared" si="2861"/>
        <v>0</v>
      </c>
      <c r="AD949" s="371">
        <f t="shared" si="2861"/>
        <v>0</v>
      </c>
      <c r="AE949" s="371">
        <f t="shared" si="2861"/>
        <v>0</v>
      </c>
      <c r="AF949" s="371">
        <f t="shared" si="2861"/>
        <v>0</v>
      </c>
      <c r="AG949" s="371">
        <f t="shared" si="2861"/>
        <v>0</v>
      </c>
      <c r="AH949" s="371">
        <f t="shared" si="2861"/>
        <v>0</v>
      </c>
      <c r="AI949" s="371">
        <f t="shared" si="2861"/>
        <v>0</v>
      </c>
      <c r="AJ949" s="371">
        <f t="shared" si="2861"/>
        <v>0</v>
      </c>
      <c r="AK949" s="371">
        <f t="shared" si="2861"/>
        <v>0</v>
      </c>
      <c r="AL949" s="371">
        <f t="shared" si="2861"/>
        <v>0</v>
      </c>
      <c r="AM949" s="620">
        <f t="shared" si="2860"/>
        <v>0</v>
      </c>
    </row>
    <row r="950" spans="2:39">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62">Y397*Y944</f>
        <v>0</v>
      </c>
      <c r="Z950" s="371">
        <f t="shared" si="2862"/>
        <v>0</v>
      </c>
      <c r="AA950" s="371">
        <f t="shared" si="2862"/>
        <v>0</v>
      </c>
      <c r="AB950" s="371">
        <f t="shared" si="2862"/>
        <v>0</v>
      </c>
      <c r="AC950" s="371">
        <f t="shared" si="2862"/>
        <v>0</v>
      </c>
      <c r="AD950" s="371">
        <f t="shared" si="2862"/>
        <v>0</v>
      </c>
      <c r="AE950" s="371">
        <f t="shared" si="2862"/>
        <v>0</v>
      </c>
      <c r="AF950" s="371">
        <f t="shared" si="2862"/>
        <v>0</v>
      </c>
      <c r="AG950" s="371">
        <f t="shared" si="2862"/>
        <v>0</v>
      </c>
      <c r="AH950" s="371">
        <f t="shared" si="2862"/>
        <v>0</v>
      </c>
      <c r="AI950" s="371">
        <f t="shared" si="2862"/>
        <v>0</v>
      </c>
      <c r="AJ950" s="371">
        <f t="shared" si="2862"/>
        <v>0</v>
      </c>
      <c r="AK950" s="371">
        <f t="shared" si="2862"/>
        <v>0</v>
      </c>
      <c r="AL950" s="371">
        <f t="shared" si="2862"/>
        <v>0</v>
      </c>
      <c r="AM950" s="620">
        <f t="shared" si="2860"/>
        <v>0</v>
      </c>
    </row>
    <row r="951" spans="2:39">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63">Y591*Y944</f>
        <v>0</v>
      </c>
      <c r="Z951" s="371">
        <f t="shared" si="2863"/>
        <v>0</v>
      </c>
      <c r="AA951" s="371">
        <f t="shared" si="2863"/>
        <v>0</v>
      </c>
      <c r="AB951" s="371">
        <f t="shared" si="2863"/>
        <v>0</v>
      </c>
      <c r="AC951" s="371">
        <f t="shared" si="2863"/>
        <v>0</v>
      </c>
      <c r="AD951" s="371">
        <f t="shared" si="2863"/>
        <v>0</v>
      </c>
      <c r="AE951" s="371">
        <f t="shared" si="2863"/>
        <v>0</v>
      </c>
      <c r="AF951" s="371">
        <f t="shared" si="2863"/>
        <v>0</v>
      </c>
      <c r="AG951" s="371">
        <f t="shared" si="2863"/>
        <v>0</v>
      </c>
      <c r="AH951" s="371">
        <f t="shared" si="2863"/>
        <v>0</v>
      </c>
      <c r="AI951" s="371">
        <f t="shared" si="2863"/>
        <v>0</v>
      </c>
      <c r="AJ951" s="371">
        <f t="shared" si="2863"/>
        <v>0</v>
      </c>
      <c r="AK951" s="371">
        <f t="shared" si="2863"/>
        <v>0</v>
      </c>
      <c r="AL951" s="371">
        <f t="shared" si="2863"/>
        <v>0</v>
      </c>
      <c r="AM951" s="620">
        <f t="shared" si="2860"/>
        <v>0</v>
      </c>
    </row>
    <row r="952" spans="2:39">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64">Y774*Y944</f>
        <v>0</v>
      </c>
      <c r="Z952" s="371">
        <f t="shared" si="2864"/>
        <v>0</v>
      </c>
      <c r="AA952" s="371">
        <f t="shared" si="2864"/>
        <v>0</v>
      </c>
      <c r="AB952" s="371">
        <f t="shared" si="2864"/>
        <v>0</v>
      </c>
      <c r="AC952" s="371">
        <f t="shared" si="2864"/>
        <v>0</v>
      </c>
      <c r="AD952" s="371">
        <f t="shared" si="2864"/>
        <v>0</v>
      </c>
      <c r="AE952" s="371">
        <f t="shared" si="2864"/>
        <v>0</v>
      </c>
      <c r="AF952" s="371">
        <f t="shared" si="2864"/>
        <v>0</v>
      </c>
      <c r="AG952" s="371">
        <f t="shared" si="2864"/>
        <v>0</v>
      </c>
      <c r="AH952" s="371">
        <f t="shared" si="2864"/>
        <v>0</v>
      </c>
      <c r="AI952" s="371">
        <f t="shared" si="2864"/>
        <v>0</v>
      </c>
      <c r="AJ952" s="371">
        <f t="shared" si="2864"/>
        <v>0</v>
      </c>
      <c r="AK952" s="371">
        <f t="shared" si="2864"/>
        <v>0</v>
      </c>
      <c r="AL952" s="371">
        <f t="shared" si="2864"/>
        <v>0</v>
      </c>
      <c r="AM952" s="620">
        <f t="shared" si="2860"/>
        <v>0</v>
      </c>
    </row>
    <row r="953" spans="2:39">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5">Z941*Z944</f>
        <v>0</v>
      </c>
      <c r="AA953" s="371">
        <f t="shared" si="2865"/>
        <v>0</v>
      </c>
      <c r="AB953" s="371">
        <f t="shared" si="2865"/>
        <v>0</v>
      </c>
      <c r="AC953" s="371">
        <f t="shared" si="2865"/>
        <v>0</v>
      </c>
      <c r="AD953" s="371">
        <f t="shared" si="2865"/>
        <v>0</v>
      </c>
      <c r="AE953" s="371">
        <f t="shared" si="2865"/>
        <v>0</v>
      </c>
      <c r="AF953" s="371">
        <f t="shared" si="2865"/>
        <v>0</v>
      </c>
      <c r="AG953" s="371">
        <f t="shared" si="2865"/>
        <v>0</v>
      </c>
      <c r="AH953" s="371">
        <f t="shared" si="2865"/>
        <v>0</v>
      </c>
      <c r="AI953" s="371">
        <f t="shared" si="2865"/>
        <v>0</v>
      </c>
      <c r="AJ953" s="371">
        <f t="shared" si="2865"/>
        <v>0</v>
      </c>
      <c r="AK953" s="371">
        <f t="shared" si="2865"/>
        <v>0</v>
      </c>
      <c r="AL953" s="371">
        <f t="shared" si="2865"/>
        <v>0</v>
      </c>
      <c r="AM953" s="620">
        <f t="shared" si="2860"/>
        <v>0</v>
      </c>
    </row>
    <row r="954" spans="2:39" ht="15.75">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6">SUM(Z945:Z953)</f>
        <v>0</v>
      </c>
      <c r="AA954" s="339">
        <f t="shared" si="2866"/>
        <v>0</v>
      </c>
      <c r="AB954" s="339">
        <f t="shared" si="2866"/>
        <v>0</v>
      </c>
      <c r="AC954" s="339">
        <f t="shared" si="2866"/>
        <v>0</v>
      </c>
      <c r="AD954" s="339">
        <f t="shared" si="2866"/>
        <v>0</v>
      </c>
      <c r="AE954" s="339">
        <f t="shared" si="2866"/>
        <v>0</v>
      </c>
      <c r="AF954" s="339">
        <f>SUM(AF945:AF953)</f>
        <v>0</v>
      </c>
      <c r="AG954" s="339">
        <f t="shared" ref="AG954:AL954" si="2867">SUM(AG945:AG953)</f>
        <v>0</v>
      </c>
      <c r="AH954" s="339">
        <f t="shared" si="2867"/>
        <v>0</v>
      </c>
      <c r="AI954" s="339">
        <f t="shared" si="2867"/>
        <v>0</v>
      </c>
      <c r="AJ954" s="339">
        <f t="shared" si="2867"/>
        <v>0</v>
      </c>
      <c r="AK954" s="339">
        <f t="shared" si="2867"/>
        <v>0</v>
      </c>
      <c r="AL954" s="339">
        <f t="shared" si="2867"/>
        <v>0</v>
      </c>
      <c r="AM954" s="400">
        <f>SUM(AM945:AM953)</f>
        <v>0</v>
      </c>
    </row>
    <row r="955" spans="2:39" ht="15.75">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8">Z942*Z944</f>
        <v>0</v>
      </c>
      <c r="AA955" s="340">
        <f t="shared" si="2868"/>
        <v>0</v>
      </c>
      <c r="AB955" s="340">
        <f t="shared" si="2868"/>
        <v>0</v>
      </c>
      <c r="AC955" s="340">
        <f t="shared" si="2868"/>
        <v>0</v>
      </c>
      <c r="AD955" s="340">
        <f t="shared" si="2868"/>
        <v>0</v>
      </c>
      <c r="AE955" s="340">
        <f t="shared" si="2868"/>
        <v>0</v>
      </c>
      <c r="AF955" s="340">
        <f>AF942*AF944</f>
        <v>0</v>
      </c>
      <c r="AG955" s="340">
        <f t="shared" ref="AG955:AL955" si="2869">AG942*AG944</f>
        <v>0</v>
      </c>
      <c r="AH955" s="340">
        <f t="shared" si="2869"/>
        <v>0</v>
      </c>
      <c r="AI955" s="340">
        <f t="shared" si="2869"/>
        <v>0</v>
      </c>
      <c r="AJ955" s="340">
        <f t="shared" si="2869"/>
        <v>0</v>
      </c>
      <c r="AK955" s="340">
        <f t="shared" si="2869"/>
        <v>0</v>
      </c>
      <c r="AL955" s="340">
        <f t="shared" si="2869"/>
        <v>0</v>
      </c>
      <c r="AM955" s="400">
        <f>SUM(Y955:AL955)</f>
        <v>0</v>
      </c>
    </row>
    <row r="956" spans="2:39" ht="15.75">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70">IF(AA782="kw",SUMPRODUCT($N$784:$N$939,$P$784:$P$939,AA784:AA939),SUMPRODUCT($E$784:$E$939,AA784:AA939))</f>
        <v>0</v>
      </c>
      <c r="AB958" s="319">
        <f t="shared" si="2870"/>
        <v>0</v>
      </c>
      <c r="AC958" s="319">
        <f t="shared" si="2870"/>
        <v>0</v>
      </c>
      <c r="AD958" s="319">
        <f t="shared" si="2870"/>
        <v>0</v>
      </c>
      <c r="AE958" s="319">
        <f t="shared" si="2870"/>
        <v>0</v>
      </c>
      <c r="AF958" s="319">
        <f t="shared" si="2870"/>
        <v>0</v>
      </c>
      <c r="AG958" s="319">
        <f t="shared" si="2870"/>
        <v>0</v>
      </c>
      <c r="AH958" s="319">
        <f t="shared" si="2870"/>
        <v>0</v>
      </c>
      <c r="AI958" s="319">
        <f t="shared" si="2870"/>
        <v>0</v>
      </c>
      <c r="AJ958" s="319">
        <f t="shared" si="2870"/>
        <v>0</v>
      </c>
      <c r="AK958" s="319">
        <f t="shared" si="2870"/>
        <v>0</v>
      </c>
      <c r="AL958" s="319">
        <f t="shared" si="2870"/>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75">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87" t="s">
        <v>210</v>
      </c>
      <c r="C963" s="1289" t="s">
        <v>32</v>
      </c>
      <c r="D963" s="277" t="s">
        <v>421</v>
      </c>
      <c r="E963" s="1291" t="s">
        <v>208</v>
      </c>
      <c r="F963" s="1292"/>
      <c r="G963" s="1292"/>
      <c r="H963" s="1292"/>
      <c r="I963" s="1292"/>
      <c r="J963" s="1292"/>
      <c r="K963" s="1292"/>
      <c r="L963" s="1292"/>
      <c r="M963" s="1293"/>
      <c r="N963" s="1297" t="s">
        <v>212</v>
      </c>
      <c r="O963" s="277" t="s">
        <v>422</v>
      </c>
      <c r="P963" s="1291" t="s">
        <v>211</v>
      </c>
      <c r="Q963" s="1292"/>
      <c r="R963" s="1292"/>
      <c r="S963" s="1292"/>
      <c r="T963" s="1292"/>
      <c r="U963" s="1292"/>
      <c r="V963" s="1292"/>
      <c r="W963" s="1292"/>
      <c r="X963" s="1293"/>
      <c r="Y963" s="1294" t="s">
        <v>242</v>
      </c>
      <c r="Z963" s="1295"/>
      <c r="AA963" s="1295"/>
      <c r="AB963" s="1295"/>
      <c r="AC963" s="1295"/>
      <c r="AD963" s="1295"/>
      <c r="AE963" s="1295"/>
      <c r="AF963" s="1295"/>
      <c r="AG963" s="1295"/>
      <c r="AH963" s="1295"/>
      <c r="AI963" s="1295"/>
      <c r="AJ963" s="1295"/>
      <c r="AK963" s="1295"/>
      <c r="AL963" s="1295"/>
      <c r="AM963" s="1296"/>
    </row>
    <row r="964" spans="1:39" ht="65.25" customHeight="1">
      <c r="B964" s="1288"/>
      <c r="C964" s="1290"/>
      <c r="D964" s="278">
        <v>2020</v>
      </c>
      <c r="E964" s="278">
        <v>2021</v>
      </c>
      <c r="F964" s="278">
        <v>2022</v>
      </c>
      <c r="G964" s="278">
        <v>2023</v>
      </c>
      <c r="H964" s="278">
        <v>2024</v>
      </c>
      <c r="I964" s="278">
        <v>2025</v>
      </c>
      <c r="J964" s="278">
        <v>2026</v>
      </c>
      <c r="K964" s="278">
        <v>2027</v>
      </c>
      <c r="L964" s="278">
        <v>2028</v>
      </c>
      <c r="M964" s="278">
        <v>2029</v>
      </c>
      <c r="N964" s="1298"/>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71">Z967</f>
        <v>0</v>
      </c>
      <c r="AA968" s="404">
        <f t="shared" ref="AA968" si="2872">AA967</f>
        <v>0</v>
      </c>
      <c r="AB968" s="404">
        <f t="shared" ref="AB968" si="2873">AB967</f>
        <v>0</v>
      </c>
      <c r="AC968" s="404">
        <f t="shared" ref="AC968" si="2874">AC967</f>
        <v>0</v>
      </c>
      <c r="AD968" s="404">
        <f t="shared" ref="AD968" si="2875">AD967</f>
        <v>0</v>
      </c>
      <c r="AE968" s="404">
        <f t="shared" ref="AE968" si="2876">AE967</f>
        <v>0</v>
      </c>
      <c r="AF968" s="404">
        <f t="shared" ref="AF968" si="2877">AF967</f>
        <v>0</v>
      </c>
      <c r="AG968" s="404">
        <f t="shared" ref="AG968" si="2878">AG967</f>
        <v>0</v>
      </c>
      <c r="AH968" s="404">
        <f t="shared" ref="AH968" si="2879">AH967</f>
        <v>0</v>
      </c>
      <c r="AI968" s="404">
        <f t="shared" ref="AI968" si="2880">AI967</f>
        <v>0</v>
      </c>
      <c r="AJ968" s="404">
        <f t="shared" ref="AJ968" si="2881">AJ967</f>
        <v>0</v>
      </c>
      <c r="AK968" s="404">
        <f t="shared" ref="AK968" si="2882">AK967</f>
        <v>0</v>
      </c>
      <c r="AL968" s="404">
        <f t="shared" ref="AL968" si="2883">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84">Z970</f>
        <v>0</v>
      </c>
      <c r="AA971" s="404">
        <f t="shared" ref="AA971" si="2885">AA970</f>
        <v>0</v>
      </c>
      <c r="AB971" s="404">
        <f t="shared" ref="AB971" si="2886">AB970</f>
        <v>0</v>
      </c>
      <c r="AC971" s="404">
        <f t="shared" ref="AC971" si="2887">AC970</f>
        <v>0</v>
      </c>
      <c r="AD971" s="404">
        <f t="shared" ref="AD971" si="2888">AD970</f>
        <v>0</v>
      </c>
      <c r="AE971" s="404">
        <f t="shared" ref="AE971" si="2889">AE970</f>
        <v>0</v>
      </c>
      <c r="AF971" s="404">
        <f t="shared" ref="AF971" si="2890">AF970</f>
        <v>0</v>
      </c>
      <c r="AG971" s="404">
        <f t="shared" ref="AG971" si="2891">AG970</f>
        <v>0</v>
      </c>
      <c r="AH971" s="404">
        <f t="shared" ref="AH971" si="2892">AH970</f>
        <v>0</v>
      </c>
      <c r="AI971" s="404">
        <f t="shared" ref="AI971" si="2893">AI970</f>
        <v>0</v>
      </c>
      <c r="AJ971" s="404">
        <f t="shared" ref="AJ971" si="2894">AJ970</f>
        <v>0</v>
      </c>
      <c r="AK971" s="404">
        <f t="shared" ref="AK971" si="2895">AK970</f>
        <v>0</v>
      </c>
      <c r="AL971" s="404">
        <f t="shared" ref="AL971" si="2896">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7">Z973</f>
        <v>0</v>
      </c>
      <c r="AA974" s="404">
        <f t="shared" ref="AA974" si="2898">AA973</f>
        <v>0</v>
      </c>
      <c r="AB974" s="404">
        <f t="shared" ref="AB974" si="2899">AB973</f>
        <v>0</v>
      </c>
      <c r="AC974" s="404">
        <f t="shared" ref="AC974" si="2900">AC973</f>
        <v>0</v>
      </c>
      <c r="AD974" s="404">
        <f t="shared" ref="AD974" si="2901">AD973</f>
        <v>0</v>
      </c>
      <c r="AE974" s="404">
        <f t="shared" ref="AE974" si="2902">AE973</f>
        <v>0</v>
      </c>
      <c r="AF974" s="404">
        <f t="shared" ref="AF974" si="2903">AF973</f>
        <v>0</v>
      </c>
      <c r="AG974" s="404">
        <f t="shared" ref="AG974" si="2904">AG973</f>
        <v>0</v>
      </c>
      <c r="AH974" s="404">
        <f t="shared" ref="AH974" si="2905">AH973</f>
        <v>0</v>
      </c>
      <c r="AI974" s="404">
        <f t="shared" ref="AI974" si="2906">AI973</f>
        <v>0</v>
      </c>
      <c r="AJ974" s="404">
        <f t="shared" ref="AJ974" si="2907">AJ973</f>
        <v>0</v>
      </c>
      <c r="AK974" s="404">
        <f t="shared" ref="AK974" si="2908">AK973</f>
        <v>0</v>
      </c>
      <c r="AL974" s="404">
        <f t="shared" ref="AL974" si="2909">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10">Z976</f>
        <v>0</v>
      </c>
      <c r="AA977" s="404">
        <f t="shared" ref="AA977" si="2911">AA976</f>
        <v>0</v>
      </c>
      <c r="AB977" s="404">
        <f t="shared" ref="AB977" si="2912">AB976</f>
        <v>0</v>
      </c>
      <c r="AC977" s="404">
        <f t="shared" ref="AC977" si="2913">AC976</f>
        <v>0</v>
      </c>
      <c r="AD977" s="404">
        <f t="shared" ref="AD977" si="2914">AD976</f>
        <v>0</v>
      </c>
      <c r="AE977" s="404">
        <f t="shared" ref="AE977" si="2915">AE976</f>
        <v>0</v>
      </c>
      <c r="AF977" s="404">
        <f t="shared" ref="AF977" si="2916">AF976</f>
        <v>0</v>
      </c>
      <c r="AG977" s="404">
        <f t="shared" ref="AG977" si="2917">AG976</f>
        <v>0</v>
      </c>
      <c r="AH977" s="404">
        <f t="shared" ref="AH977" si="2918">AH976</f>
        <v>0</v>
      </c>
      <c r="AI977" s="404">
        <f t="shared" ref="AI977" si="2919">AI976</f>
        <v>0</v>
      </c>
      <c r="AJ977" s="404">
        <f t="shared" ref="AJ977" si="2920">AJ976</f>
        <v>0</v>
      </c>
      <c r="AK977" s="404">
        <f t="shared" ref="AK977" si="2921">AK976</f>
        <v>0</v>
      </c>
      <c r="AL977" s="404">
        <f t="shared" ref="AL977" si="2922">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23">Z979</f>
        <v>0</v>
      </c>
      <c r="AA980" s="404">
        <f t="shared" ref="AA980" si="2924">AA979</f>
        <v>0</v>
      </c>
      <c r="AB980" s="404">
        <f t="shared" ref="AB980" si="2925">AB979</f>
        <v>0</v>
      </c>
      <c r="AC980" s="404">
        <f t="shared" ref="AC980" si="2926">AC979</f>
        <v>0</v>
      </c>
      <c r="AD980" s="404">
        <f t="shared" ref="AD980" si="2927">AD979</f>
        <v>0</v>
      </c>
      <c r="AE980" s="404">
        <f t="shared" ref="AE980" si="2928">AE979</f>
        <v>0</v>
      </c>
      <c r="AF980" s="404">
        <f t="shared" ref="AF980" si="2929">AF979</f>
        <v>0</v>
      </c>
      <c r="AG980" s="404">
        <f t="shared" ref="AG980" si="2930">AG979</f>
        <v>0</v>
      </c>
      <c r="AH980" s="404">
        <f t="shared" ref="AH980" si="2931">AH979</f>
        <v>0</v>
      </c>
      <c r="AI980" s="404">
        <f t="shared" ref="AI980" si="2932">AI979</f>
        <v>0</v>
      </c>
      <c r="AJ980" s="404">
        <f t="shared" ref="AJ980" si="2933">AJ979</f>
        <v>0</v>
      </c>
      <c r="AK980" s="404">
        <f t="shared" ref="AK980" si="2934">AK979</f>
        <v>0</v>
      </c>
      <c r="AL980" s="404">
        <f t="shared" ref="AL980" si="2935">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75"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6">Z983</f>
        <v>0</v>
      </c>
      <c r="AA984" s="404">
        <f t="shared" ref="AA984" si="2937">AA983</f>
        <v>0</v>
      </c>
      <c r="AB984" s="404">
        <f t="shared" ref="AB984" si="2938">AB983</f>
        <v>0</v>
      </c>
      <c r="AC984" s="404">
        <f t="shared" ref="AC984" si="2939">AC983</f>
        <v>0</v>
      </c>
      <c r="AD984" s="404">
        <f t="shared" ref="AD984" si="2940">AD983</f>
        <v>0</v>
      </c>
      <c r="AE984" s="404">
        <f t="shared" ref="AE984" si="2941">AE983</f>
        <v>0</v>
      </c>
      <c r="AF984" s="404">
        <f t="shared" ref="AF984" si="2942">AF983</f>
        <v>0</v>
      </c>
      <c r="AG984" s="404">
        <f t="shared" ref="AG984" si="2943">AG983</f>
        <v>0</v>
      </c>
      <c r="AH984" s="404">
        <f t="shared" ref="AH984" si="2944">AH983</f>
        <v>0</v>
      </c>
      <c r="AI984" s="404">
        <f t="shared" ref="AI984" si="2945">AI983</f>
        <v>0</v>
      </c>
      <c r="AJ984" s="404">
        <f t="shared" ref="AJ984" si="2946">AJ983</f>
        <v>0</v>
      </c>
      <c r="AK984" s="404">
        <f t="shared" ref="AK984" si="2947">AK983</f>
        <v>0</v>
      </c>
      <c r="AL984" s="404">
        <f t="shared" ref="AL984" si="2948">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9">Z986</f>
        <v>0</v>
      </c>
      <c r="AA987" s="404">
        <f t="shared" ref="AA987" si="2950">AA986</f>
        <v>0</v>
      </c>
      <c r="AB987" s="404">
        <f t="shared" ref="AB987" si="2951">AB986</f>
        <v>0</v>
      </c>
      <c r="AC987" s="404">
        <f t="shared" ref="AC987" si="2952">AC986</f>
        <v>0</v>
      </c>
      <c r="AD987" s="404">
        <f t="shared" ref="AD987" si="2953">AD986</f>
        <v>0</v>
      </c>
      <c r="AE987" s="404">
        <f t="shared" ref="AE987" si="2954">AE986</f>
        <v>0</v>
      </c>
      <c r="AF987" s="404">
        <f t="shared" ref="AF987" si="2955">AF986</f>
        <v>0</v>
      </c>
      <c r="AG987" s="404">
        <f t="shared" ref="AG987" si="2956">AG986</f>
        <v>0</v>
      </c>
      <c r="AH987" s="404">
        <f t="shared" ref="AH987" si="2957">AH986</f>
        <v>0</v>
      </c>
      <c r="AI987" s="404">
        <f t="shared" ref="AI987" si="2958">AI986</f>
        <v>0</v>
      </c>
      <c r="AJ987" s="404">
        <f t="shared" ref="AJ987" si="2959">AJ986</f>
        <v>0</v>
      </c>
      <c r="AK987" s="404">
        <f t="shared" ref="AK987" si="2960">AK986</f>
        <v>0</v>
      </c>
      <c r="AL987" s="404">
        <f t="shared" ref="AL987" si="2961">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62">Z989</f>
        <v>0</v>
      </c>
      <c r="AA990" s="404">
        <f t="shared" ref="AA990" si="2963">AA989</f>
        <v>0</v>
      </c>
      <c r="AB990" s="404">
        <f t="shared" ref="AB990" si="2964">AB989</f>
        <v>0</v>
      </c>
      <c r="AC990" s="404">
        <f t="shared" ref="AC990" si="2965">AC989</f>
        <v>0</v>
      </c>
      <c r="AD990" s="404">
        <f t="shared" ref="AD990" si="2966">AD989</f>
        <v>0</v>
      </c>
      <c r="AE990" s="404">
        <f t="shared" ref="AE990" si="2967">AE989</f>
        <v>0</v>
      </c>
      <c r="AF990" s="404">
        <f t="shared" ref="AF990" si="2968">AF989</f>
        <v>0</v>
      </c>
      <c r="AG990" s="404">
        <f t="shared" ref="AG990" si="2969">AG989</f>
        <v>0</v>
      </c>
      <c r="AH990" s="404">
        <f t="shared" ref="AH990" si="2970">AH989</f>
        <v>0</v>
      </c>
      <c r="AI990" s="404">
        <f t="shared" ref="AI990" si="2971">AI989</f>
        <v>0</v>
      </c>
      <c r="AJ990" s="404">
        <f t="shared" ref="AJ990" si="2972">AJ989</f>
        <v>0</v>
      </c>
      <c r="AK990" s="404">
        <f t="shared" ref="AK990" si="2973">AK989</f>
        <v>0</v>
      </c>
      <c r="AL990" s="404">
        <f t="shared" ref="AL990" si="2974">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5">Z992</f>
        <v>0</v>
      </c>
      <c r="AA993" s="404">
        <f t="shared" ref="AA993" si="2976">AA992</f>
        <v>0</v>
      </c>
      <c r="AB993" s="404">
        <f t="shared" ref="AB993" si="2977">AB992</f>
        <v>0</v>
      </c>
      <c r="AC993" s="404">
        <f t="shared" ref="AC993" si="2978">AC992</f>
        <v>0</v>
      </c>
      <c r="AD993" s="404">
        <f t="shared" ref="AD993" si="2979">AD992</f>
        <v>0</v>
      </c>
      <c r="AE993" s="404">
        <f t="shared" ref="AE993" si="2980">AE992</f>
        <v>0</v>
      </c>
      <c r="AF993" s="404">
        <f t="shared" ref="AF993" si="2981">AF992</f>
        <v>0</v>
      </c>
      <c r="AG993" s="404">
        <f t="shared" ref="AG993" si="2982">AG992</f>
        <v>0</v>
      </c>
      <c r="AH993" s="404">
        <f t="shared" ref="AH993" si="2983">AH992</f>
        <v>0</v>
      </c>
      <c r="AI993" s="404">
        <f t="shared" ref="AI993" si="2984">AI992</f>
        <v>0</v>
      </c>
      <c r="AJ993" s="404">
        <f t="shared" ref="AJ993" si="2985">AJ992</f>
        <v>0</v>
      </c>
      <c r="AK993" s="404">
        <f t="shared" ref="AK993" si="2986">AK992</f>
        <v>0</v>
      </c>
      <c r="AL993" s="404">
        <f t="shared" ref="AL993" si="2987">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8">Z995</f>
        <v>0</v>
      </c>
      <c r="AA996" s="404">
        <f t="shared" ref="AA996" si="2989">AA995</f>
        <v>0</v>
      </c>
      <c r="AB996" s="404">
        <f t="shared" ref="AB996" si="2990">AB995</f>
        <v>0</v>
      </c>
      <c r="AC996" s="404">
        <f t="shared" ref="AC996" si="2991">AC995</f>
        <v>0</v>
      </c>
      <c r="AD996" s="404">
        <f t="shared" ref="AD996" si="2992">AD995</f>
        <v>0</v>
      </c>
      <c r="AE996" s="404">
        <f t="shared" ref="AE996" si="2993">AE995</f>
        <v>0</v>
      </c>
      <c r="AF996" s="404">
        <f t="shared" ref="AF996" si="2994">AF995</f>
        <v>0</v>
      </c>
      <c r="AG996" s="404">
        <f t="shared" ref="AG996" si="2995">AG995</f>
        <v>0</v>
      </c>
      <c r="AH996" s="404">
        <f t="shared" ref="AH996" si="2996">AH995</f>
        <v>0</v>
      </c>
      <c r="AI996" s="404">
        <f t="shared" ref="AI996" si="2997">AI995</f>
        <v>0</v>
      </c>
      <c r="AJ996" s="404">
        <f t="shared" ref="AJ996" si="2998">AJ995</f>
        <v>0</v>
      </c>
      <c r="AK996" s="404">
        <f t="shared" ref="AK996" si="2999">AK995</f>
        <v>0</v>
      </c>
      <c r="AL996" s="404">
        <f t="shared" ref="AL996" si="3000">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3001">Z999</f>
        <v>0</v>
      </c>
      <c r="AA1000" s="404">
        <f t="shared" ref="AA1000" si="3002">AA999</f>
        <v>0</v>
      </c>
      <c r="AB1000" s="404">
        <f t="shared" ref="AB1000" si="3003">AB999</f>
        <v>0</v>
      </c>
      <c r="AC1000" s="404">
        <f t="shared" ref="AC1000" si="3004">AC999</f>
        <v>0</v>
      </c>
      <c r="AD1000" s="404">
        <f t="shared" ref="AD1000" si="3005">AD999</f>
        <v>0</v>
      </c>
      <c r="AE1000" s="404">
        <f t="shared" ref="AE1000" si="3006">AE999</f>
        <v>0</v>
      </c>
      <c r="AF1000" s="404">
        <f t="shared" ref="AF1000" si="3007">AF999</f>
        <v>0</v>
      </c>
      <c r="AG1000" s="404">
        <f t="shared" ref="AG1000" si="3008">AG999</f>
        <v>0</v>
      </c>
      <c r="AH1000" s="404">
        <f t="shared" ref="AH1000" si="3009">AH999</f>
        <v>0</v>
      </c>
      <c r="AI1000" s="404">
        <f t="shared" ref="AI1000" si="3010">AI999</f>
        <v>0</v>
      </c>
      <c r="AJ1000" s="404">
        <f t="shared" ref="AJ1000" si="3011">AJ999</f>
        <v>0</v>
      </c>
      <c r="AK1000" s="404">
        <f t="shared" ref="AK1000" si="3012">AK999</f>
        <v>0</v>
      </c>
      <c r="AL1000" s="404">
        <f t="shared" ref="AL1000" si="3013">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14">Z1002</f>
        <v>0</v>
      </c>
      <c r="AA1003" s="404">
        <f t="shared" ref="AA1003" si="3015">AA1002</f>
        <v>0</v>
      </c>
      <c r="AB1003" s="404">
        <f t="shared" ref="AB1003" si="3016">AB1002</f>
        <v>0</v>
      </c>
      <c r="AC1003" s="404">
        <f t="shared" ref="AC1003" si="3017">AC1002</f>
        <v>0</v>
      </c>
      <c r="AD1003" s="404">
        <f t="shared" ref="AD1003" si="3018">AD1002</f>
        <v>0</v>
      </c>
      <c r="AE1003" s="404">
        <f t="shared" ref="AE1003" si="3019">AE1002</f>
        <v>0</v>
      </c>
      <c r="AF1003" s="404">
        <f t="shared" ref="AF1003" si="3020">AF1002</f>
        <v>0</v>
      </c>
      <c r="AG1003" s="404">
        <f t="shared" ref="AG1003" si="3021">AG1002</f>
        <v>0</v>
      </c>
      <c r="AH1003" s="404">
        <f t="shared" ref="AH1003" si="3022">AH1002</f>
        <v>0</v>
      </c>
      <c r="AI1003" s="404">
        <f t="shared" ref="AI1003" si="3023">AI1002</f>
        <v>0</v>
      </c>
      <c r="AJ1003" s="404">
        <f t="shared" ref="AJ1003" si="3024">AJ1002</f>
        <v>0</v>
      </c>
      <c r="AK1003" s="404">
        <f t="shared" ref="AK1003" si="3025">AK1002</f>
        <v>0</v>
      </c>
      <c r="AL1003" s="404">
        <f t="shared" ref="AL1003" si="3026">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7">Z1005</f>
        <v>0</v>
      </c>
      <c r="AA1006" s="404">
        <f t="shared" ref="AA1006" si="3028">AA1005</f>
        <v>0</v>
      </c>
      <c r="AB1006" s="404">
        <f t="shared" ref="AB1006" si="3029">AB1005</f>
        <v>0</v>
      </c>
      <c r="AC1006" s="404">
        <f t="shared" ref="AC1006" si="3030">AC1005</f>
        <v>0</v>
      </c>
      <c r="AD1006" s="404">
        <f t="shared" ref="AD1006" si="3031">AD1005</f>
        <v>0</v>
      </c>
      <c r="AE1006" s="404">
        <f t="shared" ref="AE1006" si="3032">AE1005</f>
        <v>0</v>
      </c>
      <c r="AF1006" s="404">
        <f t="shared" ref="AF1006" si="3033">AF1005</f>
        <v>0</v>
      </c>
      <c r="AG1006" s="404">
        <f t="shared" ref="AG1006" si="3034">AG1005</f>
        <v>0</v>
      </c>
      <c r="AH1006" s="404">
        <f t="shared" ref="AH1006" si="3035">AH1005</f>
        <v>0</v>
      </c>
      <c r="AI1006" s="404">
        <f t="shared" ref="AI1006" si="3036">AI1005</f>
        <v>0</v>
      </c>
      <c r="AJ1006" s="404">
        <f t="shared" ref="AJ1006" si="3037">AJ1005</f>
        <v>0</v>
      </c>
      <c r="AK1006" s="404">
        <f t="shared" ref="AK1006" si="3038">AK1005</f>
        <v>0</v>
      </c>
      <c r="AL1006" s="404">
        <f t="shared" ref="AL1006" si="3039">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40">Z1009</f>
        <v>0</v>
      </c>
      <c r="AA1010" s="404">
        <f t="shared" ref="AA1010" si="3041">AA1009</f>
        <v>0</v>
      </c>
      <c r="AB1010" s="404">
        <f t="shared" ref="AB1010" si="3042">AB1009</f>
        <v>0</v>
      </c>
      <c r="AC1010" s="404">
        <f t="shared" ref="AC1010" si="3043">AC1009</f>
        <v>0</v>
      </c>
      <c r="AD1010" s="404">
        <f t="shared" ref="AD1010" si="3044">AD1009</f>
        <v>0</v>
      </c>
      <c r="AE1010" s="404">
        <f t="shared" ref="AE1010" si="3045">AE1009</f>
        <v>0</v>
      </c>
      <c r="AF1010" s="404">
        <f t="shared" ref="AF1010" si="3046">AF1009</f>
        <v>0</v>
      </c>
      <c r="AG1010" s="404">
        <f t="shared" ref="AG1010" si="3047">AG1009</f>
        <v>0</v>
      </c>
      <c r="AH1010" s="404">
        <f t="shared" ref="AH1010" si="3048">AH1009</f>
        <v>0</v>
      </c>
      <c r="AI1010" s="404">
        <f t="shared" ref="AI1010" si="3049">AI1009</f>
        <v>0</v>
      </c>
      <c r="AJ1010" s="404">
        <f t="shared" ref="AJ1010" si="3050">AJ1009</f>
        <v>0</v>
      </c>
      <c r="AK1010" s="404">
        <f t="shared" ref="AK1010" si="3051">AK1009</f>
        <v>0</v>
      </c>
      <c r="AL1010" s="404">
        <f t="shared" ref="AL1010" si="3052">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75"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53">AA1013</f>
        <v>0</v>
      </c>
      <c r="AB1014" s="404">
        <f t="shared" si="3053"/>
        <v>0</v>
      </c>
      <c r="AC1014" s="404">
        <f t="shared" si="3053"/>
        <v>0</v>
      </c>
      <c r="AD1014" s="404">
        <f>AD1013</f>
        <v>0</v>
      </c>
      <c r="AE1014" s="404">
        <f t="shared" si="3053"/>
        <v>0</v>
      </c>
      <c r="AF1014" s="404">
        <f t="shared" si="3053"/>
        <v>0</v>
      </c>
      <c r="AG1014" s="404">
        <f t="shared" si="3053"/>
        <v>0</v>
      </c>
      <c r="AH1014" s="404">
        <f t="shared" si="3053"/>
        <v>0</v>
      </c>
      <c r="AI1014" s="404">
        <f t="shared" si="3053"/>
        <v>0</v>
      </c>
      <c r="AJ1014" s="404">
        <f t="shared" si="3053"/>
        <v>0</v>
      </c>
      <c r="AK1014" s="404">
        <f t="shared" si="3053"/>
        <v>0</v>
      </c>
      <c r="AL1014" s="404">
        <f t="shared" si="3053"/>
        <v>0</v>
      </c>
      <c r="AM1014" s="290"/>
    </row>
    <row r="1015" spans="1:40"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54">Z1016</f>
        <v>0</v>
      </c>
      <c r="AA1017" s="404">
        <f t="shared" si="3054"/>
        <v>0</v>
      </c>
      <c r="AB1017" s="404">
        <f t="shared" si="3054"/>
        <v>0</v>
      </c>
      <c r="AC1017" s="404">
        <f t="shared" si="3054"/>
        <v>0</v>
      </c>
      <c r="AD1017" s="404">
        <f t="shared" si="3054"/>
        <v>0</v>
      </c>
      <c r="AE1017" s="404">
        <f t="shared" si="3054"/>
        <v>0</v>
      </c>
      <c r="AF1017" s="404">
        <f t="shared" si="3054"/>
        <v>0</v>
      </c>
      <c r="AG1017" s="404">
        <f t="shared" si="3054"/>
        <v>0</v>
      </c>
      <c r="AH1017" s="404">
        <f t="shared" si="3054"/>
        <v>0</v>
      </c>
      <c r="AI1017" s="404">
        <f t="shared" si="3054"/>
        <v>0</v>
      </c>
      <c r="AJ1017" s="404">
        <f t="shared" si="3054"/>
        <v>0</v>
      </c>
      <c r="AK1017" s="404">
        <f t="shared" si="3054"/>
        <v>0</v>
      </c>
      <c r="AL1017" s="404">
        <f>AL1016</f>
        <v>0</v>
      </c>
      <c r="AM1017" s="290"/>
    </row>
    <row r="1018" spans="1:40" s="276" customFormat="1"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75"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5">Z1020</f>
        <v>0</v>
      </c>
      <c r="AA1021" s="404">
        <f t="shared" si="3055"/>
        <v>0</v>
      </c>
      <c r="AB1021" s="404">
        <f t="shared" si="3055"/>
        <v>0</v>
      </c>
      <c r="AC1021" s="404">
        <f t="shared" si="3055"/>
        <v>0</v>
      </c>
      <c r="AD1021" s="404">
        <f t="shared" si="3055"/>
        <v>0</v>
      </c>
      <c r="AE1021" s="404">
        <f t="shared" si="3055"/>
        <v>0</v>
      </c>
      <c r="AF1021" s="404">
        <f t="shared" si="3055"/>
        <v>0</v>
      </c>
      <c r="AG1021" s="404">
        <f t="shared" si="3055"/>
        <v>0</v>
      </c>
      <c r="AH1021" s="404">
        <f t="shared" si="3055"/>
        <v>0</v>
      </c>
      <c r="AI1021" s="404">
        <f t="shared" si="3055"/>
        <v>0</v>
      </c>
      <c r="AJ1021" s="404">
        <f t="shared" si="3055"/>
        <v>0</v>
      </c>
      <c r="AK1021" s="404">
        <f t="shared" si="3055"/>
        <v>0</v>
      </c>
      <c r="AL1021" s="404">
        <f t="shared" si="3055"/>
        <v>0</v>
      </c>
      <c r="AM1021" s="299"/>
    </row>
    <row r="1022" spans="1:40"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6">Z1023</f>
        <v>0</v>
      </c>
      <c r="AA1024" s="404">
        <f t="shared" si="3056"/>
        <v>0</v>
      </c>
      <c r="AB1024" s="404">
        <f t="shared" si="3056"/>
        <v>0</v>
      </c>
      <c r="AC1024" s="404">
        <f t="shared" si="3056"/>
        <v>0</v>
      </c>
      <c r="AD1024" s="404">
        <f t="shared" si="3056"/>
        <v>0</v>
      </c>
      <c r="AE1024" s="404">
        <f t="shared" si="3056"/>
        <v>0</v>
      </c>
      <c r="AF1024" s="404">
        <f t="shared" si="3056"/>
        <v>0</v>
      </c>
      <c r="AG1024" s="404">
        <f t="shared" si="3056"/>
        <v>0</v>
      </c>
      <c r="AH1024" s="404">
        <f t="shared" si="3056"/>
        <v>0</v>
      </c>
      <c r="AI1024" s="404">
        <f t="shared" si="3056"/>
        <v>0</v>
      </c>
      <c r="AJ1024" s="404">
        <f t="shared" si="3056"/>
        <v>0</v>
      </c>
      <c r="AK1024" s="404">
        <f t="shared" si="3056"/>
        <v>0</v>
      </c>
      <c r="AL1024" s="404">
        <f t="shared" si="3056"/>
        <v>0</v>
      </c>
      <c r="AM1024" s="299"/>
    </row>
    <row r="1025" spans="1:39"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7">Z1026</f>
        <v>0</v>
      </c>
      <c r="AA1027" s="404">
        <f t="shared" si="3057"/>
        <v>0</v>
      </c>
      <c r="AB1027" s="404">
        <f t="shared" si="3057"/>
        <v>0</v>
      </c>
      <c r="AC1027" s="404">
        <f t="shared" si="3057"/>
        <v>0</v>
      </c>
      <c r="AD1027" s="404">
        <f t="shared" si="3057"/>
        <v>0</v>
      </c>
      <c r="AE1027" s="404">
        <f t="shared" si="3057"/>
        <v>0</v>
      </c>
      <c r="AF1027" s="404">
        <f t="shared" si="3057"/>
        <v>0</v>
      </c>
      <c r="AG1027" s="404">
        <f t="shared" si="3057"/>
        <v>0</v>
      </c>
      <c r="AH1027" s="404">
        <f t="shared" si="3057"/>
        <v>0</v>
      </c>
      <c r="AI1027" s="404">
        <f t="shared" si="3057"/>
        <v>0</v>
      </c>
      <c r="AJ1027" s="404">
        <f t="shared" si="3057"/>
        <v>0</v>
      </c>
      <c r="AK1027" s="404">
        <f t="shared" si="3057"/>
        <v>0</v>
      </c>
      <c r="AL1027" s="404">
        <f t="shared" si="3057"/>
        <v>0</v>
      </c>
      <c r="AM1027" s="290"/>
    </row>
    <row r="1028" spans="1:39"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8">Y1029</f>
        <v>0</v>
      </c>
      <c r="Z1030" s="404">
        <f t="shared" si="3058"/>
        <v>0</v>
      </c>
      <c r="AA1030" s="404">
        <f t="shared" si="3058"/>
        <v>0</v>
      </c>
      <c r="AB1030" s="404">
        <f t="shared" si="3058"/>
        <v>0</v>
      </c>
      <c r="AC1030" s="404">
        <f t="shared" si="3058"/>
        <v>0</v>
      </c>
      <c r="AD1030" s="404">
        <f t="shared" si="3058"/>
        <v>0</v>
      </c>
      <c r="AE1030" s="404">
        <f t="shared" si="3058"/>
        <v>0</v>
      </c>
      <c r="AF1030" s="404">
        <f t="shared" si="3058"/>
        <v>0</v>
      </c>
      <c r="AG1030" s="404">
        <f t="shared" si="3058"/>
        <v>0</v>
      </c>
      <c r="AH1030" s="404">
        <f t="shared" si="3058"/>
        <v>0</v>
      </c>
      <c r="AI1030" s="404">
        <f t="shared" si="3058"/>
        <v>0</v>
      </c>
      <c r="AJ1030" s="404">
        <f t="shared" si="3058"/>
        <v>0</v>
      </c>
      <c r="AK1030" s="404">
        <f t="shared" si="3058"/>
        <v>0</v>
      </c>
      <c r="AL1030" s="404">
        <f t="shared" si="3058"/>
        <v>0</v>
      </c>
      <c r="AM1030" s="299"/>
    </row>
    <row r="1031" spans="1:39" ht="15.75"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75"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75"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9">Z1034</f>
        <v>0</v>
      </c>
      <c r="AA1035" s="404">
        <f t="shared" ref="AA1035" si="3060">AA1034</f>
        <v>0</v>
      </c>
      <c r="AB1035" s="404">
        <f t="shared" ref="AB1035" si="3061">AB1034</f>
        <v>0</v>
      </c>
      <c r="AC1035" s="404">
        <f t="shared" ref="AC1035" si="3062">AC1034</f>
        <v>0</v>
      </c>
      <c r="AD1035" s="404">
        <f t="shared" ref="AD1035" si="3063">AD1034</f>
        <v>0</v>
      </c>
      <c r="AE1035" s="404">
        <f t="shared" ref="AE1035" si="3064">AE1034</f>
        <v>0</v>
      </c>
      <c r="AF1035" s="404">
        <f t="shared" ref="AF1035" si="3065">AF1034</f>
        <v>0</v>
      </c>
      <c r="AG1035" s="404">
        <f t="shared" ref="AG1035" si="3066">AG1034</f>
        <v>0</v>
      </c>
      <c r="AH1035" s="404">
        <f t="shared" ref="AH1035" si="3067">AH1034</f>
        <v>0</v>
      </c>
      <c r="AI1035" s="404">
        <f t="shared" ref="AI1035" si="3068">AI1034</f>
        <v>0</v>
      </c>
      <c r="AJ1035" s="404">
        <f t="shared" ref="AJ1035" si="3069">AJ1034</f>
        <v>0</v>
      </c>
      <c r="AK1035" s="404">
        <f t="shared" ref="AK1035" si="3070">AK1034</f>
        <v>0</v>
      </c>
      <c r="AL1035" s="404">
        <f t="shared" ref="AL1035" si="3071">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72">Z1037</f>
        <v>0</v>
      </c>
      <c r="AA1038" s="404">
        <f t="shared" ref="AA1038" si="3073">AA1037</f>
        <v>0</v>
      </c>
      <c r="AB1038" s="404">
        <f t="shared" ref="AB1038" si="3074">AB1037</f>
        <v>0</v>
      </c>
      <c r="AC1038" s="404">
        <f t="shared" ref="AC1038" si="3075">AC1037</f>
        <v>0</v>
      </c>
      <c r="AD1038" s="404">
        <f t="shared" ref="AD1038" si="3076">AD1037</f>
        <v>0</v>
      </c>
      <c r="AE1038" s="404">
        <f t="shared" ref="AE1038" si="3077">AE1037</f>
        <v>0</v>
      </c>
      <c r="AF1038" s="404">
        <f t="shared" ref="AF1038" si="3078">AF1037</f>
        <v>0</v>
      </c>
      <c r="AG1038" s="404">
        <f t="shared" ref="AG1038" si="3079">AG1037</f>
        <v>0</v>
      </c>
      <c r="AH1038" s="404">
        <f t="shared" ref="AH1038" si="3080">AH1037</f>
        <v>0</v>
      </c>
      <c r="AI1038" s="404">
        <f t="shared" ref="AI1038" si="3081">AI1037</f>
        <v>0</v>
      </c>
      <c r="AJ1038" s="404">
        <f t="shared" ref="AJ1038" si="3082">AJ1037</f>
        <v>0</v>
      </c>
      <c r="AK1038" s="404">
        <f t="shared" ref="AK1038" si="3083">AK1037</f>
        <v>0</v>
      </c>
      <c r="AL1038" s="404">
        <f t="shared" ref="AL1038" si="3084">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5">Z1040</f>
        <v>0</v>
      </c>
      <c r="AA1041" s="404">
        <f t="shared" ref="AA1041" si="3086">AA1040</f>
        <v>0</v>
      </c>
      <c r="AB1041" s="404">
        <f t="shared" ref="AB1041" si="3087">AB1040</f>
        <v>0</v>
      </c>
      <c r="AC1041" s="404">
        <f t="shared" ref="AC1041" si="3088">AC1040</f>
        <v>0</v>
      </c>
      <c r="AD1041" s="404">
        <f t="shared" ref="AD1041" si="3089">AD1040</f>
        <v>0</v>
      </c>
      <c r="AE1041" s="404">
        <f t="shared" ref="AE1041" si="3090">AE1040</f>
        <v>0</v>
      </c>
      <c r="AF1041" s="404">
        <f t="shared" ref="AF1041" si="3091">AF1040</f>
        <v>0</v>
      </c>
      <c r="AG1041" s="404">
        <f t="shared" ref="AG1041" si="3092">AG1040</f>
        <v>0</v>
      </c>
      <c r="AH1041" s="404">
        <f t="shared" ref="AH1041" si="3093">AH1040</f>
        <v>0</v>
      </c>
      <c r="AI1041" s="404">
        <f t="shared" ref="AI1041" si="3094">AI1040</f>
        <v>0</v>
      </c>
      <c r="AJ1041" s="404">
        <f t="shared" ref="AJ1041" si="3095">AJ1040</f>
        <v>0</v>
      </c>
      <c r="AK1041" s="404">
        <f t="shared" ref="AK1041" si="3096">AK1040</f>
        <v>0</v>
      </c>
      <c r="AL1041" s="404">
        <f t="shared" ref="AL1041" si="3097">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8">Z1043</f>
        <v>0</v>
      </c>
      <c r="AA1044" s="404">
        <f t="shared" ref="AA1044" si="3099">AA1043</f>
        <v>0</v>
      </c>
      <c r="AB1044" s="404">
        <f t="shared" ref="AB1044" si="3100">AB1043</f>
        <v>0</v>
      </c>
      <c r="AC1044" s="404">
        <f t="shared" ref="AC1044" si="3101">AC1043</f>
        <v>0</v>
      </c>
      <c r="AD1044" s="404">
        <f t="shared" ref="AD1044" si="3102">AD1043</f>
        <v>0</v>
      </c>
      <c r="AE1044" s="404">
        <f t="shared" ref="AE1044" si="3103">AE1043</f>
        <v>0</v>
      </c>
      <c r="AF1044" s="404">
        <f t="shared" ref="AF1044" si="3104">AF1043</f>
        <v>0</v>
      </c>
      <c r="AG1044" s="404">
        <f t="shared" ref="AG1044" si="3105">AG1043</f>
        <v>0</v>
      </c>
      <c r="AH1044" s="404">
        <f t="shared" ref="AH1044" si="3106">AH1043</f>
        <v>0</v>
      </c>
      <c r="AI1044" s="404">
        <f t="shared" ref="AI1044" si="3107">AI1043</f>
        <v>0</v>
      </c>
      <c r="AJ1044" s="404">
        <f t="shared" ref="AJ1044" si="3108">AJ1043</f>
        <v>0</v>
      </c>
      <c r="AK1044" s="404">
        <f t="shared" ref="AK1044" si="3109">AK1043</f>
        <v>0</v>
      </c>
      <c r="AL1044" s="404">
        <f t="shared" ref="AL1044" si="3110">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11">Z1047</f>
        <v>0</v>
      </c>
      <c r="AA1048" s="404">
        <f t="shared" ref="AA1048" si="3112">AA1047</f>
        <v>0</v>
      </c>
      <c r="AB1048" s="404">
        <f t="shared" ref="AB1048" si="3113">AB1047</f>
        <v>0</v>
      </c>
      <c r="AC1048" s="404">
        <f t="shared" ref="AC1048" si="3114">AC1047</f>
        <v>0</v>
      </c>
      <c r="AD1048" s="404">
        <f t="shared" ref="AD1048" si="3115">AD1047</f>
        <v>0</v>
      </c>
      <c r="AE1048" s="404">
        <f t="shared" ref="AE1048" si="3116">AE1047</f>
        <v>0</v>
      </c>
      <c r="AF1048" s="404">
        <f t="shared" ref="AF1048" si="3117">AF1047</f>
        <v>0</v>
      </c>
      <c r="AG1048" s="404">
        <f t="shared" ref="AG1048" si="3118">AG1047</f>
        <v>0</v>
      </c>
      <c r="AH1048" s="404">
        <f t="shared" ref="AH1048" si="3119">AH1047</f>
        <v>0</v>
      </c>
      <c r="AI1048" s="404">
        <f t="shared" ref="AI1048" si="3120">AI1047</f>
        <v>0</v>
      </c>
      <c r="AJ1048" s="404">
        <f t="shared" ref="AJ1048" si="3121">AJ1047</f>
        <v>0</v>
      </c>
      <c r="AK1048" s="404">
        <f t="shared" ref="AK1048" si="3122">AK1047</f>
        <v>0</v>
      </c>
      <c r="AL1048" s="404">
        <f t="shared" ref="AL1048" si="3123">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24">Z1050</f>
        <v>0</v>
      </c>
      <c r="AA1051" s="404">
        <f t="shared" ref="AA1051" si="3125">AA1050</f>
        <v>0</v>
      </c>
      <c r="AB1051" s="404">
        <f t="shared" ref="AB1051" si="3126">AB1050</f>
        <v>0</v>
      </c>
      <c r="AC1051" s="404">
        <f t="shared" ref="AC1051" si="3127">AC1050</f>
        <v>0</v>
      </c>
      <c r="AD1051" s="404">
        <f t="shared" ref="AD1051" si="3128">AD1050</f>
        <v>0</v>
      </c>
      <c r="AE1051" s="404">
        <f t="shared" ref="AE1051" si="3129">AE1050</f>
        <v>0</v>
      </c>
      <c r="AF1051" s="404">
        <f t="shared" ref="AF1051" si="3130">AF1050</f>
        <v>0</v>
      </c>
      <c r="AG1051" s="404">
        <f t="shared" ref="AG1051" si="3131">AG1050</f>
        <v>0</v>
      </c>
      <c r="AH1051" s="404">
        <f t="shared" ref="AH1051" si="3132">AH1050</f>
        <v>0</v>
      </c>
      <c r="AI1051" s="404">
        <f t="shared" ref="AI1051" si="3133">AI1050</f>
        <v>0</v>
      </c>
      <c r="AJ1051" s="404">
        <f t="shared" ref="AJ1051" si="3134">AJ1050</f>
        <v>0</v>
      </c>
      <c r="AK1051" s="404">
        <f t="shared" ref="AK1051" si="3135">AK1050</f>
        <v>0</v>
      </c>
      <c r="AL1051" s="404">
        <f t="shared" ref="AL1051" si="3136">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7">Z1053</f>
        <v>0</v>
      </c>
      <c r="AA1054" s="404">
        <f t="shared" ref="AA1054" si="3138">AA1053</f>
        <v>0</v>
      </c>
      <c r="AB1054" s="404">
        <f t="shared" ref="AB1054" si="3139">AB1053</f>
        <v>0</v>
      </c>
      <c r="AC1054" s="404">
        <f t="shared" ref="AC1054" si="3140">AC1053</f>
        <v>0</v>
      </c>
      <c r="AD1054" s="404">
        <f t="shared" ref="AD1054" si="3141">AD1053</f>
        <v>0</v>
      </c>
      <c r="AE1054" s="404">
        <f t="shared" ref="AE1054" si="3142">AE1053</f>
        <v>0</v>
      </c>
      <c r="AF1054" s="404">
        <f t="shared" ref="AF1054" si="3143">AF1053</f>
        <v>0</v>
      </c>
      <c r="AG1054" s="404">
        <f t="shared" ref="AG1054" si="3144">AG1053</f>
        <v>0</v>
      </c>
      <c r="AH1054" s="404">
        <f t="shared" ref="AH1054" si="3145">AH1053</f>
        <v>0</v>
      </c>
      <c r="AI1054" s="404">
        <f t="shared" ref="AI1054" si="3146">AI1053</f>
        <v>0</v>
      </c>
      <c r="AJ1054" s="404">
        <f t="shared" ref="AJ1054" si="3147">AJ1053</f>
        <v>0</v>
      </c>
      <c r="AK1054" s="404">
        <f t="shared" ref="AK1054" si="3148">AK1053</f>
        <v>0</v>
      </c>
      <c r="AL1054" s="404">
        <f t="shared" ref="AL1054" si="3149">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50">AA1056</f>
        <v>0</v>
      </c>
      <c r="AB1057" s="404">
        <f t="shared" ref="AB1057" si="3151">AB1056</f>
        <v>0</v>
      </c>
      <c r="AC1057" s="404">
        <f t="shared" ref="AC1057" si="3152">AC1056</f>
        <v>0</v>
      </c>
      <c r="AD1057" s="404">
        <f t="shared" ref="AD1057" si="3153">AD1056</f>
        <v>0</v>
      </c>
      <c r="AE1057" s="404">
        <f>AE1056</f>
        <v>0</v>
      </c>
      <c r="AF1057" s="404">
        <f t="shared" ref="AF1057" si="3154">AF1056</f>
        <v>0</v>
      </c>
      <c r="AG1057" s="404">
        <f t="shared" ref="AG1057" si="3155">AG1056</f>
        <v>0</v>
      </c>
      <c r="AH1057" s="404">
        <f t="shared" ref="AH1057" si="3156">AH1056</f>
        <v>0</v>
      </c>
      <c r="AI1057" s="404">
        <f t="shared" ref="AI1057" si="3157">AI1056</f>
        <v>0</v>
      </c>
      <c r="AJ1057" s="404">
        <f t="shared" ref="AJ1057" si="3158">AJ1056</f>
        <v>0</v>
      </c>
      <c r="AK1057" s="404">
        <f t="shared" ref="AK1057" si="3159">AK1056</f>
        <v>0</v>
      </c>
      <c r="AL1057" s="404">
        <f t="shared" ref="AL1057" si="3160">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61">Z1059</f>
        <v>0</v>
      </c>
      <c r="AA1060" s="404">
        <f t="shared" ref="AA1060" si="3162">AA1059</f>
        <v>0</v>
      </c>
      <c r="AB1060" s="404">
        <f t="shared" ref="AB1060" si="3163">AB1059</f>
        <v>0</v>
      </c>
      <c r="AC1060" s="404">
        <f t="shared" ref="AC1060" si="3164">AC1059</f>
        <v>0</v>
      </c>
      <c r="AD1060" s="404">
        <f t="shared" ref="AD1060" si="3165">AD1059</f>
        <v>0</v>
      </c>
      <c r="AE1060" s="404">
        <f t="shared" ref="AE1060" si="3166">AE1059</f>
        <v>0</v>
      </c>
      <c r="AF1060" s="404">
        <f t="shared" ref="AF1060" si="3167">AF1059</f>
        <v>0</v>
      </c>
      <c r="AG1060" s="404">
        <f t="shared" ref="AG1060" si="3168">AG1059</f>
        <v>0</v>
      </c>
      <c r="AH1060" s="404">
        <f t="shared" ref="AH1060" si="3169">AH1059</f>
        <v>0</v>
      </c>
      <c r="AI1060" s="404">
        <f t="shared" ref="AI1060" si="3170">AI1059</f>
        <v>0</v>
      </c>
      <c r="AJ1060" s="404">
        <f t="shared" ref="AJ1060" si="3171">AJ1059</f>
        <v>0</v>
      </c>
      <c r="AK1060" s="404">
        <f t="shared" ref="AK1060" si="3172">AK1059</f>
        <v>0</v>
      </c>
      <c r="AL1060" s="404">
        <f t="shared" ref="AL1060" si="3173">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74">Z1062</f>
        <v>0</v>
      </c>
      <c r="AA1063" s="404">
        <f t="shared" ref="AA1063" si="3175">AA1062</f>
        <v>0</v>
      </c>
      <c r="AB1063" s="404">
        <f t="shared" ref="AB1063" si="3176">AB1062</f>
        <v>0</v>
      </c>
      <c r="AC1063" s="404">
        <f t="shared" ref="AC1063" si="3177">AC1062</f>
        <v>0</v>
      </c>
      <c r="AD1063" s="404">
        <f t="shared" ref="AD1063" si="3178">AD1062</f>
        <v>0</v>
      </c>
      <c r="AE1063" s="404">
        <f t="shared" ref="AE1063" si="3179">AE1062</f>
        <v>0</v>
      </c>
      <c r="AF1063" s="404">
        <f t="shared" ref="AF1063" si="3180">AF1062</f>
        <v>0</v>
      </c>
      <c r="AG1063" s="404">
        <f t="shared" ref="AG1063" si="3181">AG1062</f>
        <v>0</v>
      </c>
      <c r="AH1063" s="404">
        <f t="shared" ref="AH1063" si="3182">AH1062</f>
        <v>0</v>
      </c>
      <c r="AI1063" s="404">
        <f t="shared" ref="AI1063" si="3183">AI1062</f>
        <v>0</v>
      </c>
      <c r="AJ1063" s="404">
        <f t="shared" ref="AJ1063" si="3184">AJ1062</f>
        <v>0</v>
      </c>
      <c r="AK1063" s="404">
        <f t="shared" ref="AK1063" si="3185">AK1062</f>
        <v>0</v>
      </c>
      <c r="AL1063" s="404">
        <f t="shared" ref="AL1063" si="3186">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7">Z1065</f>
        <v>0</v>
      </c>
      <c r="AA1066" s="404">
        <f t="shared" ref="AA1066" si="3188">AA1065</f>
        <v>0</v>
      </c>
      <c r="AB1066" s="404">
        <f t="shared" ref="AB1066" si="3189">AB1065</f>
        <v>0</v>
      </c>
      <c r="AC1066" s="404">
        <f t="shared" ref="AC1066" si="3190">AC1065</f>
        <v>0</v>
      </c>
      <c r="AD1066" s="404">
        <f t="shared" ref="AD1066" si="3191">AD1065</f>
        <v>0</v>
      </c>
      <c r="AE1066" s="404">
        <f t="shared" ref="AE1066" si="3192">AE1065</f>
        <v>0</v>
      </c>
      <c r="AF1066" s="404">
        <f t="shared" ref="AF1066" si="3193">AF1065</f>
        <v>0</v>
      </c>
      <c r="AG1066" s="404">
        <f t="shared" ref="AG1066" si="3194">AG1065</f>
        <v>0</v>
      </c>
      <c r="AH1066" s="404">
        <f t="shared" ref="AH1066" si="3195">AH1065</f>
        <v>0</v>
      </c>
      <c r="AI1066" s="404">
        <f t="shared" ref="AI1066" si="3196">AI1065</f>
        <v>0</v>
      </c>
      <c r="AJ1066" s="404">
        <f t="shared" ref="AJ1066" si="3197">AJ1065</f>
        <v>0</v>
      </c>
      <c r="AK1066" s="404">
        <f t="shared" ref="AK1066" si="3198">AK1065</f>
        <v>0</v>
      </c>
      <c r="AL1066" s="404">
        <f t="shared" ref="AL1066" si="3199">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200">Z1068</f>
        <v>0</v>
      </c>
      <c r="AA1069" s="404">
        <f t="shared" ref="AA1069" si="3201">AA1068</f>
        <v>0</v>
      </c>
      <c r="AB1069" s="404">
        <f t="shared" ref="AB1069" si="3202">AB1068</f>
        <v>0</v>
      </c>
      <c r="AC1069" s="404">
        <f t="shared" ref="AC1069" si="3203">AC1068</f>
        <v>0</v>
      </c>
      <c r="AD1069" s="404">
        <f t="shared" ref="AD1069" si="3204">AD1068</f>
        <v>0</v>
      </c>
      <c r="AE1069" s="404">
        <f t="shared" ref="AE1069" si="3205">AE1068</f>
        <v>0</v>
      </c>
      <c r="AF1069" s="404">
        <f t="shared" ref="AF1069" si="3206">AF1068</f>
        <v>0</v>
      </c>
      <c r="AG1069" s="404">
        <f t="shared" ref="AG1069" si="3207">AG1068</f>
        <v>0</v>
      </c>
      <c r="AH1069" s="404">
        <f t="shared" ref="AH1069" si="3208">AH1068</f>
        <v>0</v>
      </c>
      <c r="AI1069" s="404">
        <f t="shared" ref="AI1069" si="3209">AI1068</f>
        <v>0</v>
      </c>
      <c r="AJ1069" s="404">
        <f t="shared" ref="AJ1069" si="3210">AJ1068</f>
        <v>0</v>
      </c>
      <c r="AK1069" s="404">
        <f t="shared" ref="AK1069" si="3211">AK1068</f>
        <v>0</v>
      </c>
      <c r="AL1069" s="404">
        <f t="shared" ref="AL1069" si="3212">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13">Z1072</f>
        <v>0</v>
      </c>
      <c r="AA1073" s="404">
        <f t="shared" ref="AA1073" si="3214">AA1072</f>
        <v>0</v>
      </c>
      <c r="AB1073" s="404">
        <f t="shared" ref="AB1073" si="3215">AB1072</f>
        <v>0</v>
      </c>
      <c r="AC1073" s="404">
        <f t="shared" ref="AC1073" si="3216">AC1072</f>
        <v>0</v>
      </c>
      <c r="AD1073" s="404">
        <f t="shared" ref="AD1073" si="3217">AD1072</f>
        <v>0</v>
      </c>
      <c r="AE1073" s="404">
        <f t="shared" ref="AE1073" si="3218">AE1072</f>
        <v>0</v>
      </c>
      <c r="AF1073" s="404">
        <f t="shared" ref="AF1073" si="3219">AF1072</f>
        <v>0</v>
      </c>
      <c r="AG1073" s="404">
        <f t="shared" ref="AG1073" si="3220">AG1072</f>
        <v>0</v>
      </c>
      <c r="AH1073" s="404">
        <f t="shared" ref="AH1073" si="3221">AH1072</f>
        <v>0</v>
      </c>
      <c r="AI1073" s="404">
        <f t="shared" ref="AI1073" si="3222">AI1072</f>
        <v>0</v>
      </c>
      <c r="AJ1073" s="404">
        <f t="shared" ref="AJ1073" si="3223">AJ1072</f>
        <v>0</v>
      </c>
      <c r="AK1073" s="404">
        <f t="shared" ref="AK1073" si="3224">AK1072</f>
        <v>0</v>
      </c>
      <c r="AL1073" s="404">
        <f t="shared" ref="AL1073" si="3225">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6">Z1075</f>
        <v>0</v>
      </c>
      <c r="AA1076" s="404">
        <f t="shared" ref="AA1076" si="3227">AA1075</f>
        <v>0</v>
      </c>
      <c r="AB1076" s="404">
        <f t="shared" ref="AB1076" si="3228">AB1075</f>
        <v>0</v>
      </c>
      <c r="AC1076" s="404">
        <f t="shared" ref="AC1076" si="3229">AC1075</f>
        <v>0</v>
      </c>
      <c r="AD1076" s="404">
        <f t="shared" ref="AD1076" si="3230">AD1075</f>
        <v>0</v>
      </c>
      <c r="AE1076" s="404">
        <f t="shared" ref="AE1076" si="3231">AE1075</f>
        <v>0</v>
      </c>
      <c r="AF1076" s="404">
        <f t="shared" ref="AF1076" si="3232">AF1075</f>
        <v>0</v>
      </c>
      <c r="AG1076" s="404">
        <f t="shared" ref="AG1076" si="3233">AG1075</f>
        <v>0</v>
      </c>
      <c r="AH1076" s="404">
        <f t="shared" ref="AH1076" si="3234">AH1075</f>
        <v>0</v>
      </c>
      <c r="AI1076" s="404">
        <f t="shared" ref="AI1076" si="3235">AI1075</f>
        <v>0</v>
      </c>
      <c r="AJ1076" s="404">
        <f t="shared" ref="AJ1076" si="3236">AJ1075</f>
        <v>0</v>
      </c>
      <c r="AK1076" s="404">
        <f t="shared" ref="AK1076" si="3237">AK1075</f>
        <v>0</v>
      </c>
      <c r="AL1076" s="404">
        <f t="shared" ref="AL1076" si="3238">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9">Z1078</f>
        <v>0</v>
      </c>
      <c r="AA1079" s="404">
        <f t="shared" ref="AA1079" si="3240">AA1078</f>
        <v>0</v>
      </c>
      <c r="AB1079" s="404">
        <f t="shared" ref="AB1079" si="3241">AB1078</f>
        <v>0</v>
      </c>
      <c r="AC1079" s="404">
        <f t="shared" ref="AC1079" si="3242">AC1078</f>
        <v>0</v>
      </c>
      <c r="AD1079" s="404">
        <f t="shared" ref="AD1079" si="3243">AD1078</f>
        <v>0</v>
      </c>
      <c r="AE1079" s="404">
        <f t="shared" ref="AE1079" si="3244">AE1078</f>
        <v>0</v>
      </c>
      <c r="AF1079" s="404">
        <f t="shared" ref="AF1079" si="3245">AF1078</f>
        <v>0</v>
      </c>
      <c r="AG1079" s="404">
        <f t="shared" ref="AG1079" si="3246">AG1078</f>
        <v>0</v>
      </c>
      <c r="AH1079" s="404">
        <f t="shared" ref="AH1079" si="3247">AH1078</f>
        <v>0</v>
      </c>
      <c r="AI1079" s="404">
        <f t="shared" ref="AI1079" si="3248">AI1078</f>
        <v>0</v>
      </c>
      <c r="AJ1079" s="404">
        <f t="shared" ref="AJ1079" si="3249">AJ1078</f>
        <v>0</v>
      </c>
      <c r="AK1079" s="404">
        <f t="shared" ref="AK1079" si="3250">AK1078</f>
        <v>0</v>
      </c>
      <c r="AL1079" s="404">
        <f t="shared" ref="AL1079" si="3251">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52">Z1082</f>
        <v>0</v>
      </c>
      <c r="AA1083" s="404">
        <f t="shared" ref="AA1083" si="3253">AA1082</f>
        <v>0</v>
      </c>
      <c r="AB1083" s="404">
        <f t="shared" ref="AB1083" si="3254">AB1082</f>
        <v>0</v>
      </c>
      <c r="AC1083" s="404">
        <f t="shared" ref="AC1083" si="3255">AC1082</f>
        <v>0</v>
      </c>
      <c r="AD1083" s="404">
        <f t="shared" ref="AD1083" si="3256">AD1082</f>
        <v>0</v>
      </c>
      <c r="AE1083" s="404">
        <f t="shared" ref="AE1083" si="3257">AE1082</f>
        <v>0</v>
      </c>
      <c r="AF1083" s="404">
        <f t="shared" ref="AF1083" si="3258">AF1082</f>
        <v>0</v>
      </c>
      <c r="AG1083" s="404">
        <f t="shared" ref="AG1083" si="3259">AG1082</f>
        <v>0</v>
      </c>
      <c r="AH1083" s="404">
        <f t="shared" ref="AH1083" si="3260">AH1082</f>
        <v>0</v>
      </c>
      <c r="AI1083" s="404">
        <f t="shared" ref="AI1083" si="3261">AI1082</f>
        <v>0</v>
      </c>
      <c r="AJ1083" s="404">
        <f t="shared" ref="AJ1083" si="3262">AJ1082</f>
        <v>0</v>
      </c>
      <c r="AK1083" s="404">
        <f t="shared" ref="AK1083" si="3263">AK1082</f>
        <v>0</v>
      </c>
      <c r="AL1083" s="404">
        <f t="shared" ref="AL1083" si="3264">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5">Z1085</f>
        <v>0</v>
      </c>
      <c r="AA1086" s="404">
        <f t="shared" ref="AA1086" si="3266">AA1085</f>
        <v>0</v>
      </c>
      <c r="AB1086" s="404">
        <f t="shared" ref="AB1086" si="3267">AB1085</f>
        <v>0</v>
      </c>
      <c r="AC1086" s="404">
        <f t="shared" ref="AC1086" si="3268">AC1085</f>
        <v>0</v>
      </c>
      <c r="AD1086" s="404">
        <f t="shared" ref="AD1086" si="3269">AD1085</f>
        <v>0</v>
      </c>
      <c r="AE1086" s="404">
        <f t="shared" ref="AE1086" si="3270">AE1085</f>
        <v>0</v>
      </c>
      <c r="AF1086" s="404">
        <f t="shared" ref="AF1086" si="3271">AF1085</f>
        <v>0</v>
      </c>
      <c r="AG1086" s="404">
        <f t="shared" ref="AG1086" si="3272">AG1085</f>
        <v>0</v>
      </c>
      <c r="AH1086" s="404">
        <f t="shared" ref="AH1086" si="3273">AH1085</f>
        <v>0</v>
      </c>
      <c r="AI1086" s="404">
        <f t="shared" ref="AI1086" si="3274">AI1085</f>
        <v>0</v>
      </c>
      <c r="AJ1086" s="404">
        <f t="shared" ref="AJ1086" si="3275">AJ1085</f>
        <v>0</v>
      </c>
      <c r="AK1086" s="404">
        <f t="shared" ref="AK1086" si="3276">AK1085</f>
        <v>0</v>
      </c>
      <c r="AL1086" s="404">
        <f t="shared" ref="AL1086" si="3277">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8">Z1088</f>
        <v>0</v>
      </c>
      <c r="AA1089" s="404">
        <f t="shared" ref="AA1089" si="3279">AA1088</f>
        <v>0</v>
      </c>
      <c r="AB1089" s="404">
        <f t="shared" ref="AB1089" si="3280">AB1088</f>
        <v>0</v>
      </c>
      <c r="AC1089" s="404">
        <f t="shared" ref="AC1089" si="3281">AC1088</f>
        <v>0</v>
      </c>
      <c r="AD1089" s="404">
        <f t="shared" ref="AD1089" si="3282">AD1088</f>
        <v>0</v>
      </c>
      <c r="AE1089" s="404">
        <f t="shared" ref="AE1089" si="3283">AE1088</f>
        <v>0</v>
      </c>
      <c r="AF1089" s="404">
        <f t="shared" ref="AF1089" si="3284">AF1088</f>
        <v>0</v>
      </c>
      <c r="AG1089" s="404">
        <f t="shared" ref="AG1089" si="3285">AG1088</f>
        <v>0</v>
      </c>
      <c r="AH1089" s="404">
        <f t="shared" ref="AH1089" si="3286">AH1088</f>
        <v>0</v>
      </c>
      <c r="AI1089" s="404">
        <f t="shared" ref="AI1089" si="3287">AI1088</f>
        <v>0</v>
      </c>
      <c r="AJ1089" s="404">
        <f t="shared" ref="AJ1089" si="3288">AJ1088</f>
        <v>0</v>
      </c>
      <c r="AK1089" s="404">
        <f t="shared" ref="AK1089" si="3289">AK1088</f>
        <v>0</v>
      </c>
      <c r="AL1089" s="404">
        <f t="shared" ref="AL1089" si="3290">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91">Z1091</f>
        <v>0</v>
      </c>
      <c r="AA1092" s="404">
        <f t="shared" ref="AA1092" si="3292">AA1091</f>
        <v>0</v>
      </c>
      <c r="AB1092" s="404">
        <f t="shared" ref="AB1092" si="3293">AB1091</f>
        <v>0</v>
      </c>
      <c r="AC1092" s="404">
        <f t="shared" ref="AC1092" si="3294">AC1091</f>
        <v>0</v>
      </c>
      <c r="AD1092" s="404">
        <f t="shared" ref="AD1092" si="3295">AD1091</f>
        <v>0</v>
      </c>
      <c r="AE1092" s="404">
        <f t="shared" ref="AE1092" si="3296">AE1091</f>
        <v>0</v>
      </c>
      <c r="AF1092" s="404">
        <f t="shared" ref="AF1092" si="3297">AF1091</f>
        <v>0</v>
      </c>
      <c r="AG1092" s="404">
        <f t="shared" ref="AG1092" si="3298">AG1091</f>
        <v>0</v>
      </c>
      <c r="AH1092" s="404">
        <f t="shared" ref="AH1092" si="3299">AH1091</f>
        <v>0</v>
      </c>
      <c r="AI1092" s="404">
        <f t="shared" ref="AI1092" si="3300">AI1091</f>
        <v>0</v>
      </c>
      <c r="AJ1092" s="404">
        <f t="shared" ref="AJ1092" si="3301">AJ1091</f>
        <v>0</v>
      </c>
      <c r="AK1092" s="404">
        <f t="shared" ref="AK1092" si="3302">AK1091</f>
        <v>0</v>
      </c>
      <c r="AL1092" s="404">
        <f t="shared" ref="AL1092" si="3303">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304">Z1094</f>
        <v>0</v>
      </c>
      <c r="AA1095" s="404">
        <f t="shared" ref="AA1095" si="3305">AA1094</f>
        <v>0</v>
      </c>
      <c r="AB1095" s="404">
        <f t="shared" ref="AB1095" si="3306">AB1094</f>
        <v>0</v>
      </c>
      <c r="AC1095" s="404">
        <f t="shared" ref="AC1095" si="3307">AC1094</f>
        <v>0</v>
      </c>
      <c r="AD1095" s="404">
        <f t="shared" ref="AD1095" si="3308">AD1094</f>
        <v>0</v>
      </c>
      <c r="AE1095" s="404">
        <f t="shared" ref="AE1095" si="3309">AE1094</f>
        <v>0</v>
      </c>
      <c r="AF1095" s="404">
        <f t="shared" ref="AF1095" si="3310">AF1094</f>
        <v>0</v>
      </c>
      <c r="AG1095" s="404">
        <f t="shared" ref="AG1095" si="3311">AG1094</f>
        <v>0</v>
      </c>
      <c r="AH1095" s="404">
        <f t="shared" ref="AH1095" si="3312">AH1094</f>
        <v>0</v>
      </c>
      <c r="AI1095" s="404">
        <f t="shared" ref="AI1095" si="3313">AI1094</f>
        <v>0</v>
      </c>
      <c r="AJ1095" s="404">
        <f t="shared" ref="AJ1095" si="3314">AJ1094</f>
        <v>0</v>
      </c>
      <c r="AK1095" s="404">
        <f t="shared" ref="AK1095" si="3315">AK1094</f>
        <v>0</v>
      </c>
      <c r="AL1095" s="404">
        <f t="shared" ref="AL1095" si="3316">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7">Z1097</f>
        <v>0</v>
      </c>
      <c r="AA1098" s="404">
        <f t="shared" ref="AA1098" si="3318">AA1097</f>
        <v>0</v>
      </c>
      <c r="AB1098" s="404">
        <f t="shared" ref="AB1098" si="3319">AB1097</f>
        <v>0</v>
      </c>
      <c r="AC1098" s="404">
        <f t="shared" ref="AC1098" si="3320">AC1097</f>
        <v>0</v>
      </c>
      <c r="AD1098" s="404">
        <f t="shared" ref="AD1098" si="3321">AD1097</f>
        <v>0</v>
      </c>
      <c r="AE1098" s="404">
        <f t="shared" ref="AE1098" si="3322">AE1097</f>
        <v>0</v>
      </c>
      <c r="AF1098" s="404">
        <f t="shared" ref="AF1098" si="3323">AF1097</f>
        <v>0</v>
      </c>
      <c r="AG1098" s="404">
        <f t="shared" ref="AG1098" si="3324">AG1097</f>
        <v>0</v>
      </c>
      <c r="AH1098" s="404">
        <f t="shared" ref="AH1098" si="3325">AH1097</f>
        <v>0</v>
      </c>
      <c r="AI1098" s="404">
        <f t="shared" ref="AI1098" si="3326">AI1097</f>
        <v>0</v>
      </c>
      <c r="AJ1098" s="404">
        <f t="shared" ref="AJ1098" si="3327">AJ1097</f>
        <v>0</v>
      </c>
      <c r="AK1098" s="404">
        <f t="shared" ref="AK1098" si="3328">AK1097</f>
        <v>0</v>
      </c>
      <c r="AL1098" s="404">
        <f t="shared" ref="AL1098" si="3329">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30">Z1100</f>
        <v>0</v>
      </c>
      <c r="AA1101" s="404">
        <f t="shared" ref="AA1101" si="3331">AA1100</f>
        <v>0</v>
      </c>
      <c r="AB1101" s="404">
        <f t="shared" ref="AB1101" si="3332">AB1100</f>
        <v>0</v>
      </c>
      <c r="AC1101" s="404">
        <f t="shared" ref="AC1101" si="3333">AC1100</f>
        <v>0</v>
      </c>
      <c r="AD1101" s="404">
        <f t="shared" ref="AD1101" si="3334">AD1100</f>
        <v>0</v>
      </c>
      <c r="AE1101" s="404">
        <f t="shared" ref="AE1101" si="3335">AE1100</f>
        <v>0</v>
      </c>
      <c r="AF1101" s="404">
        <f t="shared" ref="AF1101" si="3336">AF1100</f>
        <v>0</v>
      </c>
      <c r="AG1101" s="404">
        <f t="shared" ref="AG1101" si="3337">AG1100</f>
        <v>0</v>
      </c>
      <c r="AH1101" s="404">
        <f t="shared" ref="AH1101" si="3338">AH1100</f>
        <v>0</v>
      </c>
      <c r="AI1101" s="404">
        <f t="shared" ref="AI1101" si="3339">AI1100</f>
        <v>0</v>
      </c>
      <c r="AJ1101" s="404">
        <f t="shared" ref="AJ1101" si="3340">AJ1100</f>
        <v>0</v>
      </c>
      <c r="AK1101" s="404">
        <f t="shared" ref="AK1101" si="3341">AK1100</f>
        <v>0</v>
      </c>
      <c r="AL1101" s="404">
        <f t="shared" ref="AL1101" si="3342">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43">Z1103</f>
        <v>0</v>
      </c>
      <c r="AA1104" s="404">
        <f t="shared" ref="AA1104" si="3344">AA1103</f>
        <v>0</v>
      </c>
      <c r="AB1104" s="404">
        <f t="shared" ref="AB1104" si="3345">AB1103</f>
        <v>0</v>
      </c>
      <c r="AC1104" s="404">
        <f t="shared" ref="AC1104" si="3346">AC1103</f>
        <v>0</v>
      </c>
      <c r="AD1104" s="404">
        <f t="shared" ref="AD1104" si="3347">AD1103</f>
        <v>0</v>
      </c>
      <c r="AE1104" s="404">
        <f t="shared" ref="AE1104" si="3348">AE1103</f>
        <v>0</v>
      </c>
      <c r="AF1104" s="404">
        <f t="shared" ref="AF1104" si="3349">AF1103</f>
        <v>0</v>
      </c>
      <c r="AG1104" s="404">
        <f t="shared" ref="AG1104" si="3350">AG1103</f>
        <v>0</v>
      </c>
      <c r="AH1104" s="404">
        <f t="shared" ref="AH1104" si="3351">AH1103</f>
        <v>0</v>
      </c>
      <c r="AI1104" s="404">
        <f t="shared" ref="AI1104" si="3352">AI1103</f>
        <v>0</v>
      </c>
      <c r="AJ1104" s="404">
        <f t="shared" ref="AJ1104" si="3353">AJ1103</f>
        <v>0</v>
      </c>
      <c r="AK1104" s="404">
        <f t="shared" ref="AK1104" si="3354">AK1103</f>
        <v>0</v>
      </c>
      <c r="AL1104" s="404">
        <f t="shared" ref="AL1104" si="3355">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6">Z1106</f>
        <v>0</v>
      </c>
      <c r="AA1107" s="404">
        <f t="shared" ref="AA1107" si="3357">AA1106</f>
        <v>0</v>
      </c>
      <c r="AB1107" s="404">
        <f t="shared" ref="AB1107" si="3358">AB1106</f>
        <v>0</v>
      </c>
      <c r="AC1107" s="404">
        <f t="shared" ref="AC1107" si="3359">AC1106</f>
        <v>0</v>
      </c>
      <c r="AD1107" s="404">
        <f t="shared" ref="AD1107" si="3360">AD1106</f>
        <v>0</v>
      </c>
      <c r="AE1107" s="404">
        <f t="shared" ref="AE1107" si="3361">AE1106</f>
        <v>0</v>
      </c>
      <c r="AF1107" s="404">
        <f t="shared" ref="AF1107" si="3362">AF1106</f>
        <v>0</v>
      </c>
      <c r="AG1107" s="404">
        <f t="shared" ref="AG1107" si="3363">AG1106</f>
        <v>0</v>
      </c>
      <c r="AH1107" s="404">
        <f t="shared" ref="AH1107" si="3364">AH1106</f>
        <v>0</v>
      </c>
      <c r="AI1107" s="404">
        <f t="shared" ref="AI1107" si="3365">AI1106</f>
        <v>0</v>
      </c>
      <c r="AJ1107" s="404">
        <f t="shared" ref="AJ1107" si="3366">AJ1106</f>
        <v>0</v>
      </c>
      <c r="AK1107" s="404">
        <f t="shared" ref="AK1107" si="3367">AK1106</f>
        <v>0</v>
      </c>
      <c r="AL1107" s="404">
        <f t="shared" ref="AL1107" si="3368">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50000000000003"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9">Z1109</f>
        <v>0</v>
      </c>
      <c r="AA1110" s="404">
        <f t="shared" ref="AA1110" si="3370">AA1109</f>
        <v>0</v>
      </c>
      <c r="AB1110" s="404">
        <f t="shared" ref="AB1110" si="3371">AB1109</f>
        <v>0</v>
      </c>
      <c r="AC1110" s="404">
        <f t="shared" ref="AC1110" si="3372">AC1109</f>
        <v>0</v>
      </c>
      <c r="AD1110" s="404">
        <f t="shared" ref="AD1110" si="3373">AD1109</f>
        <v>0</v>
      </c>
      <c r="AE1110" s="404">
        <f t="shared" ref="AE1110" si="3374">AE1109</f>
        <v>0</v>
      </c>
      <c r="AF1110" s="404">
        <f t="shared" ref="AF1110" si="3375">AF1109</f>
        <v>0</v>
      </c>
      <c r="AG1110" s="404">
        <f t="shared" ref="AG1110" si="3376">AG1109</f>
        <v>0</v>
      </c>
      <c r="AH1110" s="404">
        <f t="shared" ref="AH1110" si="3377">AH1109</f>
        <v>0</v>
      </c>
      <c r="AI1110" s="404">
        <f t="shared" ref="AI1110" si="3378">AI1109</f>
        <v>0</v>
      </c>
      <c r="AJ1110" s="404">
        <f t="shared" ref="AJ1110" si="3379">AJ1109</f>
        <v>0</v>
      </c>
      <c r="AK1110" s="404">
        <f t="shared" ref="AK1110" si="3380">AK1109</f>
        <v>0</v>
      </c>
      <c r="AL1110" s="404">
        <f t="shared" ref="AL1110" si="3381">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82">Z1112</f>
        <v>0</v>
      </c>
      <c r="AA1113" s="404">
        <f t="shared" ref="AA1113" si="3383">AA1112</f>
        <v>0</v>
      </c>
      <c r="AB1113" s="404">
        <f t="shared" ref="AB1113" si="3384">AB1112</f>
        <v>0</v>
      </c>
      <c r="AC1113" s="404">
        <f t="shared" ref="AC1113" si="3385">AC1112</f>
        <v>0</v>
      </c>
      <c r="AD1113" s="404">
        <f t="shared" ref="AD1113" si="3386">AD1112</f>
        <v>0</v>
      </c>
      <c r="AE1113" s="404">
        <f t="shared" ref="AE1113" si="3387">AE1112</f>
        <v>0</v>
      </c>
      <c r="AF1113" s="404">
        <f t="shared" ref="AF1113" si="3388">AF1112</f>
        <v>0</v>
      </c>
      <c r="AG1113" s="404">
        <f t="shared" ref="AG1113" si="3389">AG1112</f>
        <v>0</v>
      </c>
      <c r="AH1113" s="404">
        <f t="shared" ref="AH1113" si="3390">AH1112</f>
        <v>0</v>
      </c>
      <c r="AI1113" s="404">
        <f t="shared" ref="AI1113" si="3391">AI1112</f>
        <v>0</v>
      </c>
      <c r="AJ1113" s="404">
        <f t="shared" ref="AJ1113" si="3392">AJ1112</f>
        <v>0</v>
      </c>
      <c r="AK1113" s="404">
        <f t="shared" ref="AK1113" si="3393">AK1112</f>
        <v>0</v>
      </c>
      <c r="AL1113" s="404">
        <f t="shared" ref="AL1113" si="3394">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50000000000003"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5">Z1115</f>
        <v>0</v>
      </c>
      <c r="AA1116" s="404">
        <f t="shared" ref="AA1116" si="3396">AA1115</f>
        <v>0</v>
      </c>
      <c r="AB1116" s="404">
        <f t="shared" ref="AB1116" si="3397">AB1115</f>
        <v>0</v>
      </c>
      <c r="AC1116" s="404">
        <f t="shared" ref="AC1116" si="3398">AC1115</f>
        <v>0</v>
      </c>
      <c r="AD1116" s="404">
        <f t="shared" ref="AD1116" si="3399">AD1115</f>
        <v>0</v>
      </c>
      <c r="AE1116" s="404">
        <f t="shared" ref="AE1116" si="3400">AE1115</f>
        <v>0</v>
      </c>
      <c r="AF1116" s="404">
        <f t="shared" ref="AF1116" si="3401">AF1115</f>
        <v>0</v>
      </c>
      <c r="AG1116" s="404">
        <f t="shared" ref="AG1116" si="3402">AG1115</f>
        <v>0</v>
      </c>
      <c r="AH1116" s="404">
        <f t="shared" ref="AH1116" si="3403">AH1115</f>
        <v>0</v>
      </c>
      <c r="AI1116" s="404">
        <f t="shared" ref="AI1116" si="3404">AI1115</f>
        <v>0</v>
      </c>
      <c r="AJ1116" s="404">
        <f t="shared" ref="AJ1116" si="3405">AJ1115</f>
        <v>0</v>
      </c>
      <c r="AK1116" s="404">
        <f t="shared" ref="AK1116" si="3406">AK1115</f>
        <v>0</v>
      </c>
      <c r="AL1116" s="404">
        <f t="shared" ref="AL1116" si="3407">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8">Z1118</f>
        <v>0</v>
      </c>
      <c r="AA1119" s="404">
        <f t="shared" ref="AA1119" si="3409">AA1118</f>
        <v>0</v>
      </c>
      <c r="AB1119" s="404">
        <f t="shared" ref="AB1119" si="3410">AB1118</f>
        <v>0</v>
      </c>
      <c r="AC1119" s="404">
        <f t="shared" ref="AC1119" si="3411">AC1118</f>
        <v>0</v>
      </c>
      <c r="AD1119" s="404">
        <f t="shared" ref="AD1119" si="3412">AD1118</f>
        <v>0</v>
      </c>
      <c r="AE1119" s="404">
        <f t="shared" ref="AE1119" si="3413">AE1118</f>
        <v>0</v>
      </c>
      <c r="AF1119" s="404">
        <f t="shared" ref="AF1119" si="3414">AF1118</f>
        <v>0</v>
      </c>
      <c r="AG1119" s="404">
        <f t="shared" ref="AG1119" si="3415">AG1118</f>
        <v>0</v>
      </c>
      <c r="AH1119" s="404">
        <f t="shared" ref="AH1119" si="3416">AH1118</f>
        <v>0</v>
      </c>
      <c r="AI1119" s="404">
        <f t="shared" ref="AI1119" si="3417">AI1118</f>
        <v>0</v>
      </c>
      <c r="AJ1119" s="404">
        <f t="shared" ref="AJ1119" si="3418">AJ1118</f>
        <v>0</v>
      </c>
      <c r="AK1119" s="404">
        <f t="shared" ref="AK1119" si="3419">AK1118</f>
        <v>0</v>
      </c>
      <c r="AL1119" s="404">
        <f t="shared" ref="AL1119" si="3420">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21">Z1121</f>
        <v>0</v>
      </c>
      <c r="AA1122" s="404">
        <f t="shared" ref="AA1122" si="3422">AA1121</f>
        <v>0</v>
      </c>
      <c r="AB1122" s="404">
        <f t="shared" ref="AB1122" si="3423">AB1121</f>
        <v>0</v>
      </c>
      <c r="AC1122" s="404">
        <f t="shared" ref="AC1122" si="3424">AC1121</f>
        <v>0</v>
      </c>
      <c r="AD1122" s="404">
        <f t="shared" ref="AD1122" si="3425">AD1121</f>
        <v>0</v>
      </c>
      <c r="AE1122" s="404">
        <f t="shared" ref="AE1122" si="3426">AE1121</f>
        <v>0</v>
      </c>
      <c r="AF1122" s="404">
        <f t="shared" ref="AF1122" si="3427">AF1121</f>
        <v>0</v>
      </c>
      <c r="AG1122" s="404">
        <f t="shared" ref="AG1122" si="3428">AG1121</f>
        <v>0</v>
      </c>
      <c r="AH1122" s="404">
        <f t="shared" ref="AH1122" si="3429">AH1121</f>
        <v>0</v>
      </c>
      <c r="AI1122" s="404">
        <f t="shared" ref="AI1122" si="3430">AI1121</f>
        <v>0</v>
      </c>
      <c r="AJ1122" s="404">
        <f t="shared" ref="AJ1122" si="3431">AJ1121</f>
        <v>0</v>
      </c>
      <c r="AK1122" s="404">
        <f t="shared" ref="AK1122" si="3432">AK1121</f>
        <v>0</v>
      </c>
      <c r="AL1122" s="404">
        <f t="shared" ref="AL1122" si="3433">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75"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75">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34">SUM(Y1128:AL1128)</f>
        <v>0</v>
      </c>
    </row>
    <row r="1129" spans="1:39">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34"/>
        <v>0</v>
      </c>
    </row>
    <row r="1130" spans="1:39">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34"/>
        <v>0</v>
      </c>
    </row>
    <row r="1131" spans="1:39">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34"/>
        <v>0</v>
      </c>
    </row>
    <row r="1132" spans="1:39">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5">Y212*Y1127</f>
        <v>0</v>
      </c>
      <c r="Z1132" s="371">
        <f t="shared" si="3435"/>
        <v>0</v>
      </c>
      <c r="AA1132" s="371">
        <f t="shared" si="3435"/>
        <v>0</v>
      </c>
      <c r="AB1132" s="371">
        <f t="shared" si="3435"/>
        <v>0</v>
      </c>
      <c r="AC1132" s="371">
        <f t="shared" si="3435"/>
        <v>0</v>
      </c>
      <c r="AD1132" s="371">
        <f t="shared" si="3435"/>
        <v>0</v>
      </c>
      <c r="AE1132" s="371">
        <f t="shared" si="3435"/>
        <v>0</v>
      </c>
      <c r="AF1132" s="371">
        <f t="shared" si="3435"/>
        <v>0</v>
      </c>
      <c r="AG1132" s="371">
        <f t="shared" si="3435"/>
        <v>0</v>
      </c>
      <c r="AH1132" s="371">
        <f t="shared" si="3435"/>
        <v>0</v>
      </c>
      <c r="AI1132" s="371">
        <f t="shared" si="3435"/>
        <v>0</v>
      </c>
      <c r="AJ1132" s="371">
        <f t="shared" si="3435"/>
        <v>0</v>
      </c>
      <c r="AK1132" s="371">
        <f t="shared" si="3435"/>
        <v>0</v>
      </c>
      <c r="AL1132" s="371">
        <f t="shared" si="3435"/>
        <v>0</v>
      </c>
      <c r="AM1132" s="620">
        <f t="shared" si="3434"/>
        <v>0</v>
      </c>
    </row>
    <row r="1133" spans="1:39">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6">Y398*Y1127</f>
        <v>0</v>
      </c>
      <c r="Z1133" s="371">
        <f t="shared" si="3436"/>
        <v>0</v>
      </c>
      <c r="AA1133" s="371">
        <f t="shared" si="3436"/>
        <v>0</v>
      </c>
      <c r="AB1133" s="371">
        <f t="shared" si="3436"/>
        <v>0</v>
      </c>
      <c r="AC1133" s="371">
        <f t="shared" si="3436"/>
        <v>0</v>
      </c>
      <c r="AD1133" s="371">
        <f t="shared" si="3436"/>
        <v>0</v>
      </c>
      <c r="AE1133" s="371">
        <f t="shared" si="3436"/>
        <v>0</v>
      </c>
      <c r="AF1133" s="371">
        <f t="shared" si="3436"/>
        <v>0</v>
      </c>
      <c r="AG1133" s="371">
        <f t="shared" si="3436"/>
        <v>0</v>
      </c>
      <c r="AH1133" s="371">
        <f t="shared" si="3436"/>
        <v>0</v>
      </c>
      <c r="AI1133" s="371">
        <f t="shared" si="3436"/>
        <v>0</v>
      </c>
      <c r="AJ1133" s="371">
        <f t="shared" si="3436"/>
        <v>0</v>
      </c>
      <c r="AK1133" s="371">
        <f t="shared" si="3436"/>
        <v>0</v>
      </c>
      <c r="AL1133" s="371">
        <f t="shared" si="3436"/>
        <v>0</v>
      </c>
      <c r="AM1133" s="620">
        <f t="shared" si="3434"/>
        <v>0</v>
      </c>
    </row>
    <row r="1134" spans="1:39">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7">Y592*Y1127</f>
        <v>0</v>
      </c>
      <c r="Z1134" s="371">
        <f t="shared" si="3437"/>
        <v>0</v>
      </c>
      <c r="AA1134" s="371">
        <f t="shared" si="3437"/>
        <v>0</v>
      </c>
      <c r="AB1134" s="371">
        <f t="shared" si="3437"/>
        <v>0</v>
      </c>
      <c r="AC1134" s="371">
        <f t="shared" si="3437"/>
        <v>0</v>
      </c>
      <c r="AD1134" s="371">
        <f t="shared" si="3437"/>
        <v>0</v>
      </c>
      <c r="AE1134" s="371">
        <f t="shared" si="3437"/>
        <v>0</v>
      </c>
      <c r="AF1134" s="371">
        <f t="shared" si="3437"/>
        <v>0</v>
      </c>
      <c r="AG1134" s="371">
        <f t="shared" si="3437"/>
        <v>0</v>
      </c>
      <c r="AH1134" s="371">
        <f t="shared" si="3437"/>
        <v>0</v>
      </c>
      <c r="AI1134" s="371">
        <f t="shared" si="3437"/>
        <v>0</v>
      </c>
      <c r="AJ1134" s="371">
        <f t="shared" si="3437"/>
        <v>0</v>
      </c>
      <c r="AK1134" s="371">
        <f t="shared" si="3437"/>
        <v>0</v>
      </c>
      <c r="AL1134" s="371">
        <f t="shared" si="3437"/>
        <v>0</v>
      </c>
      <c r="AM1134" s="620">
        <f t="shared" si="3434"/>
        <v>0</v>
      </c>
    </row>
    <row r="1135" spans="1:39">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8">Y775*Y1127</f>
        <v>0</v>
      </c>
      <c r="Z1135" s="371">
        <f t="shared" si="3438"/>
        <v>0</v>
      </c>
      <c r="AA1135" s="371">
        <f t="shared" si="3438"/>
        <v>0</v>
      </c>
      <c r="AB1135" s="371">
        <f t="shared" si="3438"/>
        <v>0</v>
      </c>
      <c r="AC1135" s="371">
        <f t="shared" si="3438"/>
        <v>0</v>
      </c>
      <c r="AD1135" s="371">
        <f t="shared" si="3438"/>
        <v>0</v>
      </c>
      <c r="AE1135" s="371">
        <f t="shared" si="3438"/>
        <v>0</v>
      </c>
      <c r="AF1135" s="371">
        <f t="shared" si="3438"/>
        <v>0</v>
      </c>
      <c r="AG1135" s="371">
        <f t="shared" si="3438"/>
        <v>0</v>
      </c>
      <c r="AH1135" s="371">
        <f t="shared" si="3438"/>
        <v>0</v>
      </c>
      <c r="AI1135" s="371">
        <f t="shared" si="3438"/>
        <v>0</v>
      </c>
      <c r="AJ1135" s="371">
        <f t="shared" si="3438"/>
        <v>0</v>
      </c>
      <c r="AK1135" s="371">
        <f t="shared" si="3438"/>
        <v>0</v>
      </c>
      <c r="AL1135" s="371">
        <f t="shared" si="3438"/>
        <v>0</v>
      </c>
      <c r="AM1135" s="620">
        <f t="shared" si="3434"/>
        <v>0</v>
      </c>
    </row>
    <row r="1136" spans="1:39">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9">Y958*Y1127</f>
        <v>0</v>
      </c>
      <c r="Z1136" s="371">
        <f t="shared" si="3439"/>
        <v>0</v>
      </c>
      <c r="AA1136" s="371">
        <f t="shared" si="3439"/>
        <v>0</v>
      </c>
      <c r="AB1136" s="371">
        <f t="shared" si="3439"/>
        <v>0</v>
      </c>
      <c r="AC1136" s="371">
        <f t="shared" si="3439"/>
        <v>0</v>
      </c>
      <c r="AD1136" s="371">
        <f t="shared" si="3439"/>
        <v>0</v>
      </c>
      <c r="AE1136" s="371">
        <f t="shared" si="3439"/>
        <v>0</v>
      </c>
      <c r="AF1136" s="371">
        <f t="shared" si="3439"/>
        <v>0</v>
      </c>
      <c r="AG1136" s="371">
        <f t="shared" si="3439"/>
        <v>0</v>
      </c>
      <c r="AH1136" s="371">
        <f t="shared" si="3439"/>
        <v>0</v>
      </c>
      <c r="AI1136" s="371">
        <f t="shared" si="3439"/>
        <v>0</v>
      </c>
      <c r="AJ1136" s="371">
        <f t="shared" si="3439"/>
        <v>0</v>
      </c>
      <c r="AK1136" s="371">
        <f t="shared" si="3439"/>
        <v>0</v>
      </c>
      <c r="AL1136" s="371">
        <f t="shared" si="3439"/>
        <v>0</v>
      </c>
      <c r="AM1136" s="620">
        <f t="shared" si="3434"/>
        <v>0</v>
      </c>
    </row>
    <row r="1137" spans="2:39">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40">AA1124*AA1127</f>
        <v>0</v>
      </c>
      <c r="AB1137" s="371">
        <f t="shared" si="3440"/>
        <v>0</v>
      </c>
      <c r="AC1137" s="371">
        <f t="shared" si="3440"/>
        <v>0</v>
      </c>
      <c r="AD1137" s="371">
        <f t="shared" si="3440"/>
        <v>0</v>
      </c>
      <c r="AE1137" s="371">
        <f t="shared" si="3440"/>
        <v>0</v>
      </c>
      <c r="AF1137" s="371">
        <f t="shared" si="3440"/>
        <v>0</v>
      </c>
      <c r="AG1137" s="371">
        <f t="shared" si="3440"/>
        <v>0</v>
      </c>
      <c r="AH1137" s="371">
        <f t="shared" si="3440"/>
        <v>0</v>
      </c>
      <c r="AI1137" s="371">
        <f t="shared" si="3440"/>
        <v>0</v>
      </c>
      <c r="AJ1137" s="371">
        <f t="shared" si="3440"/>
        <v>0</v>
      </c>
      <c r="AK1137" s="371">
        <f t="shared" si="3440"/>
        <v>0</v>
      </c>
      <c r="AL1137" s="371">
        <f t="shared" si="3440"/>
        <v>0</v>
      </c>
      <c r="AM1137" s="620">
        <f t="shared" si="3434"/>
        <v>0</v>
      </c>
    </row>
    <row r="1138" spans="2:39" ht="15.75">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41">SUM(Z1128:Z1137)</f>
        <v>0</v>
      </c>
      <c r="AA1138" s="339">
        <f t="shared" si="3441"/>
        <v>0</v>
      </c>
      <c r="AB1138" s="339">
        <f t="shared" si="3441"/>
        <v>0</v>
      </c>
      <c r="AC1138" s="339">
        <f t="shared" si="3441"/>
        <v>0</v>
      </c>
      <c r="AD1138" s="339">
        <f t="shared" si="3441"/>
        <v>0</v>
      </c>
      <c r="AE1138" s="339">
        <f t="shared" si="3441"/>
        <v>0</v>
      </c>
      <c r="AF1138" s="339">
        <f>SUM(AF1128:AF1137)</f>
        <v>0</v>
      </c>
      <c r="AG1138" s="339">
        <f t="shared" ref="AG1138:AL1138" si="3442">SUM(AG1128:AG1137)</f>
        <v>0</v>
      </c>
      <c r="AH1138" s="339">
        <f t="shared" si="3442"/>
        <v>0</v>
      </c>
      <c r="AI1138" s="339">
        <f t="shared" si="3442"/>
        <v>0</v>
      </c>
      <c r="AJ1138" s="339">
        <f t="shared" si="3442"/>
        <v>0</v>
      </c>
      <c r="AK1138" s="339">
        <f t="shared" si="3442"/>
        <v>0</v>
      </c>
      <c r="AL1138" s="339">
        <f t="shared" si="3442"/>
        <v>0</v>
      </c>
      <c r="AM1138" s="400">
        <f>SUM(AM1128:AM1137)</f>
        <v>0</v>
      </c>
    </row>
    <row r="1139" spans="2:39" ht="15.75">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43">Z1125*Z1127</f>
        <v>0</v>
      </c>
      <c r="AA1139" s="340">
        <f>AA1125*AA1127</f>
        <v>0</v>
      </c>
      <c r="AB1139" s="340">
        <f t="shared" si="3443"/>
        <v>0</v>
      </c>
      <c r="AC1139" s="340">
        <f t="shared" si="3443"/>
        <v>0</v>
      </c>
      <c r="AD1139" s="340">
        <f t="shared" si="3443"/>
        <v>0</v>
      </c>
      <c r="AE1139" s="340">
        <f t="shared" si="3443"/>
        <v>0</v>
      </c>
      <c r="AF1139" s="340">
        <f t="shared" ref="AF1139:AL1139" si="3444">AF1125*AF1127</f>
        <v>0</v>
      </c>
      <c r="AG1139" s="340">
        <f t="shared" si="3444"/>
        <v>0</v>
      </c>
      <c r="AH1139" s="340">
        <f t="shared" si="3444"/>
        <v>0</v>
      </c>
      <c r="AI1139" s="340">
        <f t="shared" si="3444"/>
        <v>0</v>
      </c>
      <c r="AJ1139" s="340">
        <f t="shared" si="3444"/>
        <v>0</v>
      </c>
      <c r="AK1139" s="340">
        <f t="shared" si="3444"/>
        <v>0</v>
      </c>
      <c r="AL1139" s="340">
        <f t="shared" si="3444"/>
        <v>0</v>
      </c>
      <c r="AM1139" s="400">
        <f>SUM(Y1139:AL1139)</f>
        <v>0</v>
      </c>
    </row>
    <row r="1140" spans="2:39" ht="15.75">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3:AM403"/>
    <mergeCell ref="Y217:AM217"/>
    <mergeCell ref="N34:N35"/>
    <mergeCell ref="P34:X34"/>
    <mergeCell ref="Y34:AM34"/>
    <mergeCell ref="P403:X403"/>
    <mergeCell ref="B217:B218"/>
    <mergeCell ref="C217:C218"/>
    <mergeCell ref="E217:M217"/>
    <mergeCell ref="N217:N218"/>
    <mergeCell ref="P217:X217"/>
    <mergeCell ref="C403:C404"/>
    <mergeCell ref="E403:M403"/>
    <mergeCell ref="N403:N404"/>
    <mergeCell ref="B597:B598"/>
    <mergeCell ref="C597:C598"/>
    <mergeCell ref="E597:M597"/>
    <mergeCell ref="N597:N598"/>
    <mergeCell ref="B403:B404"/>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402" location="'5.  2015-2020 LRAM'!A1" display="Return to top" xr:uid="{00000000-0004-0000-0A00-000008000000}"/>
    <hyperlink ref="D779" location="'5.  2015-2020 LRAM'!A1" display="Return to top" xr:uid="{00000000-0004-0000-0A00-000009000000}"/>
    <hyperlink ref="D962" location="'5.  2015-2020 LRAM'!A1" display="Return to top" xr:uid="{00000000-0004-0000-0A00-00000A000000}"/>
    <hyperlink ref="B1144" location="'5.  2015-2020 LRAM'!A1" display="Return to top" xr:uid="{00000000-0004-0000-0A00-00000B000000}"/>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zoomScale="90" zoomScaleNormal="90" workbookViewId="0">
      <selection activeCell="C8" sqref="C8:S8"/>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15"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300" t="s">
        <v>673</v>
      </c>
      <c r="D8" s="1300"/>
      <c r="E8" s="1300"/>
      <c r="F8" s="1300"/>
      <c r="G8" s="1300"/>
      <c r="H8" s="1300"/>
      <c r="I8" s="1300"/>
      <c r="J8" s="1300"/>
      <c r="K8" s="1300"/>
      <c r="L8" s="1300"/>
      <c r="M8" s="1300"/>
      <c r="N8" s="1300"/>
      <c r="O8" s="1300"/>
      <c r="P8" s="1300"/>
      <c r="Q8" s="1300"/>
      <c r="R8" s="1300"/>
      <c r="S8" s="1300"/>
      <c r="T8" s="105"/>
      <c r="U8" s="105"/>
      <c r="V8" s="105"/>
      <c r="W8" s="105"/>
    </row>
    <row r="9" spans="1:28" s="9" customFormat="1" ht="46.9" customHeight="1">
      <c r="B9" s="55"/>
      <c r="C9" s="1234" t="s">
        <v>685</v>
      </c>
      <c r="D9" s="1234"/>
      <c r="E9" s="1234"/>
      <c r="F9" s="1234"/>
      <c r="G9" s="1234"/>
      <c r="H9" s="1234"/>
      <c r="I9" s="1234"/>
      <c r="J9" s="1234"/>
      <c r="K9" s="1234"/>
      <c r="L9" s="1234"/>
      <c r="M9" s="1234"/>
      <c r="N9" s="1234"/>
      <c r="O9" s="1234"/>
      <c r="P9" s="1234"/>
      <c r="Q9" s="1234"/>
      <c r="R9" s="1234"/>
      <c r="S9" s="1234"/>
      <c r="T9" s="105"/>
      <c r="U9" s="105"/>
      <c r="V9" s="105"/>
      <c r="W9" s="105"/>
    </row>
    <row r="10" spans="1:28" s="9" customFormat="1" ht="37.9" customHeight="1">
      <c r="B10" s="88"/>
      <c r="C10" s="1259" t="s">
        <v>686</v>
      </c>
      <c r="D10" s="1234"/>
      <c r="E10" s="1234"/>
      <c r="F10" s="1234"/>
      <c r="G10" s="1234"/>
      <c r="H10" s="1234"/>
      <c r="I10" s="1234"/>
      <c r="J10" s="1234"/>
      <c r="K10" s="1234"/>
      <c r="L10" s="1234"/>
      <c r="M10" s="1234"/>
      <c r="N10" s="1234"/>
      <c r="O10" s="1234"/>
      <c r="P10" s="1234"/>
      <c r="Q10" s="1234"/>
      <c r="R10" s="1234"/>
      <c r="S10" s="1234"/>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299" t="s">
        <v>234</v>
      </c>
      <c r="C12" s="1299"/>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7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7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7">
        <v>1.89E-2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75">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7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7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7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7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11.105843596978245</v>
      </c>
      <c r="J106" s="227">
        <f>(SUM('1.  LRAMVA Summary'!E$54:E$71)+SUM('1.  LRAMVA Summary'!E$72:E$73)*(MONTH($E106)-1)/12)*$H106</f>
        <v>3.5668523968877652</v>
      </c>
      <c r="K106" s="227">
        <f>(SUM('1.  LRAMVA Summary'!F$54:F$71)+SUM('1.  LRAMVA Summary'!F$72:F$73)*(MONTH($E106)-1)/12)*$H106</f>
        <v>5.6669169928538983</v>
      </c>
      <c r="L106" s="227">
        <f>(SUM('1.  LRAMVA Summary'!G$54:G$71)+SUM('1.  LRAMVA Summary'!G$72:G$73)*(MONTH($E106)-1)/12)*$H106</f>
        <v>6.0443981289430067</v>
      </c>
      <c r="M106" s="227">
        <f>(SUM('1.  LRAMVA Summary'!H$54:H$71)+SUM('1.  LRAMVA Summary'!H$72:H$73)*(MONTH($E106)-1)/12)*$H106</f>
        <v>21.517294571652712</v>
      </c>
      <c r="N106" s="227">
        <f>(SUM('1.  LRAMVA Summary'!I$54:I$71)+SUM('1.  LRAMVA Summary'!I$72:I$73)*(MONTH($E106)-1)/12)*$H106</f>
        <v>0</v>
      </c>
      <c r="O106" s="227">
        <f>(SUM('1.  LRAMVA Summary'!J$54:J$71)+SUM('1.  LRAMVA Summary'!J$72:J$73)*(MONTH($E106)-1)/12)*$H106</f>
        <v>0</v>
      </c>
      <c r="P106" s="227">
        <f>(SUM('1.  LRAMVA Summary'!K$54:K$71)+SUM('1.  LRAMVA Summary'!K$72:K$73)*(MONTH($E106)-1)/12)*$H106</f>
        <v>-1.5474126141905347</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46.353893073125093</v>
      </c>
    </row>
    <row r="107" spans="2:23" s="9" customFormat="1">
      <c r="B107" s="66"/>
      <c r="E107" s="211">
        <v>42795</v>
      </c>
      <c r="F107" s="211" t="s">
        <v>183</v>
      </c>
      <c r="G107" s="212" t="s">
        <v>64</v>
      </c>
      <c r="H107" s="237">
        <f t="shared" si="48"/>
        <v>9.1666666666666665E-4</v>
      </c>
      <c r="I107" s="227">
        <f>(SUM('1.  LRAMVA Summary'!D$54:D$71)+SUM('1.  LRAMVA Summary'!D$72:D$73)*(MONTH($E107)-1)/12)*$H107</f>
        <v>22.211687193956489</v>
      </c>
      <c r="J107" s="227">
        <f>(SUM('1.  LRAMVA Summary'!E$54:E$71)+SUM('1.  LRAMVA Summary'!E$72:E$73)*(MONTH($E107)-1)/12)*$H107</f>
        <v>7.1337047937755305</v>
      </c>
      <c r="K107" s="227">
        <f>(SUM('1.  LRAMVA Summary'!F$54:F$71)+SUM('1.  LRAMVA Summary'!F$72:F$73)*(MONTH($E107)-1)/12)*$H107</f>
        <v>11.333833985707797</v>
      </c>
      <c r="L107" s="227">
        <f>(SUM('1.  LRAMVA Summary'!G$54:G$71)+SUM('1.  LRAMVA Summary'!G$72:G$73)*(MONTH($E107)-1)/12)*$H107</f>
        <v>12.088796257886013</v>
      </c>
      <c r="M107" s="227">
        <f>(SUM('1.  LRAMVA Summary'!H$54:H$71)+SUM('1.  LRAMVA Summary'!H$72:H$73)*(MONTH($E107)-1)/12)*$H107</f>
        <v>43.034589143305425</v>
      </c>
      <c r="N107" s="227">
        <f>(SUM('1.  LRAMVA Summary'!I$54:I$71)+SUM('1.  LRAMVA Summary'!I$72:I$73)*(MONTH($E107)-1)/12)*$H107</f>
        <v>0</v>
      </c>
      <c r="O107" s="227">
        <f>(SUM('1.  LRAMVA Summary'!J$54:J$71)+SUM('1.  LRAMVA Summary'!J$72:J$73)*(MONTH($E107)-1)/12)*$H107</f>
        <v>0</v>
      </c>
      <c r="P107" s="227">
        <f>(SUM('1.  LRAMVA Summary'!K$54:K$71)+SUM('1.  LRAMVA Summary'!K$72:K$73)*(MONTH($E107)-1)/12)*$H107</f>
        <v>-3.0948252283810693</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92.707786146250186</v>
      </c>
    </row>
    <row r="108" spans="2:23" s="8" customFormat="1">
      <c r="B108" s="236"/>
      <c r="E108" s="211">
        <v>42826</v>
      </c>
      <c r="F108" s="211" t="s">
        <v>183</v>
      </c>
      <c r="G108" s="212" t="s">
        <v>65</v>
      </c>
      <c r="H108" s="237">
        <f>$C$40/12</f>
        <v>9.1666666666666665E-4</v>
      </c>
      <c r="I108" s="227">
        <f>(SUM('1.  LRAMVA Summary'!D$54:D$71)+SUM('1.  LRAMVA Summary'!D$72:D$73)*(MONTH($E108)-1)/12)*$H108</f>
        <v>33.317530790934732</v>
      </c>
      <c r="J108" s="227">
        <f>(SUM('1.  LRAMVA Summary'!E$54:E$71)+SUM('1.  LRAMVA Summary'!E$72:E$73)*(MONTH($E108)-1)/12)*$H108</f>
        <v>10.700557190663297</v>
      </c>
      <c r="K108" s="227">
        <f>(SUM('1.  LRAMVA Summary'!F$54:F$71)+SUM('1.  LRAMVA Summary'!F$72:F$73)*(MONTH($E108)-1)/12)*$H108</f>
        <v>17.000750978561697</v>
      </c>
      <c r="L108" s="227">
        <f>(SUM('1.  LRAMVA Summary'!G$54:G$71)+SUM('1.  LRAMVA Summary'!G$72:G$73)*(MONTH($E108)-1)/12)*$H108</f>
        <v>18.133194386829022</v>
      </c>
      <c r="M108" s="227">
        <f>(SUM('1.  LRAMVA Summary'!H$54:H$71)+SUM('1.  LRAMVA Summary'!H$72:H$73)*(MONTH($E108)-1)/12)*$H108</f>
        <v>64.551883714958137</v>
      </c>
      <c r="N108" s="227">
        <f>(SUM('1.  LRAMVA Summary'!I$54:I$71)+SUM('1.  LRAMVA Summary'!I$72:I$73)*(MONTH($E108)-1)/12)*$H108</f>
        <v>0</v>
      </c>
      <c r="O108" s="227">
        <f>(SUM('1.  LRAMVA Summary'!J$54:J$71)+SUM('1.  LRAMVA Summary'!J$72:J$73)*(MONTH($E108)-1)/12)*$H108</f>
        <v>0</v>
      </c>
      <c r="P108" s="227">
        <f>(SUM('1.  LRAMVA Summary'!K$54:K$71)+SUM('1.  LRAMVA Summary'!K$72:K$73)*(MONTH($E108)-1)/12)*$H108</f>
        <v>-4.6422378425716042</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139.06167921937526</v>
      </c>
    </row>
    <row r="109" spans="2:23" s="9" customFormat="1">
      <c r="B109" s="66"/>
      <c r="E109" s="211">
        <v>42856</v>
      </c>
      <c r="F109" s="211" t="s">
        <v>183</v>
      </c>
      <c r="G109" s="212" t="s">
        <v>65</v>
      </c>
      <c r="H109" s="237">
        <f t="shared" ref="H109:H110" si="50">$C$40/12</f>
        <v>9.1666666666666665E-4</v>
      </c>
      <c r="I109" s="227">
        <f>(SUM('1.  LRAMVA Summary'!D$54:D$71)+SUM('1.  LRAMVA Summary'!D$72:D$73)*(MONTH($E109)-1)/12)*$H109</f>
        <v>44.423374387912979</v>
      </c>
      <c r="J109" s="227">
        <f>(SUM('1.  LRAMVA Summary'!E$54:E$71)+SUM('1.  LRAMVA Summary'!E$72:E$73)*(MONTH($E109)-1)/12)*$H109</f>
        <v>14.267409587551061</v>
      </c>
      <c r="K109" s="227">
        <f>(SUM('1.  LRAMVA Summary'!F$54:F$71)+SUM('1.  LRAMVA Summary'!F$72:F$73)*(MONTH($E109)-1)/12)*$H109</f>
        <v>22.667667971415593</v>
      </c>
      <c r="L109" s="227">
        <f>(SUM('1.  LRAMVA Summary'!G$54:G$71)+SUM('1.  LRAMVA Summary'!G$72:G$73)*(MONTH($E109)-1)/12)*$H109</f>
        <v>24.177592515772027</v>
      </c>
      <c r="M109" s="227">
        <f>(SUM('1.  LRAMVA Summary'!H$54:H$71)+SUM('1.  LRAMVA Summary'!H$72:H$73)*(MONTH($E109)-1)/12)*$H109</f>
        <v>86.06917828661085</v>
      </c>
      <c r="N109" s="227">
        <f>(SUM('1.  LRAMVA Summary'!I$54:I$71)+SUM('1.  LRAMVA Summary'!I$72:I$73)*(MONTH($E109)-1)/12)*$H109</f>
        <v>0</v>
      </c>
      <c r="O109" s="227">
        <f>(SUM('1.  LRAMVA Summary'!J$54:J$71)+SUM('1.  LRAMVA Summary'!J$72:J$73)*(MONTH($E109)-1)/12)*$H109</f>
        <v>0</v>
      </c>
      <c r="P109" s="227">
        <f>(SUM('1.  LRAMVA Summary'!K$54:K$71)+SUM('1.  LRAMVA Summary'!K$72:K$73)*(MONTH($E109)-1)/12)*$H109</f>
        <v>-6.1896504567621387</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185.41557229250037</v>
      </c>
    </row>
    <row r="110" spans="2:23" s="235" customFormat="1">
      <c r="B110" s="234"/>
      <c r="E110" s="211">
        <v>42887</v>
      </c>
      <c r="F110" s="211" t="s">
        <v>183</v>
      </c>
      <c r="G110" s="212" t="s">
        <v>65</v>
      </c>
      <c r="H110" s="237">
        <f t="shared" si="50"/>
        <v>9.1666666666666665E-4</v>
      </c>
      <c r="I110" s="227">
        <f>(SUM('1.  LRAMVA Summary'!D$54:D$71)+SUM('1.  LRAMVA Summary'!D$72:D$73)*(MONTH($E110)-1)/12)*$H110</f>
        <v>55.529217984891226</v>
      </c>
      <c r="J110" s="227">
        <f>(SUM('1.  LRAMVA Summary'!E$54:E$71)+SUM('1.  LRAMVA Summary'!E$72:E$73)*(MONTH($E110)-1)/12)*$H110</f>
        <v>17.834261984438825</v>
      </c>
      <c r="K110" s="227">
        <f>(SUM('1.  LRAMVA Summary'!F$54:F$71)+SUM('1.  LRAMVA Summary'!F$72:F$73)*(MONTH($E110)-1)/12)*$H110</f>
        <v>28.334584964269492</v>
      </c>
      <c r="L110" s="227">
        <f>(SUM('1.  LRAMVA Summary'!G$54:G$71)+SUM('1.  LRAMVA Summary'!G$72:G$73)*(MONTH($E110)-1)/12)*$H110</f>
        <v>30.221990644715035</v>
      </c>
      <c r="M110" s="227">
        <f>(SUM('1.  LRAMVA Summary'!H$54:H$71)+SUM('1.  LRAMVA Summary'!H$72:H$73)*(MONTH($E110)-1)/12)*$H110</f>
        <v>107.58647285826355</v>
      </c>
      <c r="N110" s="227">
        <f>(SUM('1.  LRAMVA Summary'!I$54:I$71)+SUM('1.  LRAMVA Summary'!I$72:I$73)*(MONTH($E110)-1)/12)*$H110</f>
        <v>0</v>
      </c>
      <c r="O110" s="227">
        <f>(SUM('1.  LRAMVA Summary'!J$54:J$71)+SUM('1.  LRAMVA Summary'!J$72:J$73)*(MONTH($E110)-1)/12)*$H110</f>
        <v>0</v>
      </c>
      <c r="P110" s="227">
        <f>(SUM('1.  LRAMVA Summary'!K$54:K$71)+SUM('1.  LRAMVA Summary'!K$72:K$73)*(MONTH($E110)-1)/12)*$H110</f>
        <v>-7.7370630709526731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231.76946536562548</v>
      </c>
    </row>
    <row r="111" spans="2:23" s="9" customFormat="1">
      <c r="B111" s="66"/>
      <c r="E111" s="211">
        <v>42917</v>
      </c>
      <c r="F111" s="211" t="s">
        <v>183</v>
      </c>
      <c r="G111" s="212" t="s">
        <v>67</v>
      </c>
      <c r="H111" s="237">
        <f>$C$41/12</f>
        <v>9.1666666666666665E-4</v>
      </c>
      <c r="I111" s="227">
        <f>(SUM('1.  LRAMVA Summary'!D$54:D$71)+SUM('1.  LRAMVA Summary'!D$72:D$73)*(MONTH($E111)-1)/12)*$H111</f>
        <v>66.635061581869465</v>
      </c>
      <c r="J111" s="227">
        <f>(SUM('1.  LRAMVA Summary'!E$54:E$71)+SUM('1.  LRAMVA Summary'!E$72:E$73)*(MONTH($E111)-1)/12)*$H111</f>
        <v>21.401114381326593</v>
      </c>
      <c r="K111" s="227">
        <f>(SUM('1.  LRAMVA Summary'!F$54:F$71)+SUM('1.  LRAMVA Summary'!F$72:F$73)*(MONTH($E111)-1)/12)*$H111</f>
        <v>34.001501957123395</v>
      </c>
      <c r="L111" s="227">
        <f>(SUM('1.  LRAMVA Summary'!G$54:G$71)+SUM('1.  LRAMVA Summary'!G$72:G$73)*(MONTH($E111)-1)/12)*$H111</f>
        <v>36.266388773658043</v>
      </c>
      <c r="M111" s="227">
        <f>(SUM('1.  LRAMVA Summary'!H$54:H$71)+SUM('1.  LRAMVA Summary'!H$72:H$73)*(MONTH($E111)-1)/12)*$H111</f>
        <v>129.10376742991627</v>
      </c>
      <c r="N111" s="227">
        <f>(SUM('1.  LRAMVA Summary'!I$54:I$71)+SUM('1.  LRAMVA Summary'!I$72:I$73)*(MONTH($E111)-1)/12)*$H111</f>
        <v>0</v>
      </c>
      <c r="O111" s="227">
        <f>(SUM('1.  LRAMVA Summary'!J$54:J$71)+SUM('1.  LRAMVA Summary'!J$72:J$73)*(MONTH($E111)-1)/12)*$H111</f>
        <v>0</v>
      </c>
      <c r="P111" s="227">
        <f>(SUM('1.  LRAMVA Summary'!K$54:K$71)+SUM('1.  LRAMVA Summary'!K$72:K$73)*(MONTH($E111)-1)/12)*$H111</f>
        <v>-9.2844756851432084</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278.12335843875053</v>
      </c>
    </row>
    <row r="112" spans="2:23" s="9" customFormat="1">
      <c r="B112" s="66"/>
      <c r="E112" s="211">
        <v>42948</v>
      </c>
      <c r="F112" s="211" t="s">
        <v>183</v>
      </c>
      <c r="G112" s="212" t="s">
        <v>67</v>
      </c>
      <c r="H112" s="237">
        <f t="shared" ref="H112:H113" si="51">$C$41/12</f>
        <v>9.1666666666666665E-4</v>
      </c>
      <c r="I112" s="227">
        <f>(SUM('1.  LRAMVA Summary'!D$54:D$71)+SUM('1.  LRAMVA Summary'!D$72:D$73)*(MONTH($E112)-1)/12)*$H112</f>
        <v>77.740905178847711</v>
      </c>
      <c r="J112" s="227">
        <f>(SUM('1.  LRAMVA Summary'!E$54:E$71)+SUM('1.  LRAMVA Summary'!E$72:E$73)*(MONTH($E112)-1)/12)*$H112</f>
        <v>24.967966778214358</v>
      </c>
      <c r="K112" s="227">
        <f>(SUM('1.  LRAMVA Summary'!F$54:F$71)+SUM('1.  LRAMVA Summary'!F$72:F$73)*(MONTH($E112)-1)/12)*$H112</f>
        <v>39.668418949977294</v>
      </c>
      <c r="L112" s="227">
        <f>(SUM('1.  LRAMVA Summary'!G$54:G$71)+SUM('1.  LRAMVA Summary'!G$72:G$73)*(MONTH($E112)-1)/12)*$H112</f>
        <v>42.310786902601052</v>
      </c>
      <c r="M112" s="227">
        <f>(SUM('1.  LRAMVA Summary'!H$54:H$71)+SUM('1.  LRAMVA Summary'!H$72:H$73)*(MONTH($E112)-1)/12)*$H112</f>
        <v>150.62106200156896</v>
      </c>
      <c r="N112" s="227">
        <f>(SUM('1.  LRAMVA Summary'!I$54:I$71)+SUM('1.  LRAMVA Summary'!I$72:I$73)*(MONTH($E112)-1)/12)*$H112</f>
        <v>0</v>
      </c>
      <c r="O112" s="227">
        <f>(SUM('1.  LRAMVA Summary'!J$54:J$71)+SUM('1.  LRAMVA Summary'!J$72:J$73)*(MONTH($E112)-1)/12)*$H112</f>
        <v>0</v>
      </c>
      <c r="P112" s="227">
        <f>(SUM('1.  LRAMVA Summary'!K$54:K$71)+SUM('1.  LRAMVA Summary'!K$72:K$73)*(MONTH($E112)-1)/12)*$H112</f>
        <v>-10.831888299333745</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324.47725151187564</v>
      </c>
    </row>
    <row r="113" spans="2:23" s="9" customFormat="1">
      <c r="B113" s="66"/>
      <c r="E113" s="211">
        <v>42979</v>
      </c>
      <c r="F113" s="211" t="s">
        <v>183</v>
      </c>
      <c r="G113" s="212" t="s">
        <v>67</v>
      </c>
      <c r="H113" s="237">
        <f t="shared" si="51"/>
        <v>9.1666666666666665E-4</v>
      </c>
      <c r="I113" s="227">
        <f>(SUM('1.  LRAMVA Summary'!D$54:D$71)+SUM('1.  LRAMVA Summary'!D$72:D$73)*(MONTH($E113)-1)/12)*$H113</f>
        <v>88.846748775825958</v>
      </c>
      <c r="J113" s="227">
        <f>(SUM('1.  LRAMVA Summary'!E$54:E$71)+SUM('1.  LRAMVA Summary'!E$72:E$73)*(MONTH($E113)-1)/12)*$H113</f>
        <v>28.534819175102122</v>
      </c>
      <c r="K113" s="227">
        <f>(SUM('1.  LRAMVA Summary'!F$54:F$71)+SUM('1.  LRAMVA Summary'!F$72:F$73)*(MONTH($E113)-1)/12)*$H113</f>
        <v>45.335335942831186</v>
      </c>
      <c r="L113" s="227">
        <f>(SUM('1.  LRAMVA Summary'!G$54:G$71)+SUM('1.  LRAMVA Summary'!G$72:G$73)*(MONTH($E113)-1)/12)*$H113</f>
        <v>48.355185031544053</v>
      </c>
      <c r="M113" s="227">
        <f>(SUM('1.  LRAMVA Summary'!H$54:H$71)+SUM('1.  LRAMVA Summary'!H$72:H$73)*(MONTH($E113)-1)/12)*$H113</f>
        <v>172.1383565732217</v>
      </c>
      <c r="N113" s="227">
        <f>(SUM('1.  LRAMVA Summary'!I$54:I$71)+SUM('1.  LRAMVA Summary'!I$72:I$73)*(MONTH($E113)-1)/12)*$H113</f>
        <v>0</v>
      </c>
      <c r="O113" s="227">
        <f>(SUM('1.  LRAMVA Summary'!J$54:J$71)+SUM('1.  LRAMVA Summary'!J$72:J$73)*(MONTH($E113)-1)/12)*$H113</f>
        <v>0</v>
      </c>
      <c r="P113" s="227">
        <f>(SUM('1.  LRAMVA Summary'!K$54:K$71)+SUM('1.  LRAMVA Summary'!K$72:K$73)*(MONTH($E113)-1)/12)*$H113</f>
        <v>-12.379300913524277</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370.83114458500074</v>
      </c>
    </row>
    <row r="114" spans="2:23" s="9" customFormat="1">
      <c r="B114" s="66"/>
      <c r="E114" s="211">
        <v>43009</v>
      </c>
      <c r="F114" s="211" t="s">
        <v>183</v>
      </c>
      <c r="G114" s="212" t="s">
        <v>68</v>
      </c>
      <c r="H114" s="237">
        <f>$C$42/12</f>
        <v>1.25E-3</v>
      </c>
      <c r="I114" s="227">
        <f>(SUM('1.  LRAMVA Summary'!D$54:D$71)+SUM('1.  LRAMVA Summary'!D$72:D$73)*(MONTH($E114)-1)/12)*$H114</f>
        <v>136.29898959927846</v>
      </c>
      <c r="J114" s="227">
        <f>(SUM('1.  LRAMVA Summary'!E$54:E$71)+SUM('1.  LRAMVA Summary'!E$72:E$73)*(MONTH($E114)-1)/12)*$H114</f>
        <v>43.775006689077117</v>
      </c>
      <c r="K114" s="227">
        <f>(SUM('1.  LRAMVA Summary'!F$54:F$71)+SUM('1.  LRAMVA Summary'!F$72:F$73)*(MONTH($E114)-1)/12)*$H114</f>
        <v>69.548526730479679</v>
      </c>
      <c r="L114" s="227">
        <f>(SUM('1.  LRAMVA Summary'!G$54:G$71)+SUM('1.  LRAMVA Summary'!G$72:G$73)*(MONTH($E114)-1)/12)*$H114</f>
        <v>74.181249764300546</v>
      </c>
      <c r="M114" s="227">
        <f>(SUM('1.  LRAMVA Summary'!H$54:H$71)+SUM('1.  LRAMVA Summary'!H$72:H$73)*(MONTH($E114)-1)/12)*$H114</f>
        <v>264.07588792482869</v>
      </c>
      <c r="N114" s="227">
        <f>(SUM('1.  LRAMVA Summary'!I$54:I$71)+SUM('1.  LRAMVA Summary'!I$72:I$73)*(MONTH($E114)-1)/12)*$H114</f>
        <v>0</v>
      </c>
      <c r="O114" s="227">
        <f>(SUM('1.  LRAMVA Summary'!J$54:J$71)+SUM('1.  LRAMVA Summary'!J$72:J$73)*(MONTH($E114)-1)/12)*$H114</f>
        <v>0</v>
      </c>
      <c r="P114" s="227">
        <f>(SUM('1.  LRAMVA Summary'!K$54:K$71)+SUM('1.  LRAMVA Summary'!K$72:K$73)*(MONTH($E114)-1)/12)*$H114</f>
        <v>-18.990972992338381</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568.88868771562613</v>
      </c>
    </row>
    <row r="115" spans="2:23" s="9" customFormat="1">
      <c r="B115" s="66"/>
      <c r="E115" s="211">
        <v>43040</v>
      </c>
      <c r="F115" s="211" t="s">
        <v>183</v>
      </c>
      <c r="G115" s="212" t="s">
        <v>68</v>
      </c>
      <c r="H115" s="237">
        <f t="shared" ref="H115:H116" si="52">$C$42/12</f>
        <v>1.25E-3</v>
      </c>
      <c r="I115" s="227">
        <f>(SUM('1.  LRAMVA Summary'!D$54:D$71)+SUM('1.  LRAMVA Summary'!D$72:D$73)*(MONTH($E115)-1)/12)*$H115</f>
        <v>151.44332177697606</v>
      </c>
      <c r="J115" s="227">
        <f>(SUM('1.  LRAMVA Summary'!E$54:E$71)+SUM('1.  LRAMVA Summary'!E$72:E$73)*(MONTH($E115)-1)/12)*$H115</f>
        <v>48.638896321196796</v>
      </c>
      <c r="K115" s="227">
        <f>(SUM('1.  LRAMVA Summary'!F$54:F$71)+SUM('1.  LRAMVA Summary'!F$72:F$73)*(MONTH($E115)-1)/12)*$H115</f>
        <v>77.276140811644069</v>
      </c>
      <c r="L115" s="227">
        <f>(SUM('1.  LRAMVA Summary'!G$54:G$71)+SUM('1.  LRAMVA Summary'!G$72:G$73)*(MONTH($E115)-1)/12)*$H115</f>
        <v>82.423610849222825</v>
      </c>
      <c r="M115" s="227">
        <f>(SUM('1.  LRAMVA Summary'!H$54:H$71)+SUM('1.  LRAMVA Summary'!H$72:H$73)*(MONTH($E115)-1)/12)*$H115</f>
        <v>293.41765324980969</v>
      </c>
      <c r="N115" s="227">
        <f>(SUM('1.  LRAMVA Summary'!I$54:I$71)+SUM('1.  LRAMVA Summary'!I$72:I$73)*(MONTH($E115)-1)/12)*$H115</f>
        <v>0</v>
      </c>
      <c r="O115" s="227">
        <f>(SUM('1.  LRAMVA Summary'!J$54:J$71)+SUM('1.  LRAMVA Summary'!J$72:J$73)*(MONTH($E115)-1)/12)*$H115</f>
        <v>0</v>
      </c>
      <c r="P115" s="227">
        <f>(SUM('1.  LRAMVA Summary'!K$54:K$71)+SUM('1.  LRAMVA Summary'!K$72:K$73)*(MONTH($E115)-1)/12)*$H115</f>
        <v>-21.101081102598201</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632.09854190625128</v>
      </c>
    </row>
    <row r="116" spans="2:23" s="9" customFormat="1">
      <c r="B116" s="66"/>
      <c r="E116" s="211">
        <v>43070</v>
      </c>
      <c r="F116" s="211" t="s">
        <v>183</v>
      </c>
      <c r="G116" s="212" t="s">
        <v>68</v>
      </c>
      <c r="H116" s="237">
        <f t="shared" si="52"/>
        <v>1.25E-3</v>
      </c>
      <c r="I116" s="227">
        <f>(SUM('1.  LRAMVA Summary'!D$54:D$71)+SUM('1.  LRAMVA Summary'!D$72:D$73)*(MONTH($E116)-1)/12)*$H116</f>
        <v>166.58765395467367</v>
      </c>
      <c r="J116" s="227">
        <f>(SUM('1.  LRAMVA Summary'!E$54:E$71)+SUM('1.  LRAMVA Summary'!E$72:E$73)*(MONTH($E116)-1)/12)*$H116</f>
        <v>53.502785953316483</v>
      </c>
      <c r="K116" s="227">
        <f>(SUM('1.  LRAMVA Summary'!F$54:F$71)+SUM('1.  LRAMVA Summary'!F$72:F$73)*(MONTH($E116)-1)/12)*$H116</f>
        <v>85.003754892808487</v>
      </c>
      <c r="L116" s="227">
        <f>(SUM('1.  LRAMVA Summary'!G$54:G$71)+SUM('1.  LRAMVA Summary'!G$72:G$73)*(MONTH($E116)-1)/12)*$H116</f>
        <v>90.665971934145105</v>
      </c>
      <c r="M116" s="227">
        <f>(SUM('1.  LRAMVA Summary'!H$54:H$71)+SUM('1.  LRAMVA Summary'!H$72:H$73)*(MONTH($E116)-1)/12)*$H116</f>
        <v>322.75941857479069</v>
      </c>
      <c r="N116" s="227">
        <f>(SUM('1.  LRAMVA Summary'!I$54:I$71)+SUM('1.  LRAMVA Summary'!I$72:I$73)*(MONTH($E116)-1)/12)*$H116</f>
        <v>0</v>
      </c>
      <c r="O116" s="227">
        <f>(SUM('1.  LRAMVA Summary'!J$54:J$71)+SUM('1.  LRAMVA Summary'!J$72:J$73)*(MONTH($E116)-1)/12)*$H116</f>
        <v>0</v>
      </c>
      <c r="P116" s="227">
        <f>(SUM('1.  LRAMVA Summary'!K$54:K$71)+SUM('1.  LRAMVA Summary'!K$72:K$73)*(MONTH($E116)-1)/12)*$H116</f>
        <v>-23.21118921285802</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695.30839609687632</v>
      </c>
    </row>
    <row r="117" spans="2:23" s="9" customFormat="1" ht="15.75" thickBot="1">
      <c r="B117" s="66"/>
      <c r="E117" s="213" t="s">
        <v>466</v>
      </c>
      <c r="F117" s="213"/>
      <c r="G117" s="214"/>
      <c r="H117" s="215"/>
      <c r="I117" s="216">
        <f>SUM(I104:I116)</f>
        <v>854.14033482214495</v>
      </c>
      <c r="J117" s="216">
        <f>SUM(J104:J116)</f>
        <v>274.32337525154998</v>
      </c>
      <c r="K117" s="216">
        <f t="shared" ref="K117:O117" si="53">SUM(K104:K116)</f>
        <v>435.83743417767266</v>
      </c>
      <c r="L117" s="216">
        <f t="shared" si="53"/>
        <v>464.86916518961669</v>
      </c>
      <c r="M117" s="216">
        <f t="shared" si="53"/>
        <v>1654.8755643289269</v>
      </c>
      <c r="N117" s="216">
        <f t="shared" si="53"/>
        <v>0</v>
      </c>
      <c r="O117" s="216">
        <f t="shared" si="53"/>
        <v>0</v>
      </c>
      <c r="P117" s="216">
        <f t="shared" ref="P117:V117" si="54">SUM(P104:P116)</f>
        <v>-119.01009741865386</v>
      </c>
      <c r="Q117" s="216">
        <f t="shared" si="54"/>
        <v>0</v>
      </c>
      <c r="R117" s="216">
        <f t="shared" si="54"/>
        <v>0</v>
      </c>
      <c r="S117" s="216">
        <f t="shared" si="54"/>
        <v>0</v>
      </c>
      <c r="T117" s="216">
        <f t="shared" si="54"/>
        <v>0</v>
      </c>
      <c r="U117" s="216">
        <f t="shared" si="54"/>
        <v>0</v>
      </c>
      <c r="V117" s="216">
        <f t="shared" si="54"/>
        <v>0</v>
      </c>
      <c r="W117" s="216">
        <f>SUM(W104:W116)</f>
        <v>3565.0357763512566</v>
      </c>
    </row>
    <row r="118" spans="2:23" s="9" customFormat="1" ht="15.7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854.14033482214495</v>
      </c>
      <c r="J119" s="225">
        <f t="shared" ref="J119" si="55">J117+J118</f>
        <v>274.32337525154998</v>
      </c>
      <c r="K119" s="225">
        <f t="shared" ref="K119" si="56">K117+K118</f>
        <v>435.83743417767266</v>
      </c>
      <c r="L119" s="225">
        <f t="shared" ref="L119" si="57">L117+L118</f>
        <v>464.86916518961669</v>
      </c>
      <c r="M119" s="225">
        <f t="shared" ref="M119" si="58">M117+M118</f>
        <v>1654.8755643289269</v>
      </c>
      <c r="N119" s="225">
        <f t="shared" ref="N119" si="59">N117+N118</f>
        <v>0</v>
      </c>
      <c r="O119" s="225">
        <f t="shared" ref="O119:V119" si="60">O117+O118</f>
        <v>0</v>
      </c>
      <c r="P119" s="225">
        <f t="shared" si="60"/>
        <v>-119.01009741865386</v>
      </c>
      <c r="Q119" s="225">
        <f t="shared" si="60"/>
        <v>0</v>
      </c>
      <c r="R119" s="225">
        <f t="shared" si="60"/>
        <v>0</v>
      </c>
      <c r="S119" s="225">
        <f t="shared" si="60"/>
        <v>0</v>
      </c>
      <c r="T119" s="225">
        <f t="shared" si="60"/>
        <v>0</v>
      </c>
      <c r="U119" s="225">
        <f t="shared" si="60"/>
        <v>0</v>
      </c>
      <c r="V119" s="225">
        <f t="shared" si="60"/>
        <v>0</v>
      </c>
      <c r="W119" s="225">
        <f t="shared" ref="W119" si="61">W117+W118</f>
        <v>3565.0357763512566</v>
      </c>
    </row>
    <row r="120" spans="2:23" s="9" customFormat="1">
      <c r="B120" s="66"/>
      <c r="E120" s="211">
        <v>43101</v>
      </c>
      <c r="F120" s="211" t="s">
        <v>184</v>
      </c>
      <c r="G120" s="212" t="s">
        <v>64</v>
      </c>
      <c r="H120" s="237">
        <f>$C$43/12</f>
        <v>1.25E-3</v>
      </c>
      <c r="I120" s="227">
        <f>(SUM('1.  LRAMVA Summary'!D$54:D$74)+SUM('1.  LRAMVA Summary'!D$75:D$76)*(MONTH($E120)-1)/12)*$H120</f>
        <v>181.73198613237128</v>
      </c>
      <c r="J120" s="227">
        <f>(SUM('1.  LRAMVA Summary'!E$54:E$74)+SUM('1.  LRAMVA Summary'!E$75:E$76)*(MONTH($E120)-1)/12)*$H120</f>
        <v>58.366675585436163</v>
      </c>
      <c r="K120" s="227">
        <f>(SUM('1.  LRAMVA Summary'!F$54:F$74)+SUM('1.  LRAMVA Summary'!F$75:F$76)*(MONTH($E120)-1)/12)*$H120</f>
        <v>92.731368973972891</v>
      </c>
      <c r="L120" s="227">
        <f>(SUM('1.  LRAMVA Summary'!G$54:G$74)+SUM('1.  LRAMVA Summary'!G$75:G$76)*(MONTH($E120)-1)/12)*$H120</f>
        <v>98.908333019067399</v>
      </c>
      <c r="M120" s="227">
        <f>(SUM('1.  LRAMVA Summary'!H$54:H$74)+SUM('1.  LRAMVA Summary'!H$75:H$76)*(MONTH($E120)-1)/12)*$H120</f>
        <v>352.10118389977163</v>
      </c>
      <c r="N120" s="227">
        <f>(SUM('1.  LRAMVA Summary'!I$54:I$74)+SUM('1.  LRAMVA Summary'!I$75:I$76)*(MONTH($E120)-1)/12)*$H120</f>
        <v>0</v>
      </c>
      <c r="O120" s="227">
        <f>(SUM('1.  LRAMVA Summary'!J$54:J$74)+SUM('1.  LRAMVA Summary'!J$75:J$76)*(MONTH($E120)-1)/12)*$H120</f>
        <v>0</v>
      </c>
      <c r="P120" s="227">
        <f>(SUM('1.  LRAMVA Summary'!K$54:K$74)+SUM('1.  LRAMVA Summary'!K$75:K$76)*(MONTH($E120)-1)/12)*$H120</f>
        <v>-25.321297323117843</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758.51825028750147</v>
      </c>
    </row>
    <row r="121" spans="2:23" s="9" customFormat="1">
      <c r="B121" s="66"/>
      <c r="E121" s="211">
        <v>43132</v>
      </c>
      <c r="F121" s="211" t="s">
        <v>184</v>
      </c>
      <c r="G121" s="212" t="s">
        <v>64</v>
      </c>
      <c r="H121" s="237">
        <f t="shared" ref="H121:H122" si="62">$C$43/12</f>
        <v>1.25E-3</v>
      </c>
      <c r="I121" s="227">
        <f>(SUM('1.  LRAMVA Summary'!D$54:D$74)+SUM('1.  LRAMVA Summary'!D$75:D$76)*(MONTH($E121)-1)/12)*$H121</f>
        <v>181.73198613237128</v>
      </c>
      <c r="J121" s="227">
        <f>(SUM('1.  LRAMVA Summary'!E$54:E$74)+SUM('1.  LRAMVA Summary'!E$75:E$76)*(MONTH($E121)-1)/12)*$H121</f>
        <v>58.366675585436163</v>
      </c>
      <c r="K121" s="227">
        <f>(SUM('1.  LRAMVA Summary'!F$54:F$74)+SUM('1.  LRAMVA Summary'!F$75:F$76)*(MONTH($E121)-1)/12)*$H121</f>
        <v>92.731368973972891</v>
      </c>
      <c r="L121" s="227">
        <f>(SUM('1.  LRAMVA Summary'!G$54:G$74)+SUM('1.  LRAMVA Summary'!G$75:G$76)*(MONTH($E121)-1)/12)*$H121</f>
        <v>98.908333019067399</v>
      </c>
      <c r="M121" s="227">
        <f>(SUM('1.  LRAMVA Summary'!H$54:H$74)+SUM('1.  LRAMVA Summary'!H$75:H$76)*(MONTH($E121)-1)/12)*$H121</f>
        <v>352.10118389977163</v>
      </c>
      <c r="N121" s="227">
        <f>(SUM('1.  LRAMVA Summary'!I$54:I$74)+SUM('1.  LRAMVA Summary'!I$75:I$76)*(MONTH($E121)-1)/12)*$H121</f>
        <v>0</v>
      </c>
      <c r="O121" s="227">
        <f>(SUM('1.  LRAMVA Summary'!J$54:J$74)+SUM('1.  LRAMVA Summary'!J$75:J$76)*(MONTH($E121)-1)/12)*$H121</f>
        <v>0</v>
      </c>
      <c r="P121" s="227">
        <f>(SUM('1.  LRAMVA Summary'!K$54:K$74)+SUM('1.  LRAMVA Summary'!K$75:K$76)*(MONTH($E121)-1)/12)*$H121</f>
        <v>-25.321297323117843</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758.51825028750147</v>
      </c>
    </row>
    <row r="122" spans="2:23" s="9" customFormat="1">
      <c r="B122" s="66"/>
      <c r="E122" s="211">
        <v>43160</v>
      </c>
      <c r="F122" s="211" t="s">
        <v>184</v>
      </c>
      <c r="G122" s="212" t="s">
        <v>64</v>
      </c>
      <c r="H122" s="237">
        <f t="shared" si="62"/>
        <v>1.25E-3</v>
      </c>
      <c r="I122" s="227">
        <f>(SUM('1.  LRAMVA Summary'!D$54:D$74)+SUM('1.  LRAMVA Summary'!D$75:D$76)*(MONTH($E122)-1)/12)*$H122</f>
        <v>181.73198613237128</v>
      </c>
      <c r="J122" s="227">
        <f>(SUM('1.  LRAMVA Summary'!E$54:E$74)+SUM('1.  LRAMVA Summary'!E$75:E$76)*(MONTH($E122)-1)/12)*$H122</f>
        <v>58.366675585436163</v>
      </c>
      <c r="K122" s="227">
        <f>(SUM('1.  LRAMVA Summary'!F$54:F$74)+SUM('1.  LRAMVA Summary'!F$75:F$76)*(MONTH($E122)-1)/12)*$H122</f>
        <v>92.731368973972891</v>
      </c>
      <c r="L122" s="227">
        <f>(SUM('1.  LRAMVA Summary'!G$54:G$74)+SUM('1.  LRAMVA Summary'!G$75:G$76)*(MONTH($E122)-1)/12)*$H122</f>
        <v>98.908333019067399</v>
      </c>
      <c r="M122" s="227">
        <f>(SUM('1.  LRAMVA Summary'!H$54:H$74)+SUM('1.  LRAMVA Summary'!H$75:H$76)*(MONTH($E122)-1)/12)*$H122</f>
        <v>352.10118389977163</v>
      </c>
      <c r="N122" s="227">
        <f>(SUM('1.  LRAMVA Summary'!I$54:I$74)+SUM('1.  LRAMVA Summary'!I$75:I$76)*(MONTH($E122)-1)/12)*$H122</f>
        <v>0</v>
      </c>
      <c r="O122" s="227">
        <f>(SUM('1.  LRAMVA Summary'!J$54:J$74)+SUM('1.  LRAMVA Summary'!J$75:J$76)*(MONTH($E122)-1)/12)*$H122</f>
        <v>0</v>
      </c>
      <c r="P122" s="227">
        <f>(SUM('1.  LRAMVA Summary'!K$54:K$74)+SUM('1.  LRAMVA Summary'!K$75:K$76)*(MONTH($E122)-1)/12)*$H122</f>
        <v>-25.321297323117843</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758.51825028750147</v>
      </c>
    </row>
    <row r="123" spans="2:23" s="8" customFormat="1">
      <c r="B123" s="236"/>
      <c r="E123" s="211">
        <v>43191</v>
      </c>
      <c r="F123" s="211" t="s">
        <v>184</v>
      </c>
      <c r="G123" s="212" t="s">
        <v>65</v>
      </c>
      <c r="H123" s="237">
        <f>$C$44/12</f>
        <v>1.575E-3</v>
      </c>
      <c r="I123" s="227">
        <f>(SUM('1.  LRAMVA Summary'!D$54:D$74)+SUM('1.  LRAMVA Summary'!D$75:D$76)*(MONTH($E123)-1)/12)*$H123</f>
        <v>228.98230252678781</v>
      </c>
      <c r="J123" s="227">
        <f>(SUM('1.  LRAMVA Summary'!E$54:E$74)+SUM('1.  LRAMVA Summary'!E$75:E$76)*(MONTH($E123)-1)/12)*$H123</f>
        <v>73.542011237649561</v>
      </c>
      <c r="K123" s="227">
        <f>(SUM('1.  LRAMVA Summary'!F$54:F$74)+SUM('1.  LRAMVA Summary'!F$75:F$76)*(MONTH($E123)-1)/12)*$H123</f>
        <v>116.84152490720585</v>
      </c>
      <c r="L123" s="227">
        <f>(SUM('1.  LRAMVA Summary'!G$54:G$74)+SUM('1.  LRAMVA Summary'!G$75:G$76)*(MONTH($E123)-1)/12)*$H123</f>
        <v>124.62449960402492</v>
      </c>
      <c r="M123" s="227">
        <f>(SUM('1.  LRAMVA Summary'!H$54:H$74)+SUM('1.  LRAMVA Summary'!H$75:H$76)*(MONTH($E123)-1)/12)*$H123</f>
        <v>443.64749171371227</v>
      </c>
      <c r="N123" s="227">
        <f>(SUM('1.  LRAMVA Summary'!I$54:I$74)+SUM('1.  LRAMVA Summary'!I$75:I$76)*(MONTH($E123)-1)/12)*$H123</f>
        <v>0</v>
      </c>
      <c r="O123" s="227">
        <f>(SUM('1.  LRAMVA Summary'!J$54:J$74)+SUM('1.  LRAMVA Summary'!J$75:J$76)*(MONTH($E123)-1)/12)*$H123</f>
        <v>0</v>
      </c>
      <c r="P123" s="227">
        <f>(SUM('1.  LRAMVA Summary'!K$54:K$74)+SUM('1.  LRAMVA Summary'!K$75:K$76)*(MONTH($E123)-1)/12)*$H123</f>
        <v>-31.90483462712848</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955.73299536225193</v>
      </c>
    </row>
    <row r="124" spans="2:23" s="9" customFormat="1">
      <c r="B124" s="66"/>
      <c r="E124" s="211">
        <v>43221</v>
      </c>
      <c r="F124" s="211" t="s">
        <v>184</v>
      </c>
      <c r="G124" s="212" t="s">
        <v>65</v>
      </c>
      <c r="H124" s="237">
        <f t="shared" ref="H124:H125" si="64">$C$44/12</f>
        <v>1.575E-3</v>
      </c>
      <c r="I124" s="227">
        <f>(SUM('1.  LRAMVA Summary'!D$54:D$74)+SUM('1.  LRAMVA Summary'!D$75:D$76)*(MONTH($E124)-1)/12)*$H124</f>
        <v>228.98230252678781</v>
      </c>
      <c r="J124" s="227">
        <f>(SUM('1.  LRAMVA Summary'!E$54:E$74)+SUM('1.  LRAMVA Summary'!E$75:E$76)*(MONTH($E124)-1)/12)*$H124</f>
        <v>73.542011237649561</v>
      </c>
      <c r="K124" s="227">
        <f>(SUM('1.  LRAMVA Summary'!F$54:F$74)+SUM('1.  LRAMVA Summary'!F$75:F$76)*(MONTH($E124)-1)/12)*$H124</f>
        <v>116.84152490720585</v>
      </c>
      <c r="L124" s="227">
        <f>(SUM('1.  LRAMVA Summary'!G$54:G$74)+SUM('1.  LRAMVA Summary'!G$75:G$76)*(MONTH($E124)-1)/12)*$H124</f>
        <v>124.62449960402492</v>
      </c>
      <c r="M124" s="227">
        <f>(SUM('1.  LRAMVA Summary'!H$54:H$74)+SUM('1.  LRAMVA Summary'!H$75:H$76)*(MONTH($E124)-1)/12)*$H124</f>
        <v>443.64749171371227</v>
      </c>
      <c r="N124" s="227">
        <f>(SUM('1.  LRAMVA Summary'!I$54:I$74)+SUM('1.  LRAMVA Summary'!I$75:I$76)*(MONTH($E124)-1)/12)*$H124</f>
        <v>0</v>
      </c>
      <c r="O124" s="227">
        <f>(SUM('1.  LRAMVA Summary'!J$54:J$74)+SUM('1.  LRAMVA Summary'!J$75:J$76)*(MONTH($E124)-1)/12)*$H124</f>
        <v>0</v>
      </c>
      <c r="P124" s="227">
        <f>(SUM('1.  LRAMVA Summary'!K$54:K$74)+SUM('1.  LRAMVA Summary'!K$75:K$76)*(MONTH($E124)-1)/12)*$H124</f>
        <v>-31.90483462712848</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955.73299536225193</v>
      </c>
    </row>
    <row r="125" spans="2:23" s="235" customFormat="1">
      <c r="B125" s="234"/>
      <c r="E125" s="211">
        <v>43252</v>
      </c>
      <c r="F125" s="211" t="s">
        <v>184</v>
      </c>
      <c r="G125" s="212" t="s">
        <v>65</v>
      </c>
      <c r="H125" s="237">
        <f t="shared" si="64"/>
        <v>1.575E-3</v>
      </c>
      <c r="I125" s="227">
        <f>(SUM('1.  LRAMVA Summary'!D$54:D$74)+SUM('1.  LRAMVA Summary'!D$75:D$76)*(MONTH($E125)-1)/12)*$H125</f>
        <v>228.98230252678781</v>
      </c>
      <c r="J125" s="227">
        <f>(SUM('1.  LRAMVA Summary'!E$54:E$74)+SUM('1.  LRAMVA Summary'!E$75:E$76)*(MONTH($E125)-1)/12)*$H125</f>
        <v>73.542011237649561</v>
      </c>
      <c r="K125" s="227">
        <f>(SUM('1.  LRAMVA Summary'!F$54:F$74)+SUM('1.  LRAMVA Summary'!F$75:F$76)*(MONTH($E125)-1)/12)*$H125</f>
        <v>116.84152490720585</v>
      </c>
      <c r="L125" s="227">
        <f>(SUM('1.  LRAMVA Summary'!G$54:G$74)+SUM('1.  LRAMVA Summary'!G$75:G$76)*(MONTH($E125)-1)/12)*$H125</f>
        <v>124.62449960402492</v>
      </c>
      <c r="M125" s="227">
        <f>(SUM('1.  LRAMVA Summary'!H$54:H$74)+SUM('1.  LRAMVA Summary'!H$75:H$76)*(MONTH($E125)-1)/12)*$H125</f>
        <v>443.64749171371227</v>
      </c>
      <c r="N125" s="227">
        <f>(SUM('1.  LRAMVA Summary'!I$54:I$74)+SUM('1.  LRAMVA Summary'!I$75:I$76)*(MONTH($E125)-1)/12)*$H125</f>
        <v>0</v>
      </c>
      <c r="O125" s="227">
        <f>(SUM('1.  LRAMVA Summary'!J$54:J$74)+SUM('1.  LRAMVA Summary'!J$75:J$76)*(MONTH($E125)-1)/12)*$H125</f>
        <v>0</v>
      </c>
      <c r="P125" s="227">
        <f>(SUM('1.  LRAMVA Summary'!K$54:K$74)+SUM('1.  LRAMVA Summary'!K$75:K$76)*(MONTH($E125)-1)/12)*$H125</f>
        <v>-31.90483462712848</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955.73299536225193</v>
      </c>
    </row>
    <row r="126" spans="2:23" s="9" customFormat="1">
      <c r="B126" s="66"/>
      <c r="E126" s="211">
        <v>43282</v>
      </c>
      <c r="F126" s="211" t="s">
        <v>184</v>
      </c>
      <c r="G126" s="212" t="s">
        <v>67</v>
      </c>
      <c r="H126" s="237">
        <f>$C$45/12</f>
        <v>1.575E-3</v>
      </c>
      <c r="I126" s="227">
        <f>(SUM('1.  LRAMVA Summary'!D$54:D$74)+SUM('1.  LRAMVA Summary'!D$75:D$76)*(MONTH($E126)-1)/12)*$H126</f>
        <v>228.98230252678781</v>
      </c>
      <c r="J126" s="227">
        <f>(SUM('1.  LRAMVA Summary'!E$54:E$74)+SUM('1.  LRAMVA Summary'!E$75:E$76)*(MONTH($E126)-1)/12)*$H126</f>
        <v>73.542011237649561</v>
      </c>
      <c r="K126" s="227">
        <f>(SUM('1.  LRAMVA Summary'!F$54:F$74)+SUM('1.  LRAMVA Summary'!F$75:F$76)*(MONTH($E126)-1)/12)*$H126</f>
        <v>116.84152490720585</v>
      </c>
      <c r="L126" s="227">
        <f>(SUM('1.  LRAMVA Summary'!G$54:G$74)+SUM('1.  LRAMVA Summary'!G$75:G$76)*(MONTH($E126)-1)/12)*$H126</f>
        <v>124.62449960402492</v>
      </c>
      <c r="M126" s="227">
        <f>(SUM('1.  LRAMVA Summary'!H$54:H$74)+SUM('1.  LRAMVA Summary'!H$75:H$76)*(MONTH($E126)-1)/12)*$H126</f>
        <v>443.64749171371227</v>
      </c>
      <c r="N126" s="227">
        <f>(SUM('1.  LRAMVA Summary'!I$54:I$74)+SUM('1.  LRAMVA Summary'!I$75:I$76)*(MONTH($E126)-1)/12)*$H126</f>
        <v>0</v>
      </c>
      <c r="O126" s="227">
        <f>(SUM('1.  LRAMVA Summary'!J$54:J$74)+SUM('1.  LRAMVA Summary'!J$75:J$76)*(MONTH($E126)-1)/12)*$H126</f>
        <v>0</v>
      </c>
      <c r="P126" s="227">
        <f>(SUM('1.  LRAMVA Summary'!K$54:K$74)+SUM('1.  LRAMVA Summary'!K$75:K$76)*(MONTH($E126)-1)/12)*$H126</f>
        <v>-31.90483462712848</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955.73299536225193</v>
      </c>
    </row>
    <row r="127" spans="2:23" s="9" customFormat="1">
      <c r="B127" s="66"/>
      <c r="E127" s="211">
        <v>43313</v>
      </c>
      <c r="F127" s="211" t="s">
        <v>184</v>
      </c>
      <c r="G127" s="212" t="s">
        <v>67</v>
      </c>
      <c r="H127" s="237">
        <f t="shared" ref="H127:H128" si="65">$C$45/12</f>
        <v>1.575E-3</v>
      </c>
      <c r="I127" s="227">
        <f>(SUM('1.  LRAMVA Summary'!D$54:D$74)+SUM('1.  LRAMVA Summary'!D$75:D$76)*(MONTH($E127)-1)/12)*$H127</f>
        <v>228.98230252678781</v>
      </c>
      <c r="J127" s="227">
        <f>(SUM('1.  LRAMVA Summary'!E$54:E$74)+SUM('1.  LRAMVA Summary'!E$75:E$76)*(MONTH($E127)-1)/12)*$H127</f>
        <v>73.542011237649561</v>
      </c>
      <c r="K127" s="227">
        <f>(SUM('1.  LRAMVA Summary'!F$54:F$74)+SUM('1.  LRAMVA Summary'!F$75:F$76)*(MONTH($E127)-1)/12)*$H127</f>
        <v>116.84152490720585</v>
      </c>
      <c r="L127" s="227">
        <f>(SUM('1.  LRAMVA Summary'!G$54:G$74)+SUM('1.  LRAMVA Summary'!G$75:G$76)*(MONTH($E127)-1)/12)*$H127</f>
        <v>124.62449960402492</v>
      </c>
      <c r="M127" s="227">
        <f>(SUM('1.  LRAMVA Summary'!H$54:H$74)+SUM('1.  LRAMVA Summary'!H$75:H$76)*(MONTH($E127)-1)/12)*$H127</f>
        <v>443.64749171371227</v>
      </c>
      <c r="N127" s="227">
        <f>(SUM('1.  LRAMVA Summary'!I$54:I$74)+SUM('1.  LRAMVA Summary'!I$75:I$76)*(MONTH($E127)-1)/12)*$H127</f>
        <v>0</v>
      </c>
      <c r="O127" s="227">
        <f>(SUM('1.  LRAMVA Summary'!J$54:J$74)+SUM('1.  LRAMVA Summary'!J$75:J$76)*(MONTH($E127)-1)/12)*$H127</f>
        <v>0</v>
      </c>
      <c r="P127" s="227">
        <f>(SUM('1.  LRAMVA Summary'!K$54:K$74)+SUM('1.  LRAMVA Summary'!K$75:K$76)*(MONTH($E127)-1)/12)*$H127</f>
        <v>-31.90483462712848</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955.73299536225193</v>
      </c>
    </row>
    <row r="128" spans="2:23" s="9" customFormat="1">
      <c r="B128" s="66"/>
      <c r="E128" s="211">
        <v>43344</v>
      </c>
      <c r="F128" s="211" t="s">
        <v>184</v>
      </c>
      <c r="G128" s="212" t="s">
        <v>67</v>
      </c>
      <c r="H128" s="237">
        <f t="shared" si="65"/>
        <v>1.575E-3</v>
      </c>
      <c r="I128" s="227">
        <f>(SUM('1.  LRAMVA Summary'!D$54:D$74)+SUM('1.  LRAMVA Summary'!D$75:D$76)*(MONTH($E128)-1)/12)*$H128</f>
        <v>228.98230252678781</v>
      </c>
      <c r="J128" s="227">
        <f>(SUM('1.  LRAMVA Summary'!E$54:E$74)+SUM('1.  LRAMVA Summary'!E$75:E$76)*(MONTH($E128)-1)/12)*$H128</f>
        <v>73.542011237649561</v>
      </c>
      <c r="K128" s="227">
        <f>(SUM('1.  LRAMVA Summary'!F$54:F$74)+SUM('1.  LRAMVA Summary'!F$75:F$76)*(MONTH($E128)-1)/12)*$H128</f>
        <v>116.84152490720585</v>
      </c>
      <c r="L128" s="227">
        <f>(SUM('1.  LRAMVA Summary'!G$54:G$74)+SUM('1.  LRAMVA Summary'!G$75:G$76)*(MONTH($E128)-1)/12)*$H128</f>
        <v>124.62449960402492</v>
      </c>
      <c r="M128" s="227">
        <f>(SUM('1.  LRAMVA Summary'!H$54:H$74)+SUM('1.  LRAMVA Summary'!H$75:H$76)*(MONTH($E128)-1)/12)*$H128</f>
        <v>443.64749171371227</v>
      </c>
      <c r="N128" s="227">
        <f>(SUM('1.  LRAMVA Summary'!I$54:I$74)+SUM('1.  LRAMVA Summary'!I$75:I$76)*(MONTH($E128)-1)/12)*$H128</f>
        <v>0</v>
      </c>
      <c r="O128" s="227">
        <f>(SUM('1.  LRAMVA Summary'!J$54:J$74)+SUM('1.  LRAMVA Summary'!J$75:J$76)*(MONTH($E128)-1)/12)*$H128</f>
        <v>0</v>
      </c>
      <c r="P128" s="227">
        <f>(SUM('1.  LRAMVA Summary'!K$54:K$74)+SUM('1.  LRAMVA Summary'!K$75:K$76)*(MONTH($E128)-1)/12)*$H128</f>
        <v>-31.90483462712848</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955.73299536225193</v>
      </c>
    </row>
    <row r="129" spans="2:23" s="9" customFormat="1">
      <c r="B129" s="66"/>
      <c r="E129" s="211">
        <v>43374</v>
      </c>
      <c r="F129" s="211" t="s">
        <v>184</v>
      </c>
      <c r="G129" s="212" t="s">
        <v>68</v>
      </c>
      <c r="H129" s="1038">
        <f>$C$46/12</f>
        <v>1.575E-3</v>
      </c>
      <c r="I129" s="227">
        <f>(SUM('1.  LRAMVA Summary'!D$54:D$74)+SUM('1.  LRAMVA Summary'!D$75:D$76)*(MONTH($E129)-1)/12)*$H129</f>
        <v>228.98230252678781</v>
      </c>
      <c r="J129" s="227">
        <f>(SUM('1.  LRAMVA Summary'!E$54:E$74)+SUM('1.  LRAMVA Summary'!E$75:E$76)*(MONTH($E129)-1)/12)*$H129</f>
        <v>73.542011237649561</v>
      </c>
      <c r="K129" s="227">
        <f>(SUM('1.  LRAMVA Summary'!F$54:F$74)+SUM('1.  LRAMVA Summary'!F$75:F$76)*(MONTH($E129)-1)/12)*$H129</f>
        <v>116.84152490720585</v>
      </c>
      <c r="L129" s="227">
        <f>(SUM('1.  LRAMVA Summary'!G$54:G$74)+SUM('1.  LRAMVA Summary'!G$75:G$76)*(MONTH($E129)-1)/12)*$H129</f>
        <v>124.62449960402492</v>
      </c>
      <c r="M129" s="227">
        <f>(SUM('1.  LRAMVA Summary'!H$54:H$74)+SUM('1.  LRAMVA Summary'!H$75:H$76)*(MONTH($E129)-1)/12)*$H129</f>
        <v>443.64749171371227</v>
      </c>
      <c r="N129" s="227">
        <f>(SUM('1.  LRAMVA Summary'!I$54:I$74)+SUM('1.  LRAMVA Summary'!I$75:I$76)*(MONTH($E129)-1)/12)*$H129</f>
        <v>0</v>
      </c>
      <c r="O129" s="227">
        <f>(SUM('1.  LRAMVA Summary'!J$54:J$74)+SUM('1.  LRAMVA Summary'!J$75:J$76)*(MONTH($E129)-1)/12)*$H129</f>
        <v>0</v>
      </c>
      <c r="P129" s="227">
        <f>(SUM('1.  LRAMVA Summary'!K$54:K$74)+SUM('1.  LRAMVA Summary'!K$75:K$76)*(MONTH($E129)-1)/12)*$H129</f>
        <v>-31.90483462712848</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955.73299536225193</v>
      </c>
    </row>
    <row r="130" spans="2:23" s="9" customFormat="1">
      <c r="B130" s="66"/>
      <c r="E130" s="211">
        <v>43405</v>
      </c>
      <c r="F130" s="211" t="s">
        <v>184</v>
      </c>
      <c r="G130" s="212" t="s">
        <v>68</v>
      </c>
      <c r="H130" s="1038">
        <f t="shared" ref="H130:H131" si="66">$C$46/12</f>
        <v>1.575E-3</v>
      </c>
      <c r="I130" s="227">
        <f>(SUM('1.  LRAMVA Summary'!D$54:D$74)+SUM('1.  LRAMVA Summary'!D$75:D$76)*(MONTH($E130)-1)/12)*$H130</f>
        <v>228.98230252678781</v>
      </c>
      <c r="J130" s="227">
        <f>(SUM('1.  LRAMVA Summary'!E$54:E$74)+SUM('1.  LRAMVA Summary'!E$75:E$76)*(MONTH($E130)-1)/12)*$H130</f>
        <v>73.542011237649561</v>
      </c>
      <c r="K130" s="227">
        <f>(SUM('1.  LRAMVA Summary'!F$54:F$74)+SUM('1.  LRAMVA Summary'!F$75:F$76)*(MONTH($E130)-1)/12)*$H130</f>
        <v>116.84152490720585</v>
      </c>
      <c r="L130" s="227">
        <f>(SUM('1.  LRAMVA Summary'!G$54:G$74)+SUM('1.  LRAMVA Summary'!G$75:G$76)*(MONTH($E130)-1)/12)*$H130</f>
        <v>124.62449960402492</v>
      </c>
      <c r="M130" s="227">
        <f>(SUM('1.  LRAMVA Summary'!H$54:H$74)+SUM('1.  LRAMVA Summary'!H$75:H$76)*(MONTH($E130)-1)/12)*$H130</f>
        <v>443.64749171371227</v>
      </c>
      <c r="N130" s="227">
        <f>(SUM('1.  LRAMVA Summary'!I$54:I$74)+SUM('1.  LRAMVA Summary'!I$75:I$76)*(MONTH($E130)-1)/12)*$H130</f>
        <v>0</v>
      </c>
      <c r="O130" s="227">
        <f>(SUM('1.  LRAMVA Summary'!J$54:J$74)+SUM('1.  LRAMVA Summary'!J$75:J$76)*(MONTH($E130)-1)/12)*$H130</f>
        <v>0</v>
      </c>
      <c r="P130" s="227">
        <f>(SUM('1.  LRAMVA Summary'!K$54:K$74)+SUM('1.  LRAMVA Summary'!K$75:K$76)*(MONTH($E130)-1)/12)*$H130</f>
        <v>-31.90483462712848</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955.73299536225193</v>
      </c>
    </row>
    <row r="131" spans="2:23" s="9" customFormat="1">
      <c r="B131" s="66"/>
      <c r="E131" s="211">
        <v>43435</v>
      </c>
      <c r="F131" s="211" t="s">
        <v>184</v>
      </c>
      <c r="G131" s="212" t="s">
        <v>68</v>
      </c>
      <c r="H131" s="1038">
        <f t="shared" si="66"/>
        <v>1.575E-3</v>
      </c>
      <c r="I131" s="227">
        <f>(SUM('1.  LRAMVA Summary'!D$54:D$74)+SUM('1.  LRAMVA Summary'!D$75:D$76)*(MONTH($E131)-1)/12)*$H131</f>
        <v>228.98230252678781</v>
      </c>
      <c r="J131" s="227">
        <f>(SUM('1.  LRAMVA Summary'!E$54:E$74)+SUM('1.  LRAMVA Summary'!E$75:E$76)*(MONTH($E131)-1)/12)*$H131</f>
        <v>73.542011237649561</v>
      </c>
      <c r="K131" s="227">
        <f>(SUM('1.  LRAMVA Summary'!F$54:F$74)+SUM('1.  LRAMVA Summary'!F$75:F$76)*(MONTH($E131)-1)/12)*$H131</f>
        <v>116.84152490720585</v>
      </c>
      <c r="L131" s="227">
        <f>(SUM('1.  LRAMVA Summary'!G$54:G$74)+SUM('1.  LRAMVA Summary'!G$75:G$76)*(MONTH($E131)-1)/12)*$H131</f>
        <v>124.62449960402492</v>
      </c>
      <c r="M131" s="227">
        <f>(SUM('1.  LRAMVA Summary'!H$54:H$74)+SUM('1.  LRAMVA Summary'!H$75:H$76)*(MONTH($E131)-1)/12)*$H131</f>
        <v>443.64749171371227</v>
      </c>
      <c r="N131" s="227">
        <f>(SUM('1.  LRAMVA Summary'!I$54:I$74)+SUM('1.  LRAMVA Summary'!I$75:I$76)*(MONTH($E131)-1)/12)*$H131</f>
        <v>0</v>
      </c>
      <c r="O131" s="227">
        <f>(SUM('1.  LRAMVA Summary'!J$54:J$74)+SUM('1.  LRAMVA Summary'!J$75:J$76)*(MONTH($E131)-1)/12)*$H131</f>
        <v>0</v>
      </c>
      <c r="P131" s="227">
        <f>(SUM('1.  LRAMVA Summary'!K$54:K$74)+SUM('1.  LRAMVA Summary'!K$75:K$76)*(MONTH($E131)-1)/12)*$H131</f>
        <v>-31.90483462712848</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955.73299536225193</v>
      </c>
    </row>
    <row r="132" spans="2:23" s="9" customFormat="1" ht="15.75" thickBot="1">
      <c r="B132" s="66"/>
      <c r="E132" s="213" t="s">
        <v>467</v>
      </c>
      <c r="F132" s="213"/>
      <c r="G132" s="214"/>
      <c r="H132" s="215"/>
      <c r="I132" s="1039">
        <f>SUM(I120:I131)</f>
        <v>2606.0366811382046</v>
      </c>
      <c r="J132" s="1039">
        <f t="shared" ref="J132:W132" si="67">SUM(J120:J131)</f>
        <v>836.97812789515467</v>
      </c>
      <c r="K132" s="1039">
        <f t="shared" si="67"/>
        <v>1329.7678310867716</v>
      </c>
      <c r="L132" s="1039">
        <f t="shared" si="67"/>
        <v>1418.3454954934266</v>
      </c>
      <c r="M132" s="1039">
        <f>SUM(M120:M131)</f>
        <v>5049.1309771227243</v>
      </c>
      <c r="N132" s="1039">
        <f t="shared" si="67"/>
        <v>0</v>
      </c>
      <c r="O132" s="1039">
        <f t="shared" si="67"/>
        <v>0</v>
      </c>
      <c r="P132" s="1039">
        <f t="shared" si="67"/>
        <v>-363.10740361350986</v>
      </c>
      <c r="Q132" s="1039">
        <f t="shared" si="67"/>
        <v>0</v>
      </c>
      <c r="R132" s="1039">
        <f t="shared" si="67"/>
        <v>0</v>
      </c>
      <c r="S132" s="1039">
        <f t="shared" si="67"/>
        <v>0</v>
      </c>
      <c r="T132" s="1039">
        <f t="shared" si="67"/>
        <v>0</v>
      </c>
      <c r="U132" s="1039">
        <f t="shared" si="67"/>
        <v>0</v>
      </c>
      <c r="V132" s="1039">
        <f t="shared" si="67"/>
        <v>0</v>
      </c>
      <c r="W132" s="1039">
        <f t="shared" si="67"/>
        <v>10877.151709122772</v>
      </c>
    </row>
    <row r="133" spans="2:23" s="9" customFormat="1" ht="15.7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2606.0366811382046</v>
      </c>
      <c r="J134" s="225">
        <f t="shared" ref="J134" si="68">J132+J133</f>
        <v>836.97812789515467</v>
      </c>
      <c r="K134" s="225">
        <f t="shared" ref="K134" si="69">K132+K133</f>
        <v>1329.7678310867716</v>
      </c>
      <c r="L134" s="225">
        <f t="shared" ref="L134" si="70">L132+L133</f>
        <v>1418.3454954934266</v>
      </c>
      <c r="M134" s="225">
        <f t="shared" ref="M134" si="71">M132+M133</f>
        <v>5049.1309771227243</v>
      </c>
      <c r="N134" s="225">
        <f t="shared" ref="N134" si="72">N132+N133</f>
        <v>0</v>
      </c>
      <c r="O134" s="225">
        <f t="shared" ref="O134:V134" si="73">O132+O133</f>
        <v>0</v>
      </c>
      <c r="P134" s="225">
        <f t="shared" si="73"/>
        <v>-363.10740361350986</v>
      </c>
      <c r="Q134" s="225">
        <f t="shared" si="73"/>
        <v>0</v>
      </c>
      <c r="R134" s="225">
        <f t="shared" si="73"/>
        <v>0</v>
      </c>
      <c r="S134" s="225">
        <f t="shared" si="73"/>
        <v>0</v>
      </c>
      <c r="T134" s="225">
        <f t="shared" si="73"/>
        <v>0</v>
      </c>
      <c r="U134" s="225">
        <f t="shared" si="73"/>
        <v>0</v>
      </c>
      <c r="V134" s="225">
        <f t="shared" si="73"/>
        <v>0</v>
      </c>
      <c r="W134" s="225">
        <f>W132+W133</f>
        <v>10877.151709122772</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75" thickBot="1">
      <c r="B147" s="66"/>
      <c r="E147" s="213" t="s">
        <v>468</v>
      </c>
      <c r="F147" s="213"/>
      <c r="G147" s="214"/>
      <c r="H147" s="215"/>
      <c r="I147" s="216">
        <f>SUM(I134:I146)</f>
        <v>2606.0366811382046</v>
      </c>
      <c r="J147" s="216">
        <f>SUM(J134:J146)</f>
        <v>836.97812789515467</v>
      </c>
      <c r="K147" s="216">
        <f t="shared" ref="K147:O147" si="79">SUM(K134:K146)</f>
        <v>1329.7678310867716</v>
      </c>
      <c r="L147" s="216">
        <f t="shared" si="79"/>
        <v>1418.3454954934266</v>
      </c>
      <c r="M147" s="216">
        <f t="shared" si="79"/>
        <v>5049.1309771227243</v>
      </c>
      <c r="N147" s="216">
        <f t="shared" si="79"/>
        <v>0</v>
      </c>
      <c r="O147" s="216">
        <f t="shared" si="79"/>
        <v>0</v>
      </c>
      <c r="P147" s="216">
        <f t="shared" ref="P147:V147" si="80">SUM(P134:P146)</f>
        <v>-363.10740361350986</v>
      </c>
      <c r="Q147" s="216">
        <f t="shared" si="80"/>
        <v>0</v>
      </c>
      <c r="R147" s="216">
        <f t="shared" si="80"/>
        <v>0</v>
      </c>
      <c r="S147" s="216">
        <f t="shared" si="80"/>
        <v>0</v>
      </c>
      <c r="T147" s="216">
        <f t="shared" si="80"/>
        <v>0</v>
      </c>
      <c r="U147" s="216">
        <f t="shared" si="80"/>
        <v>0</v>
      </c>
      <c r="V147" s="216">
        <f t="shared" si="80"/>
        <v>0</v>
      </c>
      <c r="W147" s="216">
        <f>SUM(W134:W146)</f>
        <v>10877.151709122772</v>
      </c>
    </row>
    <row r="148" spans="2:23" s="9" customFormat="1" ht="15.7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2606.0366811382046</v>
      </c>
      <c r="J149" s="225">
        <f t="shared" ref="J149" si="81">J147+J148</f>
        <v>836.97812789515467</v>
      </c>
      <c r="K149" s="225">
        <f t="shared" ref="K149" si="82">K147+K148</f>
        <v>1329.7678310867716</v>
      </c>
      <c r="L149" s="225">
        <f t="shared" ref="L149" si="83">L147+L148</f>
        <v>1418.3454954934266</v>
      </c>
      <c r="M149" s="225">
        <f t="shared" ref="M149" si="84">M147+M148</f>
        <v>5049.1309771227243</v>
      </c>
      <c r="N149" s="225">
        <f t="shared" ref="N149" si="85">N147+N148</f>
        <v>0</v>
      </c>
      <c r="O149" s="225">
        <f t="shared" ref="O149:V149" si="86">O147+O148</f>
        <v>0</v>
      </c>
      <c r="P149" s="225">
        <f t="shared" si="86"/>
        <v>-363.10740361350986</v>
      </c>
      <c r="Q149" s="225">
        <f t="shared" si="86"/>
        <v>0</v>
      </c>
      <c r="R149" s="225">
        <f t="shared" si="86"/>
        <v>0</v>
      </c>
      <c r="S149" s="225">
        <f t="shared" si="86"/>
        <v>0</v>
      </c>
      <c r="T149" s="225">
        <f t="shared" si="86"/>
        <v>0</v>
      </c>
      <c r="U149" s="225">
        <f t="shared" si="86"/>
        <v>0</v>
      </c>
      <c r="V149" s="225">
        <f t="shared" si="86"/>
        <v>0</v>
      </c>
      <c r="W149" s="225">
        <f>W147+W148</f>
        <v>10877.151709122772</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75" thickBot="1">
      <c r="B162" s="66"/>
      <c r="E162" s="213" t="s">
        <v>469</v>
      </c>
      <c r="F162" s="213"/>
      <c r="G162" s="214"/>
      <c r="H162" s="215"/>
      <c r="I162" s="216">
        <f>SUM(I149:I161)</f>
        <v>2606.0366811382046</v>
      </c>
      <c r="J162" s="216">
        <f>SUM(J149:J161)</f>
        <v>836.97812789515467</v>
      </c>
      <c r="K162" s="216">
        <f t="shared" ref="K162:O162" si="92">SUM(K149:K161)</f>
        <v>1329.7678310867716</v>
      </c>
      <c r="L162" s="216">
        <f t="shared" si="92"/>
        <v>1418.3454954934266</v>
      </c>
      <c r="M162" s="216">
        <f t="shared" si="92"/>
        <v>5049.1309771227243</v>
      </c>
      <c r="N162" s="216">
        <f t="shared" si="92"/>
        <v>0</v>
      </c>
      <c r="O162" s="216">
        <f t="shared" si="92"/>
        <v>0</v>
      </c>
      <c r="P162" s="216">
        <f t="shared" ref="P162:V162" si="93">SUM(P149:P161)</f>
        <v>-363.10740361350986</v>
      </c>
      <c r="Q162" s="216">
        <f t="shared" si="93"/>
        <v>0</v>
      </c>
      <c r="R162" s="216">
        <f t="shared" si="93"/>
        <v>0</v>
      </c>
      <c r="S162" s="216">
        <f t="shared" si="93"/>
        <v>0</v>
      </c>
      <c r="T162" s="216">
        <f t="shared" si="93"/>
        <v>0</v>
      </c>
      <c r="U162" s="216">
        <f t="shared" si="93"/>
        <v>0</v>
      </c>
      <c r="V162" s="216">
        <f t="shared" si="93"/>
        <v>0</v>
      </c>
      <c r="W162" s="216">
        <f>SUM(W149:W161)</f>
        <v>10877.151709122772</v>
      </c>
    </row>
    <row r="163" spans="2:23" s="9" customFormat="1" ht="15.7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paperSize="4"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A39" sqref="A39"/>
    </sheetView>
  </sheetViews>
  <sheetFormatPr defaultColWidth="9.140625" defaultRowHeight="15" outlineLevelRow="1"/>
  <cols>
    <col min="1" max="1" width="5.85546875" style="12" customWidth="1"/>
    <col min="2" max="2" width="24.28515625" style="12" customWidth="1"/>
    <col min="3" max="3" width="11.42578125" style="12" customWidth="1"/>
    <col min="4" max="4" width="55.140625" style="12" customWidth="1"/>
    <col min="5" max="5" width="35.140625" style="12" bestFit="1" customWidth="1"/>
    <col min="6" max="6" width="26.7109375" style="12" customWidth="1"/>
    <col min="7" max="7" width="17" style="12" customWidth="1"/>
    <col min="8" max="8" width="19.42578125" style="12" customWidth="1"/>
    <col min="9" max="10" width="23" style="626" customWidth="1"/>
    <col min="11" max="11" width="2" style="16" customWidth="1"/>
    <col min="12" max="12" width="10" style="18" customWidth="1"/>
    <col min="13" max="31" width="11.140625" style="18" customWidth="1"/>
    <col min="32" max="35" width="10" style="18" customWidth="1"/>
    <col min="36" max="41" width="9.42578125" style="18" customWidth="1"/>
    <col min="42" max="42" width="2.140625" style="18" customWidth="1"/>
    <col min="43" max="46" width="15.140625" style="18" customWidth="1"/>
    <col min="47" max="59" width="16.140625" style="18" bestFit="1" customWidth="1"/>
    <col min="60" max="66" width="15" style="18" bestFit="1" customWidth="1"/>
    <col min="67" max="67" width="13.85546875" style="18" bestFit="1" customWidth="1"/>
    <col min="68" max="68" width="12.140625" style="18" bestFit="1" customWidth="1"/>
    <col min="69" max="72" width="9.42578125" style="18" bestFit="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4"/>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4"/>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5"/>
      <c r="M16" s="985"/>
      <c r="N16" s="985"/>
      <c r="O16" s="985"/>
      <c r="P16" s="985"/>
      <c r="Q16" s="985"/>
      <c r="R16" s="985"/>
      <c r="S16" s="985"/>
      <c r="T16" s="985"/>
      <c r="U16" s="985"/>
      <c r="V16" s="985"/>
      <c r="W16" s="985"/>
      <c r="X16" s="985"/>
      <c r="Y16" s="985"/>
      <c r="Z16" s="985"/>
      <c r="AA16" s="985"/>
      <c r="AB16" s="985"/>
      <c r="AC16" s="985"/>
      <c r="AD16" s="985"/>
      <c r="AE16" s="985"/>
      <c r="AF16" s="985"/>
      <c r="AG16" s="985"/>
    </row>
    <row r="17" spans="2:73" ht="23.25" customHeight="1" outlineLevel="1">
      <c r="B17" s="679" t="s">
        <v>615</v>
      </c>
      <c r="C17" s="90"/>
      <c r="D17" s="603" t="s">
        <v>593</v>
      </c>
      <c r="E17" s="597"/>
      <c r="F17" s="597"/>
      <c r="G17" s="608"/>
      <c r="H17" s="597"/>
      <c r="I17" s="597"/>
      <c r="J17" s="597"/>
      <c r="K17" s="631"/>
      <c r="L17" s="985"/>
      <c r="M17" s="985"/>
      <c r="N17" s="985"/>
      <c r="O17" s="985"/>
      <c r="P17" s="985"/>
      <c r="Q17" s="985"/>
      <c r="R17" s="985"/>
      <c r="S17" s="985"/>
      <c r="T17" s="985"/>
      <c r="U17" s="985"/>
      <c r="V17" s="985"/>
      <c r="W17" s="985"/>
      <c r="X17" s="985"/>
      <c r="Y17" s="985"/>
      <c r="Z17" s="985"/>
      <c r="AA17" s="985"/>
      <c r="AB17" s="985"/>
      <c r="AC17" s="985"/>
      <c r="AD17" s="985"/>
      <c r="AE17" s="985"/>
      <c r="AF17" s="985"/>
      <c r="AG17" s="985"/>
    </row>
    <row r="18" spans="2:73" ht="23.25" customHeight="1" outlineLevel="1">
      <c r="C18" s="90"/>
      <c r="D18" s="603" t="s">
        <v>628</v>
      </c>
      <c r="E18" s="597"/>
      <c r="F18" s="597"/>
      <c r="G18" s="608"/>
      <c r="H18" s="597"/>
      <c r="I18" s="597"/>
      <c r="J18" s="597"/>
      <c r="K18" s="631"/>
      <c r="L18" s="985"/>
      <c r="M18" s="985"/>
      <c r="N18" s="985"/>
      <c r="O18" s="985"/>
      <c r="P18" s="985"/>
      <c r="Q18" s="985"/>
      <c r="R18" s="985"/>
      <c r="S18" s="985"/>
      <c r="T18" s="985"/>
      <c r="U18" s="985"/>
      <c r="V18" s="985"/>
      <c r="W18" s="985"/>
      <c r="X18" s="985"/>
      <c r="Y18" s="985"/>
      <c r="Z18" s="985"/>
      <c r="AA18" s="985"/>
      <c r="AB18" s="985"/>
      <c r="AC18" s="985"/>
      <c r="AD18" s="985"/>
      <c r="AE18" s="985"/>
      <c r="AF18" s="985"/>
      <c r="AG18" s="985"/>
    </row>
    <row r="19" spans="2:73" ht="23.25" customHeight="1" outlineLevel="1">
      <c r="C19" s="90"/>
      <c r="D19" s="603" t="s">
        <v>627</v>
      </c>
      <c r="E19" s="597"/>
      <c r="F19" s="597"/>
      <c r="G19" s="608"/>
      <c r="H19" s="597"/>
      <c r="I19" s="597"/>
      <c r="J19" s="597"/>
      <c r="K19" s="631"/>
      <c r="L19" s="985"/>
      <c r="M19" s="985"/>
      <c r="N19" s="985"/>
      <c r="O19" s="985"/>
      <c r="P19" s="985"/>
      <c r="Q19" s="985"/>
      <c r="R19" s="985"/>
      <c r="S19" s="985"/>
      <c r="T19" s="985"/>
      <c r="U19" s="985"/>
      <c r="V19" s="985"/>
      <c r="W19" s="985"/>
      <c r="X19" s="985"/>
      <c r="Y19" s="985"/>
      <c r="Z19" s="985"/>
      <c r="AA19" s="985"/>
      <c r="AB19" s="985"/>
      <c r="AC19" s="985"/>
      <c r="AD19" s="985"/>
      <c r="AE19" s="985"/>
      <c r="AF19" s="985"/>
      <c r="AG19" s="985"/>
    </row>
    <row r="20" spans="2:73" ht="23.25" customHeight="1" outlineLevel="1">
      <c r="C20" s="90"/>
      <c r="D20" s="603" t="s">
        <v>629</v>
      </c>
      <c r="E20" s="597"/>
      <c r="F20" s="597"/>
      <c r="G20" s="608"/>
      <c r="H20" s="597"/>
      <c r="I20" s="597"/>
      <c r="J20" s="597"/>
      <c r="K20" s="631"/>
      <c r="L20" s="985"/>
      <c r="M20" s="985"/>
      <c r="N20" s="985"/>
      <c r="O20" s="985"/>
      <c r="P20" s="985"/>
      <c r="Q20" s="985"/>
      <c r="R20" s="985"/>
      <c r="S20" s="985"/>
      <c r="T20" s="985"/>
      <c r="U20" s="985"/>
      <c r="V20" s="985"/>
      <c r="W20" s="985"/>
      <c r="X20" s="985"/>
      <c r="Y20" s="985"/>
      <c r="Z20" s="985"/>
      <c r="AA20" s="985"/>
      <c r="AB20" s="985"/>
      <c r="AC20" s="985"/>
      <c r="AD20" s="985"/>
      <c r="AE20" s="985"/>
      <c r="AF20" s="985"/>
      <c r="AG20" s="985"/>
    </row>
    <row r="21" spans="2:73" ht="23.25" customHeight="1" outlineLevel="1">
      <c r="C21" s="90"/>
      <c r="D21" s="683" t="s">
        <v>639</v>
      </c>
      <c r="E21" s="597"/>
      <c r="F21" s="597"/>
      <c r="G21" s="608"/>
      <c r="H21" s="597"/>
      <c r="I21" s="597"/>
      <c r="J21" s="597"/>
      <c r="K21" s="631"/>
      <c r="L21" s="985"/>
      <c r="M21" s="985"/>
      <c r="N21" s="985"/>
      <c r="O21" s="985"/>
      <c r="P21" s="985"/>
      <c r="Q21" s="985"/>
      <c r="R21" s="985"/>
      <c r="S21" s="985"/>
      <c r="T21" s="985"/>
      <c r="U21" s="985"/>
      <c r="V21" s="985"/>
      <c r="W21" s="985"/>
      <c r="X21" s="985"/>
      <c r="Y21" s="985"/>
      <c r="Z21" s="985"/>
      <c r="AA21" s="985"/>
      <c r="AB21" s="985"/>
      <c r="AC21" s="985"/>
      <c r="AD21" s="985"/>
      <c r="AE21" s="985"/>
      <c r="AF21" s="985"/>
      <c r="AG21" s="985"/>
    </row>
    <row r="22" spans="2:73">
      <c r="I22" s="12"/>
      <c r="J22" s="12"/>
    </row>
    <row r="23" spans="2:73" ht="15.75">
      <c r="B23" s="179" t="s">
        <v>598</v>
      </c>
      <c r="H23" s="10"/>
      <c r="I23" s="10"/>
      <c r="J23" s="10"/>
    </row>
    <row r="24" spans="2:73" s="661" customFormat="1" ht="21" customHeight="1">
      <c r="B24" s="682" t="s">
        <v>602</v>
      </c>
      <c r="C24" s="1301" t="s">
        <v>603</v>
      </c>
      <c r="D24" s="1301"/>
      <c r="E24" s="1301"/>
      <c r="F24" s="1301"/>
      <c r="G24" s="1301"/>
      <c r="H24" s="669" t="s">
        <v>600</v>
      </c>
      <c r="I24" s="669" t="s">
        <v>599</v>
      </c>
      <c r="J24" s="669" t="s">
        <v>601</v>
      </c>
      <c r="K24" s="660"/>
      <c r="L24" s="986" t="s">
        <v>603</v>
      </c>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t="s">
        <v>603</v>
      </c>
      <c r="AR24" s="986"/>
      <c r="AS24" s="986"/>
      <c r="AT24" s="986"/>
      <c r="AU24" s="986"/>
      <c r="AV24" s="986"/>
      <c r="AW24" s="986"/>
      <c r="AX24" s="986"/>
      <c r="AY24" s="986"/>
      <c r="AZ24" s="986"/>
      <c r="BA24" s="986"/>
      <c r="BB24" s="986"/>
      <c r="BC24" s="986"/>
      <c r="BD24" s="986"/>
      <c r="BE24" s="986"/>
      <c r="BF24" s="986"/>
      <c r="BG24" s="986"/>
      <c r="BH24" s="986"/>
      <c r="BI24" s="986"/>
      <c r="BJ24" s="986"/>
      <c r="BK24" s="986"/>
      <c r="BL24" s="986"/>
      <c r="BM24" s="986"/>
      <c r="BN24" s="986"/>
      <c r="BO24" s="986"/>
      <c r="BP24" s="986"/>
      <c r="BQ24" s="986"/>
      <c r="BR24" s="986"/>
      <c r="BS24" s="986"/>
      <c r="BT24" s="986"/>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7" t="s">
        <v>477</v>
      </c>
      <c r="M25" s="988"/>
      <c r="N25" s="988"/>
      <c r="O25" s="988"/>
      <c r="P25" s="988"/>
      <c r="Q25" s="988"/>
      <c r="R25" s="988"/>
      <c r="S25" s="988"/>
      <c r="T25" s="988"/>
      <c r="U25" s="988"/>
      <c r="V25" s="988"/>
      <c r="W25" s="988"/>
      <c r="X25" s="988"/>
      <c r="Y25" s="988"/>
      <c r="Z25" s="988"/>
      <c r="AA25" s="988"/>
      <c r="AB25" s="988"/>
      <c r="AC25" s="988"/>
      <c r="AD25" s="988"/>
      <c r="AE25" s="988"/>
      <c r="AF25" s="988"/>
      <c r="AG25" s="988"/>
      <c r="AH25" s="988"/>
      <c r="AI25" s="988"/>
      <c r="AJ25" s="988"/>
      <c r="AK25" s="988"/>
      <c r="AL25" s="988"/>
      <c r="AM25" s="988"/>
      <c r="AN25" s="988"/>
      <c r="AO25" s="989"/>
      <c r="AP25" s="990"/>
      <c r="AQ25" s="987" t="s">
        <v>478</v>
      </c>
      <c r="AR25" s="988"/>
      <c r="AS25" s="988"/>
      <c r="AT25" s="988"/>
      <c r="AU25" s="988"/>
      <c r="AV25" s="988"/>
      <c r="AW25" s="988"/>
      <c r="AX25" s="988"/>
      <c r="AY25" s="988"/>
      <c r="AZ25" s="988"/>
      <c r="BA25" s="988"/>
      <c r="BB25" s="988"/>
      <c r="BC25" s="988"/>
      <c r="BD25" s="988"/>
      <c r="BE25" s="988"/>
      <c r="BF25" s="988"/>
      <c r="BG25" s="988"/>
      <c r="BH25" s="988"/>
      <c r="BI25" s="988"/>
      <c r="BJ25" s="988"/>
      <c r="BK25" s="988"/>
      <c r="BL25" s="988"/>
      <c r="BM25" s="988"/>
      <c r="BN25" s="988"/>
      <c r="BO25" s="988"/>
      <c r="BP25" s="988"/>
      <c r="BQ25" s="988"/>
      <c r="BR25" s="988"/>
      <c r="BS25" s="988"/>
      <c r="BT25" s="989"/>
      <c r="BU25" s="243"/>
    </row>
    <row r="26" spans="2:73" s="244" customFormat="1" ht="30" customHeight="1">
      <c r="B26" s="245"/>
      <c r="C26" s="245"/>
      <c r="D26" s="245"/>
      <c r="E26" s="245"/>
      <c r="F26" s="245"/>
      <c r="G26" s="245"/>
      <c r="H26" s="680"/>
      <c r="I26" s="625"/>
      <c r="J26" s="625"/>
      <c r="K26" s="633"/>
      <c r="L26" s="991">
        <v>2011</v>
      </c>
      <c r="M26" s="991">
        <v>2012</v>
      </c>
      <c r="N26" s="991">
        <v>2013</v>
      </c>
      <c r="O26" s="991">
        <v>2014</v>
      </c>
      <c r="P26" s="991">
        <v>2015</v>
      </c>
      <c r="Q26" s="991">
        <v>2016</v>
      </c>
      <c r="R26" s="991">
        <v>2017</v>
      </c>
      <c r="S26" s="991">
        <v>2018</v>
      </c>
      <c r="T26" s="991">
        <v>2019</v>
      </c>
      <c r="U26" s="991">
        <v>2020</v>
      </c>
      <c r="V26" s="991">
        <v>2021</v>
      </c>
      <c r="W26" s="991">
        <v>2022</v>
      </c>
      <c r="X26" s="991">
        <v>2023</v>
      </c>
      <c r="Y26" s="991">
        <v>2024</v>
      </c>
      <c r="Z26" s="991">
        <v>2025</v>
      </c>
      <c r="AA26" s="991">
        <v>2026</v>
      </c>
      <c r="AB26" s="991">
        <v>2027</v>
      </c>
      <c r="AC26" s="991">
        <v>2028</v>
      </c>
      <c r="AD26" s="991">
        <v>2029</v>
      </c>
      <c r="AE26" s="991">
        <v>2030</v>
      </c>
      <c r="AF26" s="991">
        <v>2031</v>
      </c>
      <c r="AG26" s="991">
        <v>2032</v>
      </c>
      <c r="AH26" s="991">
        <v>2033</v>
      </c>
      <c r="AI26" s="991">
        <v>2034</v>
      </c>
      <c r="AJ26" s="991">
        <v>2035</v>
      </c>
      <c r="AK26" s="991">
        <v>2036</v>
      </c>
      <c r="AL26" s="991">
        <v>2037</v>
      </c>
      <c r="AM26" s="991">
        <v>2038</v>
      </c>
      <c r="AN26" s="991">
        <v>2039</v>
      </c>
      <c r="AO26" s="991">
        <v>2040</v>
      </c>
      <c r="AP26" s="990"/>
      <c r="AQ26" s="991">
        <v>2011</v>
      </c>
      <c r="AR26" s="991">
        <v>2012</v>
      </c>
      <c r="AS26" s="991">
        <v>2013</v>
      </c>
      <c r="AT26" s="991">
        <v>2014</v>
      </c>
      <c r="AU26" s="991">
        <v>2015</v>
      </c>
      <c r="AV26" s="991">
        <v>2016</v>
      </c>
      <c r="AW26" s="991">
        <v>2017</v>
      </c>
      <c r="AX26" s="991">
        <v>2018</v>
      </c>
      <c r="AY26" s="991">
        <v>2019</v>
      </c>
      <c r="AZ26" s="991">
        <v>2020</v>
      </c>
      <c r="BA26" s="991">
        <v>2021</v>
      </c>
      <c r="BB26" s="991">
        <v>2022</v>
      </c>
      <c r="BC26" s="991">
        <v>2023</v>
      </c>
      <c r="BD26" s="991">
        <v>2024</v>
      </c>
      <c r="BE26" s="991">
        <v>2025</v>
      </c>
      <c r="BF26" s="991">
        <v>2026</v>
      </c>
      <c r="BG26" s="991">
        <v>2027</v>
      </c>
      <c r="BH26" s="991">
        <v>2028</v>
      </c>
      <c r="BI26" s="991">
        <v>2029</v>
      </c>
      <c r="BJ26" s="991">
        <v>2030</v>
      </c>
      <c r="BK26" s="991">
        <v>2031</v>
      </c>
      <c r="BL26" s="991">
        <v>2032</v>
      </c>
      <c r="BM26" s="991">
        <v>2033</v>
      </c>
      <c r="BN26" s="991">
        <v>2034</v>
      </c>
      <c r="BO26" s="991">
        <v>2035</v>
      </c>
      <c r="BP26" s="991">
        <v>2036</v>
      </c>
      <c r="BQ26" s="991">
        <v>2037</v>
      </c>
      <c r="BR26" s="991">
        <v>2038</v>
      </c>
      <c r="BS26" s="991">
        <v>2039</v>
      </c>
      <c r="BT26" s="991">
        <v>2040</v>
      </c>
      <c r="BU26" s="243"/>
    </row>
    <row r="27" spans="2:73" s="244" customFormat="1" ht="9" customHeight="1">
      <c r="B27" s="1008"/>
      <c r="C27" s="1008"/>
      <c r="D27" s="1008"/>
      <c r="E27" s="1008"/>
      <c r="F27" s="1008"/>
      <c r="G27" s="1008"/>
      <c r="H27" s="1008"/>
      <c r="I27" s="1009"/>
      <c r="J27" s="1009"/>
      <c r="K27" s="1010"/>
      <c r="L27" s="1011"/>
      <c r="M27" s="1012"/>
      <c r="N27" s="1012"/>
      <c r="O27" s="1012"/>
      <c r="P27" s="1012"/>
      <c r="Q27" s="1012"/>
      <c r="R27" s="1012"/>
      <c r="S27" s="1012"/>
      <c r="T27" s="1012"/>
      <c r="U27" s="1012"/>
      <c r="V27" s="1012"/>
      <c r="W27" s="1012"/>
      <c r="X27" s="1012"/>
      <c r="Y27" s="1012"/>
      <c r="Z27" s="1012"/>
      <c r="AA27" s="1012"/>
      <c r="AB27" s="1012"/>
      <c r="AC27" s="1012"/>
      <c r="AD27" s="1012"/>
      <c r="AE27" s="1012"/>
      <c r="AF27" s="1012"/>
      <c r="AG27" s="1012"/>
      <c r="AH27" s="1012"/>
      <c r="AI27" s="1012"/>
      <c r="AJ27" s="1012"/>
      <c r="AK27" s="1012"/>
      <c r="AL27" s="1012"/>
      <c r="AM27" s="1012"/>
      <c r="AN27" s="1012"/>
      <c r="AO27" s="1013"/>
      <c r="AP27" s="1014"/>
      <c r="AQ27" s="1011"/>
      <c r="AR27" s="1012"/>
      <c r="AS27" s="1012"/>
      <c r="AT27" s="1012"/>
      <c r="AU27" s="1012"/>
      <c r="AV27" s="1012"/>
      <c r="AW27" s="1012"/>
      <c r="AX27" s="1012"/>
      <c r="AY27" s="1012"/>
      <c r="AZ27" s="1012"/>
      <c r="BA27" s="1012"/>
      <c r="BB27" s="1012"/>
      <c r="BC27" s="1012"/>
      <c r="BD27" s="1012"/>
      <c r="BE27" s="1012"/>
      <c r="BF27" s="1012"/>
      <c r="BG27" s="1012"/>
      <c r="BH27" s="1012"/>
      <c r="BI27" s="1012"/>
      <c r="BJ27" s="1012"/>
      <c r="BK27" s="1012"/>
      <c r="BL27" s="1012"/>
      <c r="BM27" s="1012"/>
      <c r="BN27" s="1012"/>
      <c r="BO27" s="1012"/>
      <c r="BP27" s="1012"/>
      <c r="BQ27" s="1012"/>
      <c r="BR27" s="1012"/>
      <c r="BS27" s="1012"/>
      <c r="BT27" s="1013"/>
      <c r="BU27" s="243"/>
    </row>
    <row r="28" spans="2:73" s="17" customFormat="1" ht="15.75">
      <c r="B28" s="681" t="s">
        <v>815</v>
      </c>
      <c r="C28" s="681" t="s">
        <v>816</v>
      </c>
      <c r="D28" s="681" t="s">
        <v>2</v>
      </c>
      <c r="E28" s="681" t="s">
        <v>824</v>
      </c>
      <c r="F28" s="681" t="s">
        <v>28</v>
      </c>
      <c r="G28" s="681" t="s">
        <v>825</v>
      </c>
      <c r="H28" s="681">
        <v>2011</v>
      </c>
      <c r="I28" s="635" t="s">
        <v>579</v>
      </c>
      <c r="J28" s="635" t="s">
        <v>597</v>
      </c>
      <c r="K28" s="624"/>
      <c r="L28" s="992">
        <v>2.5510111908023654</v>
      </c>
      <c r="M28" s="993">
        <v>2.5510111908023654</v>
      </c>
      <c r="N28" s="993">
        <v>2.5510111908023654</v>
      </c>
      <c r="O28" s="993">
        <v>1.1781093812797276</v>
      </c>
      <c r="P28" s="993">
        <v>0</v>
      </c>
      <c r="Q28" s="993">
        <v>0</v>
      </c>
      <c r="R28" s="993">
        <v>0</v>
      </c>
      <c r="S28" s="993">
        <v>0</v>
      </c>
      <c r="T28" s="993">
        <v>0</v>
      </c>
      <c r="U28" s="993">
        <v>0</v>
      </c>
      <c r="V28" s="993">
        <v>0</v>
      </c>
      <c r="W28" s="993">
        <v>0</v>
      </c>
      <c r="X28" s="993">
        <v>0</v>
      </c>
      <c r="Y28" s="993">
        <v>0</v>
      </c>
      <c r="Z28" s="993">
        <v>0</v>
      </c>
      <c r="AA28" s="993">
        <v>0</v>
      </c>
      <c r="AB28" s="993">
        <v>0</v>
      </c>
      <c r="AC28" s="993">
        <v>0</v>
      </c>
      <c r="AD28" s="993">
        <v>0</v>
      </c>
      <c r="AE28" s="993">
        <v>0</v>
      </c>
      <c r="AF28" s="993">
        <v>0</v>
      </c>
      <c r="AG28" s="993">
        <v>0</v>
      </c>
      <c r="AH28" s="993">
        <v>0</v>
      </c>
      <c r="AI28" s="993">
        <v>0</v>
      </c>
      <c r="AJ28" s="993">
        <v>0</v>
      </c>
      <c r="AK28" s="993">
        <v>0</v>
      </c>
      <c r="AL28" s="993">
        <v>0</v>
      </c>
      <c r="AM28" s="993">
        <v>0</v>
      </c>
      <c r="AN28" s="993">
        <v>0</v>
      </c>
      <c r="AO28" s="994">
        <v>0</v>
      </c>
      <c r="AP28" s="983"/>
      <c r="AQ28" s="992">
        <v>3328.365316100479</v>
      </c>
      <c r="AR28" s="993">
        <v>3328.365316100479</v>
      </c>
      <c r="AS28" s="993">
        <v>3328.365316100479</v>
      </c>
      <c r="AT28" s="993">
        <v>2100.6418042692981</v>
      </c>
      <c r="AU28" s="993">
        <v>0</v>
      </c>
      <c r="AV28" s="993">
        <v>0</v>
      </c>
      <c r="AW28" s="993">
        <v>0</v>
      </c>
      <c r="AX28" s="993">
        <v>0</v>
      </c>
      <c r="AY28" s="993">
        <v>0</v>
      </c>
      <c r="AZ28" s="993">
        <v>0</v>
      </c>
      <c r="BA28" s="993">
        <v>0</v>
      </c>
      <c r="BB28" s="993">
        <v>0</v>
      </c>
      <c r="BC28" s="993">
        <v>0</v>
      </c>
      <c r="BD28" s="993">
        <v>0</v>
      </c>
      <c r="BE28" s="993">
        <v>0</v>
      </c>
      <c r="BF28" s="993">
        <v>0</v>
      </c>
      <c r="BG28" s="993">
        <v>0</v>
      </c>
      <c r="BH28" s="993">
        <v>0</v>
      </c>
      <c r="BI28" s="993">
        <v>0</v>
      </c>
      <c r="BJ28" s="993">
        <v>0</v>
      </c>
      <c r="BK28" s="993">
        <v>0</v>
      </c>
      <c r="BL28" s="993">
        <v>0</v>
      </c>
      <c r="BM28" s="993">
        <v>0</v>
      </c>
      <c r="BN28" s="993">
        <v>0</v>
      </c>
      <c r="BO28" s="993">
        <v>0</v>
      </c>
      <c r="BP28" s="993">
        <v>0</v>
      </c>
      <c r="BQ28" s="993">
        <v>0</v>
      </c>
      <c r="BR28" s="993">
        <v>0</v>
      </c>
      <c r="BS28" s="993">
        <v>0</v>
      </c>
      <c r="BT28" s="994">
        <v>0</v>
      </c>
      <c r="BU28" s="16"/>
    </row>
    <row r="29" spans="2:73" s="17" customFormat="1" ht="15.75">
      <c r="B29" s="681" t="s">
        <v>815</v>
      </c>
      <c r="C29" s="681" t="s">
        <v>816</v>
      </c>
      <c r="D29" s="681" t="s">
        <v>1</v>
      </c>
      <c r="E29" s="681" t="s">
        <v>824</v>
      </c>
      <c r="F29" s="681" t="s">
        <v>28</v>
      </c>
      <c r="G29" s="681" t="s">
        <v>825</v>
      </c>
      <c r="H29" s="681">
        <v>2011</v>
      </c>
      <c r="I29" s="635" t="s">
        <v>579</v>
      </c>
      <c r="J29" s="635" t="s">
        <v>597</v>
      </c>
      <c r="K29" s="624"/>
      <c r="L29" s="992">
        <v>42.569965238797863</v>
      </c>
      <c r="M29" s="993">
        <v>42.569965238797863</v>
      </c>
      <c r="N29" s="993">
        <v>42.569965238797863</v>
      </c>
      <c r="O29" s="993">
        <v>42.003895708241366</v>
      </c>
      <c r="P29" s="993">
        <v>29.182945329294917</v>
      </c>
      <c r="Q29" s="993">
        <v>0</v>
      </c>
      <c r="R29" s="993">
        <v>0</v>
      </c>
      <c r="S29" s="993">
        <v>0</v>
      </c>
      <c r="T29" s="993">
        <v>0</v>
      </c>
      <c r="U29" s="993">
        <v>0</v>
      </c>
      <c r="V29" s="993">
        <v>0</v>
      </c>
      <c r="W29" s="993">
        <v>0</v>
      </c>
      <c r="X29" s="993">
        <v>0</v>
      </c>
      <c r="Y29" s="993">
        <v>0</v>
      </c>
      <c r="Z29" s="993">
        <v>0</v>
      </c>
      <c r="AA29" s="993">
        <v>0</v>
      </c>
      <c r="AB29" s="993">
        <v>0</v>
      </c>
      <c r="AC29" s="993">
        <v>0</v>
      </c>
      <c r="AD29" s="993">
        <v>0</v>
      </c>
      <c r="AE29" s="993">
        <v>0</v>
      </c>
      <c r="AF29" s="993">
        <v>0</v>
      </c>
      <c r="AG29" s="993">
        <v>0</v>
      </c>
      <c r="AH29" s="993">
        <v>0</v>
      </c>
      <c r="AI29" s="993">
        <v>0</v>
      </c>
      <c r="AJ29" s="993">
        <v>0</v>
      </c>
      <c r="AK29" s="993">
        <v>0</v>
      </c>
      <c r="AL29" s="993">
        <v>0</v>
      </c>
      <c r="AM29" s="993">
        <v>0</v>
      </c>
      <c r="AN29" s="993">
        <v>0</v>
      </c>
      <c r="AO29" s="994">
        <v>0</v>
      </c>
      <c r="AP29" s="983"/>
      <c r="AQ29" s="992">
        <v>312750.36787605844</v>
      </c>
      <c r="AR29" s="993">
        <v>312750.36787605844</v>
      </c>
      <c r="AS29" s="993">
        <v>312750.36787605844</v>
      </c>
      <c r="AT29" s="993">
        <v>312244.15769614966</v>
      </c>
      <c r="AU29" s="993">
        <v>221957.76341936231</v>
      </c>
      <c r="AV29" s="993">
        <v>0</v>
      </c>
      <c r="AW29" s="993">
        <v>0</v>
      </c>
      <c r="AX29" s="993">
        <v>0</v>
      </c>
      <c r="AY29" s="993">
        <v>0</v>
      </c>
      <c r="AZ29" s="993">
        <v>0</v>
      </c>
      <c r="BA29" s="993">
        <v>0</v>
      </c>
      <c r="BB29" s="993">
        <v>0</v>
      </c>
      <c r="BC29" s="993">
        <v>0</v>
      </c>
      <c r="BD29" s="993">
        <v>0</v>
      </c>
      <c r="BE29" s="993">
        <v>0</v>
      </c>
      <c r="BF29" s="993">
        <v>0</v>
      </c>
      <c r="BG29" s="993">
        <v>0</v>
      </c>
      <c r="BH29" s="993">
        <v>0</v>
      </c>
      <c r="BI29" s="993">
        <v>0</v>
      </c>
      <c r="BJ29" s="993">
        <v>0</v>
      </c>
      <c r="BK29" s="993">
        <v>0</v>
      </c>
      <c r="BL29" s="993">
        <v>0</v>
      </c>
      <c r="BM29" s="993">
        <v>0</v>
      </c>
      <c r="BN29" s="993">
        <v>0</v>
      </c>
      <c r="BO29" s="993">
        <v>0</v>
      </c>
      <c r="BP29" s="993">
        <v>0</v>
      </c>
      <c r="BQ29" s="993">
        <v>0</v>
      </c>
      <c r="BR29" s="993">
        <v>0</v>
      </c>
      <c r="BS29" s="993">
        <v>0</v>
      </c>
      <c r="BT29" s="994">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2">
        <v>15.105159480149169</v>
      </c>
      <c r="M30" s="993">
        <v>15.105159480149169</v>
      </c>
      <c r="N30" s="993">
        <v>15.105159480149169</v>
      </c>
      <c r="O30" s="993">
        <v>15.105159480149169</v>
      </c>
      <c r="P30" s="993">
        <v>14.05301560212942</v>
      </c>
      <c r="Q30" s="993">
        <v>12.903592734793394</v>
      </c>
      <c r="R30" s="993">
        <v>10.437493433390587</v>
      </c>
      <c r="S30" s="993">
        <v>10.369536333165442</v>
      </c>
      <c r="T30" s="993">
        <v>12.571103078521217</v>
      </c>
      <c r="U30" s="993">
        <v>5.9633074634693015</v>
      </c>
      <c r="V30" s="993">
        <v>0.84803917957730379</v>
      </c>
      <c r="W30" s="993">
        <v>0.84768643630508123</v>
      </c>
      <c r="X30" s="993">
        <v>0.84768643630508123</v>
      </c>
      <c r="Y30" s="993">
        <v>0.78680320769300094</v>
      </c>
      <c r="Z30" s="993">
        <v>0.78680320769300094</v>
      </c>
      <c r="AA30" s="993">
        <v>0.66409107423692937</v>
      </c>
      <c r="AB30" s="993">
        <v>0</v>
      </c>
      <c r="AC30" s="993">
        <v>0</v>
      </c>
      <c r="AD30" s="993">
        <v>0</v>
      </c>
      <c r="AE30" s="993">
        <v>0</v>
      </c>
      <c r="AF30" s="993">
        <v>0</v>
      </c>
      <c r="AG30" s="993">
        <v>0</v>
      </c>
      <c r="AH30" s="993">
        <v>0</v>
      </c>
      <c r="AI30" s="993">
        <v>0</v>
      </c>
      <c r="AJ30" s="993">
        <v>0</v>
      </c>
      <c r="AK30" s="993">
        <v>0</v>
      </c>
      <c r="AL30" s="993">
        <v>0</v>
      </c>
      <c r="AM30" s="993">
        <v>0</v>
      </c>
      <c r="AN30" s="993">
        <v>0</v>
      </c>
      <c r="AO30" s="994">
        <v>0</v>
      </c>
      <c r="AP30" s="983"/>
      <c r="AQ30" s="992">
        <v>263995.34965946531</v>
      </c>
      <c r="AR30" s="993">
        <v>263995.34965946531</v>
      </c>
      <c r="AS30" s="993">
        <v>263995.34965946531</v>
      </c>
      <c r="AT30" s="993">
        <v>263995.34965946531</v>
      </c>
      <c r="AU30" s="993">
        <v>241272.30770037579</v>
      </c>
      <c r="AV30" s="993">
        <v>216448.34152155704</v>
      </c>
      <c r="AW30" s="993">
        <v>163188.2512699028</v>
      </c>
      <c r="AX30" s="993">
        <v>162592.94707193051</v>
      </c>
      <c r="AY30" s="993">
        <v>210139.95520983884</v>
      </c>
      <c r="AZ30" s="993">
        <v>67432.080217960538</v>
      </c>
      <c r="BA30" s="993">
        <v>24280.110505349094</v>
      </c>
      <c r="BB30" s="993">
        <v>21373.102416545778</v>
      </c>
      <c r="BC30" s="993">
        <v>21373.102416545778</v>
      </c>
      <c r="BD30" s="993">
        <v>15784.933840974301</v>
      </c>
      <c r="BE30" s="993">
        <v>15784.933840974301</v>
      </c>
      <c r="BF30" s="993">
        <v>14342.305895410364</v>
      </c>
      <c r="BG30" s="993">
        <v>0</v>
      </c>
      <c r="BH30" s="993">
        <v>0</v>
      </c>
      <c r="BI30" s="993">
        <v>0</v>
      </c>
      <c r="BJ30" s="993">
        <v>0</v>
      </c>
      <c r="BK30" s="993">
        <v>0</v>
      </c>
      <c r="BL30" s="993">
        <v>0</v>
      </c>
      <c r="BM30" s="993">
        <v>0</v>
      </c>
      <c r="BN30" s="993">
        <v>0</v>
      </c>
      <c r="BO30" s="993">
        <v>0</v>
      </c>
      <c r="BP30" s="993">
        <v>0</v>
      </c>
      <c r="BQ30" s="993">
        <v>0</v>
      </c>
      <c r="BR30" s="993">
        <v>0</v>
      </c>
      <c r="BS30" s="993">
        <v>0</v>
      </c>
      <c r="BT30" s="994">
        <v>0</v>
      </c>
      <c r="BU30" s="16"/>
    </row>
    <row r="31" spans="2:73" s="17" customFormat="1" ht="15.75">
      <c r="B31" s="681" t="s">
        <v>815</v>
      </c>
      <c r="C31" s="681" t="s">
        <v>816</v>
      </c>
      <c r="D31" s="681" t="s">
        <v>4</v>
      </c>
      <c r="E31" s="681" t="s">
        <v>824</v>
      </c>
      <c r="F31" s="681" t="s">
        <v>28</v>
      </c>
      <c r="G31" s="681" t="s">
        <v>825</v>
      </c>
      <c r="H31" s="681">
        <v>2011</v>
      </c>
      <c r="I31" s="635" t="s">
        <v>579</v>
      </c>
      <c r="J31" s="635" t="s">
        <v>597</v>
      </c>
      <c r="K31" s="624"/>
      <c r="L31" s="992">
        <v>10.759833273102871</v>
      </c>
      <c r="M31" s="993">
        <v>10.759833273102871</v>
      </c>
      <c r="N31" s="993">
        <v>10.759833273102871</v>
      </c>
      <c r="O31" s="993">
        <v>10.759833273102871</v>
      </c>
      <c r="P31" s="993">
        <v>10.12993639427661</v>
      </c>
      <c r="Q31" s="993">
        <v>9.4418005872716062</v>
      </c>
      <c r="R31" s="993">
        <v>7.9956566565589622</v>
      </c>
      <c r="S31" s="993">
        <v>7.9151868204193443</v>
      </c>
      <c r="T31" s="993">
        <v>9.2332195062506113</v>
      </c>
      <c r="U31" s="993">
        <v>5.2772683090846559</v>
      </c>
      <c r="V31" s="993">
        <v>0.62613465709791061</v>
      </c>
      <c r="W31" s="993">
        <v>0.62575709269342772</v>
      </c>
      <c r="X31" s="993">
        <v>0.62575709269342772</v>
      </c>
      <c r="Y31" s="993">
        <v>0.61360861813745637</v>
      </c>
      <c r="Z31" s="993">
        <v>0.61360861813745637</v>
      </c>
      <c r="AA31" s="993">
        <v>0.58343553056948705</v>
      </c>
      <c r="AB31" s="993">
        <v>0</v>
      </c>
      <c r="AC31" s="993">
        <v>0</v>
      </c>
      <c r="AD31" s="993">
        <v>0</v>
      </c>
      <c r="AE31" s="993">
        <v>0</v>
      </c>
      <c r="AF31" s="993">
        <v>0</v>
      </c>
      <c r="AG31" s="993">
        <v>0</v>
      </c>
      <c r="AH31" s="993">
        <v>0</v>
      </c>
      <c r="AI31" s="993">
        <v>0</v>
      </c>
      <c r="AJ31" s="993">
        <v>0</v>
      </c>
      <c r="AK31" s="993">
        <v>0</v>
      </c>
      <c r="AL31" s="993">
        <v>0</v>
      </c>
      <c r="AM31" s="993">
        <v>0</v>
      </c>
      <c r="AN31" s="993">
        <v>0</v>
      </c>
      <c r="AO31" s="994">
        <v>0</v>
      </c>
      <c r="AP31" s="983"/>
      <c r="AQ31" s="992">
        <v>171748.28157434077</v>
      </c>
      <c r="AR31" s="993">
        <v>171748.28157434077</v>
      </c>
      <c r="AS31" s="993">
        <v>171748.28157434077</v>
      </c>
      <c r="AT31" s="993">
        <v>171748.28157434077</v>
      </c>
      <c r="AU31" s="993">
        <v>158144.46416259318</v>
      </c>
      <c r="AV31" s="993">
        <v>143282.86667313546</v>
      </c>
      <c r="AW31" s="993">
        <v>112050.6465338959</v>
      </c>
      <c r="AX31" s="993">
        <v>111345.73076931285</v>
      </c>
      <c r="AY31" s="993">
        <v>139811.1456705181</v>
      </c>
      <c r="AZ31" s="993">
        <v>54374.878902043827</v>
      </c>
      <c r="BA31" s="993">
        <v>17181.727884764012</v>
      </c>
      <c r="BB31" s="993">
        <v>14070.165271648202</v>
      </c>
      <c r="BC31" s="993">
        <v>14070.165271648202</v>
      </c>
      <c r="BD31" s="993">
        <v>12955.11724771113</v>
      </c>
      <c r="BE31" s="993">
        <v>12955.11724771113</v>
      </c>
      <c r="BF31" s="993">
        <v>12600.396503286272</v>
      </c>
      <c r="BG31" s="993">
        <v>0</v>
      </c>
      <c r="BH31" s="993">
        <v>0</v>
      </c>
      <c r="BI31" s="993">
        <v>0</v>
      </c>
      <c r="BJ31" s="993">
        <v>0</v>
      </c>
      <c r="BK31" s="993">
        <v>0</v>
      </c>
      <c r="BL31" s="993">
        <v>0</v>
      </c>
      <c r="BM31" s="993">
        <v>0</v>
      </c>
      <c r="BN31" s="993">
        <v>0</v>
      </c>
      <c r="BO31" s="993">
        <v>0</v>
      </c>
      <c r="BP31" s="993">
        <v>0</v>
      </c>
      <c r="BQ31" s="993">
        <v>0</v>
      </c>
      <c r="BR31" s="993">
        <v>0</v>
      </c>
      <c r="BS31" s="993">
        <v>0</v>
      </c>
      <c r="BT31" s="994">
        <v>0</v>
      </c>
      <c r="BU31" s="16"/>
    </row>
    <row r="32" spans="2:73" s="17" customFormat="1" ht="15.75">
      <c r="B32" s="681" t="s">
        <v>815</v>
      </c>
      <c r="C32" s="681" t="s">
        <v>816</v>
      </c>
      <c r="D32" s="681" t="s">
        <v>3</v>
      </c>
      <c r="E32" s="681" t="s">
        <v>824</v>
      </c>
      <c r="F32" s="681" t="s">
        <v>28</v>
      </c>
      <c r="G32" s="681" t="s">
        <v>825</v>
      </c>
      <c r="H32" s="681">
        <v>2011</v>
      </c>
      <c r="I32" s="635" t="s">
        <v>579</v>
      </c>
      <c r="J32" s="635" t="s">
        <v>597</v>
      </c>
      <c r="K32" s="624"/>
      <c r="L32" s="992">
        <v>449.80044984521385</v>
      </c>
      <c r="M32" s="993">
        <v>449.80044984521385</v>
      </c>
      <c r="N32" s="993">
        <v>449.80044984521385</v>
      </c>
      <c r="O32" s="993">
        <v>449.80044984521385</v>
      </c>
      <c r="P32" s="993">
        <v>449.80044984521385</v>
      </c>
      <c r="Q32" s="993">
        <v>449.80044984521385</v>
      </c>
      <c r="R32" s="993">
        <v>449.80044984521385</v>
      </c>
      <c r="S32" s="993">
        <v>449.80044984521385</v>
      </c>
      <c r="T32" s="993">
        <v>449.80044984521385</v>
      </c>
      <c r="U32" s="993">
        <v>449.80044984521385</v>
      </c>
      <c r="V32" s="993">
        <v>449.80044984521385</v>
      </c>
      <c r="W32" s="993">
        <v>449.80044984521385</v>
      </c>
      <c r="X32" s="993">
        <v>449.80044984521385</v>
      </c>
      <c r="Y32" s="993">
        <v>449.80044984521385</v>
      </c>
      <c r="Z32" s="993">
        <v>449.80044984521385</v>
      </c>
      <c r="AA32" s="993">
        <v>449.80044984521385</v>
      </c>
      <c r="AB32" s="993">
        <v>449.80044984521385</v>
      </c>
      <c r="AC32" s="993">
        <v>449.80044984521385</v>
      </c>
      <c r="AD32" s="993">
        <v>395.75897945008757</v>
      </c>
      <c r="AE32" s="993">
        <v>0</v>
      </c>
      <c r="AF32" s="993">
        <v>0</v>
      </c>
      <c r="AG32" s="993">
        <v>0</v>
      </c>
      <c r="AH32" s="993">
        <v>0</v>
      </c>
      <c r="AI32" s="993">
        <v>0</v>
      </c>
      <c r="AJ32" s="993">
        <v>0</v>
      </c>
      <c r="AK32" s="993">
        <v>0</v>
      </c>
      <c r="AL32" s="993">
        <v>0</v>
      </c>
      <c r="AM32" s="993">
        <v>0</v>
      </c>
      <c r="AN32" s="993">
        <v>0</v>
      </c>
      <c r="AO32" s="994">
        <v>0</v>
      </c>
      <c r="AP32" s="983"/>
      <c r="AQ32" s="992">
        <v>861567.40662206686</v>
      </c>
      <c r="AR32" s="993">
        <v>861567.40662206686</v>
      </c>
      <c r="AS32" s="993">
        <v>861567.40662206686</v>
      </c>
      <c r="AT32" s="993">
        <v>861567.40662206686</v>
      </c>
      <c r="AU32" s="993">
        <v>861567.40662206686</v>
      </c>
      <c r="AV32" s="993">
        <v>861567.40662206686</v>
      </c>
      <c r="AW32" s="993">
        <v>861567.40662206686</v>
      </c>
      <c r="AX32" s="993">
        <v>861567.40662206686</v>
      </c>
      <c r="AY32" s="993">
        <v>861567.40662206686</v>
      </c>
      <c r="AZ32" s="993">
        <v>861567.40662206686</v>
      </c>
      <c r="BA32" s="993">
        <v>861567.40662206686</v>
      </c>
      <c r="BB32" s="993">
        <v>861567.40662206686</v>
      </c>
      <c r="BC32" s="993">
        <v>861567.40662206686</v>
      </c>
      <c r="BD32" s="993">
        <v>861567.40662206686</v>
      </c>
      <c r="BE32" s="993">
        <v>861567.40662206686</v>
      </c>
      <c r="BF32" s="993">
        <v>861567.40662206686</v>
      </c>
      <c r="BG32" s="993">
        <v>861567.40662206686</v>
      </c>
      <c r="BH32" s="993">
        <v>861567.40662206686</v>
      </c>
      <c r="BI32" s="993">
        <v>813237.5163295042</v>
      </c>
      <c r="BJ32" s="993">
        <v>0</v>
      </c>
      <c r="BK32" s="993">
        <v>0</v>
      </c>
      <c r="BL32" s="993">
        <v>0</v>
      </c>
      <c r="BM32" s="993">
        <v>0</v>
      </c>
      <c r="BN32" s="993">
        <v>0</v>
      </c>
      <c r="BO32" s="993">
        <v>0</v>
      </c>
      <c r="BP32" s="993">
        <v>0</v>
      </c>
      <c r="BQ32" s="993">
        <v>0</v>
      </c>
      <c r="BR32" s="993">
        <v>0</v>
      </c>
      <c r="BS32" s="993">
        <v>0</v>
      </c>
      <c r="BT32" s="994">
        <v>0</v>
      </c>
      <c r="BU32" s="16"/>
    </row>
    <row r="33" spans="2:73" s="17" customFormat="1" ht="15.75">
      <c r="B33" s="681" t="s">
        <v>815</v>
      </c>
      <c r="C33" s="681" t="s">
        <v>816</v>
      </c>
      <c r="D33" s="681" t="s">
        <v>41</v>
      </c>
      <c r="E33" s="681" t="s">
        <v>824</v>
      </c>
      <c r="F33" s="681" t="s">
        <v>28</v>
      </c>
      <c r="G33" s="681" t="s">
        <v>826</v>
      </c>
      <c r="H33" s="681">
        <v>2011</v>
      </c>
      <c r="I33" s="635" t="s">
        <v>579</v>
      </c>
      <c r="J33" s="635" t="s">
        <v>597</v>
      </c>
      <c r="K33" s="624"/>
      <c r="L33" s="992">
        <v>124.32000000000001</v>
      </c>
      <c r="M33" s="993">
        <v>0</v>
      </c>
      <c r="N33" s="993">
        <v>0</v>
      </c>
      <c r="O33" s="993">
        <v>0</v>
      </c>
      <c r="P33" s="993">
        <v>0</v>
      </c>
      <c r="Q33" s="993">
        <v>0</v>
      </c>
      <c r="R33" s="993">
        <v>0</v>
      </c>
      <c r="S33" s="993">
        <v>0</v>
      </c>
      <c r="T33" s="993">
        <v>0</v>
      </c>
      <c r="U33" s="993">
        <v>0</v>
      </c>
      <c r="V33" s="993">
        <v>0</v>
      </c>
      <c r="W33" s="993">
        <v>0</v>
      </c>
      <c r="X33" s="993">
        <v>0</v>
      </c>
      <c r="Y33" s="993">
        <v>0</v>
      </c>
      <c r="Z33" s="993">
        <v>0</v>
      </c>
      <c r="AA33" s="993">
        <v>0</v>
      </c>
      <c r="AB33" s="993">
        <v>0</v>
      </c>
      <c r="AC33" s="993">
        <v>0</v>
      </c>
      <c r="AD33" s="993">
        <v>0</v>
      </c>
      <c r="AE33" s="993">
        <v>0</v>
      </c>
      <c r="AF33" s="993">
        <v>0</v>
      </c>
      <c r="AG33" s="993">
        <v>0</v>
      </c>
      <c r="AH33" s="993">
        <v>0</v>
      </c>
      <c r="AI33" s="993">
        <v>0</v>
      </c>
      <c r="AJ33" s="993">
        <v>0</v>
      </c>
      <c r="AK33" s="993">
        <v>0</v>
      </c>
      <c r="AL33" s="993">
        <v>0</v>
      </c>
      <c r="AM33" s="993">
        <v>0</v>
      </c>
      <c r="AN33" s="993">
        <v>0</v>
      </c>
      <c r="AO33" s="994">
        <v>0</v>
      </c>
      <c r="AP33" s="983"/>
      <c r="AQ33" s="992">
        <v>0</v>
      </c>
      <c r="AR33" s="993">
        <v>0</v>
      </c>
      <c r="AS33" s="993">
        <v>0</v>
      </c>
      <c r="AT33" s="993">
        <v>0</v>
      </c>
      <c r="AU33" s="993">
        <v>0</v>
      </c>
      <c r="AV33" s="993">
        <v>0</v>
      </c>
      <c r="AW33" s="993">
        <v>0</v>
      </c>
      <c r="AX33" s="993">
        <v>0</v>
      </c>
      <c r="AY33" s="993">
        <v>0</v>
      </c>
      <c r="AZ33" s="993">
        <v>0</v>
      </c>
      <c r="BA33" s="993">
        <v>0</v>
      </c>
      <c r="BB33" s="993">
        <v>0</v>
      </c>
      <c r="BC33" s="993">
        <v>0</v>
      </c>
      <c r="BD33" s="993">
        <v>0</v>
      </c>
      <c r="BE33" s="993">
        <v>0</v>
      </c>
      <c r="BF33" s="993">
        <v>0</v>
      </c>
      <c r="BG33" s="993">
        <v>0</v>
      </c>
      <c r="BH33" s="993">
        <v>0</v>
      </c>
      <c r="BI33" s="993">
        <v>0</v>
      </c>
      <c r="BJ33" s="993">
        <v>0</v>
      </c>
      <c r="BK33" s="993">
        <v>0</v>
      </c>
      <c r="BL33" s="993">
        <v>0</v>
      </c>
      <c r="BM33" s="993">
        <v>0</v>
      </c>
      <c r="BN33" s="993">
        <v>0</v>
      </c>
      <c r="BO33" s="993">
        <v>0</v>
      </c>
      <c r="BP33" s="993">
        <v>0</v>
      </c>
      <c r="BQ33" s="993">
        <v>0</v>
      </c>
      <c r="BR33" s="993">
        <v>0</v>
      </c>
      <c r="BS33" s="993">
        <v>0</v>
      </c>
      <c r="BT33" s="994">
        <v>0</v>
      </c>
      <c r="BU33" s="16"/>
    </row>
    <row r="34" spans="2:73" s="17" customFormat="1" ht="15.75">
      <c r="B34" s="681" t="s">
        <v>815</v>
      </c>
      <c r="C34" s="681" t="s">
        <v>816</v>
      </c>
      <c r="D34" s="681" t="s">
        <v>6</v>
      </c>
      <c r="E34" s="681" t="s">
        <v>824</v>
      </c>
      <c r="F34" s="681" t="s">
        <v>28</v>
      </c>
      <c r="G34" s="681" t="s">
        <v>825</v>
      </c>
      <c r="H34" s="681">
        <v>2011</v>
      </c>
      <c r="I34" s="635" t="s">
        <v>579</v>
      </c>
      <c r="J34" s="635" t="s">
        <v>597</v>
      </c>
      <c r="K34" s="624"/>
      <c r="L34" s="992">
        <v>0</v>
      </c>
      <c r="M34" s="993">
        <v>0</v>
      </c>
      <c r="N34" s="993">
        <v>0</v>
      </c>
      <c r="O34" s="993">
        <v>0</v>
      </c>
      <c r="P34" s="993">
        <v>0</v>
      </c>
      <c r="Q34" s="993">
        <v>0</v>
      </c>
      <c r="R34" s="993">
        <v>0</v>
      </c>
      <c r="S34" s="993">
        <v>0</v>
      </c>
      <c r="T34" s="993">
        <v>0</v>
      </c>
      <c r="U34" s="993">
        <v>0</v>
      </c>
      <c r="V34" s="993">
        <v>0</v>
      </c>
      <c r="W34" s="993">
        <v>0</v>
      </c>
      <c r="X34" s="993">
        <v>0</v>
      </c>
      <c r="Y34" s="993">
        <v>0</v>
      </c>
      <c r="Z34" s="993">
        <v>0</v>
      </c>
      <c r="AA34" s="993">
        <v>0</v>
      </c>
      <c r="AB34" s="993">
        <v>0</v>
      </c>
      <c r="AC34" s="993">
        <v>0</v>
      </c>
      <c r="AD34" s="993">
        <v>0</v>
      </c>
      <c r="AE34" s="993">
        <v>0</v>
      </c>
      <c r="AF34" s="993">
        <v>0</v>
      </c>
      <c r="AG34" s="993">
        <v>0</v>
      </c>
      <c r="AH34" s="993">
        <v>0</v>
      </c>
      <c r="AI34" s="993">
        <v>0</v>
      </c>
      <c r="AJ34" s="993">
        <v>0</v>
      </c>
      <c r="AK34" s="993">
        <v>0</v>
      </c>
      <c r="AL34" s="993">
        <v>0</v>
      </c>
      <c r="AM34" s="993">
        <v>0</v>
      </c>
      <c r="AN34" s="993">
        <v>0</v>
      </c>
      <c r="AO34" s="994">
        <v>0</v>
      </c>
      <c r="AP34" s="983"/>
      <c r="AQ34" s="992">
        <v>0</v>
      </c>
      <c r="AR34" s="993">
        <v>0</v>
      </c>
      <c r="AS34" s="993">
        <v>0</v>
      </c>
      <c r="AT34" s="993">
        <v>0</v>
      </c>
      <c r="AU34" s="993">
        <v>0</v>
      </c>
      <c r="AV34" s="993">
        <v>0</v>
      </c>
      <c r="AW34" s="993">
        <v>0</v>
      </c>
      <c r="AX34" s="993">
        <v>0</v>
      </c>
      <c r="AY34" s="993">
        <v>0</v>
      </c>
      <c r="AZ34" s="993">
        <v>0</v>
      </c>
      <c r="BA34" s="993">
        <v>0</v>
      </c>
      <c r="BB34" s="993">
        <v>0</v>
      </c>
      <c r="BC34" s="993">
        <v>0</v>
      </c>
      <c r="BD34" s="993">
        <v>0</v>
      </c>
      <c r="BE34" s="993">
        <v>0</v>
      </c>
      <c r="BF34" s="993">
        <v>0</v>
      </c>
      <c r="BG34" s="993">
        <v>0</v>
      </c>
      <c r="BH34" s="993">
        <v>0</v>
      </c>
      <c r="BI34" s="993">
        <v>0</v>
      </c>
      <c r="BJ34" s="993">
        <v>0</v>
      </c>
      <c r="BK34" s="993">
        <v>0</v>
      </c>
      <c r="BL34" s="993">
        <v>0</v>
      </c>
      <c r="BM34" s="993">
        <v>0</v>
      </c>
      <c r="BN34" s="993">
        <v>0</v>
      </c>
      <c r="BO34" s="993">
        <v>0</v>
      </c>
      <c r="BP34" s="993">
        <v>0</v>
      </c>
      <c r="BQ34" s="993">
        <v>0</v>
      </c>
      <c r="BR34" s="993">
        <v>0</v>
      </c>
      <c r="BS34" s="993">
        <v>0</v>
      </c>
      <c r="BT34" s="994">
        <v>0</v>
      </c>
      <c r="BU34" s="16"/>
    </row>
    <row r="35" spans="2:73" s="17" customFormat="1" ht="15.75">
      <c r="B35" s="681" t="s">
        <v>815</v>
      </c>
      <c r="C35" s="681" t="s">
        <v>817</v>
      </c>
      <c r="D35" s="681" t="s">
        <v>818</v>
      </c>
      <c r="E35" s="681" t="s">
        <v>824</v>
      </c>
      <c r="F35" s="681" t="s">
        <v>827</v>
      </c>
      <c r="G35" s="681" t="s">
        <v>826</v>
      </c>
      <c r="H35" s="681">
        <v>2011</v>
      </c>
      <c r="I35" s="635" t="s">
        <v>579</v>
      </c>
      <c r="J35" s="635" t="s">
        <v>597</v>
      </c>
      <c r="K35" s="624"/>
      <c r="L35" s="992">
        <v>1.92</v>
      </c>
      <c r="M35" s="993">
        <v>0</v>
      </c>
      <c r="N35" s="993">
        <v>0</v>
      </c>
      <c r="O35" s="993">
        <v>0</v>
      </c>
      <c r="P35" s="993">
        <v>0</v>
      </c>
      <c r="Q35" s="993">
        <v>0</v>
      </c>
      <c r="R35" s="993">
        <v>0</v>
      </c>
      <c r="S35" s="993">
        <v>0</v>
      </c>
      <c r="T35" s="993">
        <v>0</v>
      </c>
      <c r="U35" s="993">
        <v>0</v>
      </c>
      <c r="V35" s="993">
        <v>0</v>
      </c>
      <c r="W35" s="993">
        <v>0</v>
      </c>
      <c r="X35" s="993">
        <v>0</v>
      </c>
      <c r="Y35" s="993">
        <v>0</v>
      </c>
      <c r="Z35" s="993">
        <v>0</v>
      </c>
      <c r="AA35" s="993">
        <v>0</v>
      </c>
      <c r="AB35" s="993">
        <v>0</v>
      </c>
      <c r="AC35" s="993">
        <v>0</v>
      </c>
      <c r="AD35" s="993">
        <v>0</v>
      </c>
      <c r="AE35" s="993">
        <v>0</v>
      </c>
      <c r="AF35" s="993">
        <v>0</v>
      </c>
      <c r="AG35" s="993">
        <v>0</v>
      </c>
      <c r="AH35" s="993">
        <v>0</v>
      </c>
      <c r="AI35" s="993">
        <v>0</v>
      </c>
      <c r="AJ35" s="993">
        <v>0</v>
      </c>
      <c r="AK35" s="993">
        <v>0</v>
      </c>
      <c r="AL35" s="993">
        <v>0</v>
      </c>
      <c r="AM35" s="993">
        <v>0</v>
      </c>
      <c r="AN35" s="993">
        <v>0</v>
      </c>
      <c r="AO35" s="994">
        <v>0</v>
      </c>
      <c r="AP35" s="983"/>
      <c r="AQ35" s="992">
        <v>0</v>
      </c>
      <c r="AR35" s="993">
        <v>0</v>
      </c>
      <c r="AS35" s="993">
        <v>0</v>
      </c>
      <c r="AT35" s="993">
        <v>0</v>
      </c>
      <c r="AU35" s="993">
        <v>0</v>
      </c>
      <c r="AV35" s="993">
        <v>0</v>
      </c>
      <c r="AW35" s="993">
        <v>0</v>
      </c>
      <c r="AX35" s="993">
        <v>0</v>
      </c>
      <c r="AY35" s="993">
        <v>0</v>
      </c>
      <c r="AZ35" s="993">
        <v>0</v>
      </c>
      <c r="BA35" s="993">
        <v>0</v>
      </c>
      <c r="BB35" s="993">
        <v>0</v>
      </c>
      <c r="BC35" s="993">
        <v>0</v>
      </c>
      <c r="BD35" s="993">
        <v>0</v>
      </c>
      <c r="BE35" s="993">
        <v>0</v>
      </c>
      <c r="BF35" s="993">
        <v>0</v>
      </c>
      <c r="BG35" s="993">
        <v>0</v>
      </c>
      <c r="BH35" s="993">
        <v>0</v>
      </c>
      <c r="BI35" s="993">
        <v>0</v>
      </c>
      <c r="BJ35" s="993">
        <v>0</v>
      </c>
      <c r="BK35" s="993">
        <v>0</v>
      </c>
      <c r="BL35" s="993">
        <v>0</v>
      </c>
      <c r="BM35" s="993">
        <v>0</v>
      </c>
      <c r="BN35" s="993">
        <v>0</v>
      </c>
      <c r="BO35" s="993">
        <v>0</v>
      </c>
      <c r="BP35" s="993">
        <v>0</v>
      </c>
      <c r="BQ35" s="993">
        <v>0</v>
      </c>
      <c r="BR35" s="993">
        <v>0</v>
      </c>
      <c r="BS35" s="993">
        <v>0</v>
      </c>
      <c r="BT35" s="994">
        <v>0</v>
      </c>
      <c r="BU35" s="16"/>
    </row>
    <row r="36" spans="2:73" s="17" customFormat="1" ht="15.75">
      <c r="B36" s="681" t="s">
        <v>815</v>
      </c>
      <c r="C36" s="681" t="s">
        <v>817</v>
      </c>
      <c r="D36" s="681" t="s">
        <v>819</v>
      </c>
      <c r="E36" s="681" t="s">
        <v>824</v>
      </c>
      <c r="F36" s="681" t="s">
        <v>827</v>
      </c>
      <c r="G36" s="681" t="s">
        <v>826</v>
      </c>
      <c r="H36" s="681">
        <v>2011</v>
      </c>
      <c r="I36" s="635" t="s">
        <v>579</v>
      </c>
      <c r="J36" s="635" t="s">
        <v>597</v>
      </c>
      <c r="K36" s="624"/>
      <c r="L36" s="992">
        <v>307.18030000000005</v>
      </c>
      <c r="M36" s="993">
        <v>0</v>
      </c>
      <c r="N36" s="993">
        <v>0</v>
      </c>
      <c r="O36" s="993">
        <v>0</v>
      </c>
      <c r="P36" s="993">
        <v>0</v>
      </c>
      <c r="Q36" s="993">
        <v>0</v>
      </c>
      <c r="R36" s="993">
        <v>0</v>
      </c>
      <c r="S36" s="993">
        <v>0</v>
      </c>
      <c r="T36" s="993">
        <v>0</v>
      </c>
      <c r="U36" s="993">
        <v>0</v>
      </c>
      <c r="V36" s="993">
        <v>0</v>
      </c>
      <c r="W36" s="993">
        <v>0</v>
      </c>
      <c r="X36" s="993">
        <v>0</v>
      </c>
      <c r="Y36" s="993">
        <v>0</v>
      </c>
      <c r="Z36" s="993">
        <v>0</v>
      </c>
      <c r="AA36" s="993">
        <v>0</v>
      </c>
      <c r="AB36" s="993">
        <v>0</v>
      </c>
      <c r="AC36" s="993">
        <v>0</v>
      </c>
      <c r="AD36" s="993">
        <v>0</v>
      </c>
      <c r="AE36" s="993">
        <v>0</v>
      </c>
      <c r="AF36" s="993">
        <v>0</v>
      </c>
      <c r="AG36" s="993">
        <v>0</v>
      </c>
      <c r="AH36" s="993">
        <v>0</v>
      </c>
      <c r="AI36" s="993">
        <v>0</v>
      </c>
      <c r="AJ36" s="993">
        <v>0</v>
      </c>
      <c r="AK36" s="993">
        <v>0</v>
      </c>
      <c r="AL36" s="993">
        <v>0</v>
      </c>
      <c r="AM36" s="993">
        <v>0</v>
      </c>
      <c r="AN36" s="993">
        <v>0</v>
      </c>
      <c r="AO36" s="994">
        <v>0</v>
      </c>
      <c r="AP36" s="983"/>
      <c r="AQ36" s="992">
        <v>11993.24</v>
      </c>
      <c r="AR36" s="993">
        <v>0</v>
      </c>
      <c r="AS36" s="993">
        <v>0</v>
      </c>
      <c r="AT36" s="993">
        <v>0</v>
      </c>
      <c r="AU36" s="993">
        <v>0</v>
      </c>
      <c r="AV36" s="993">
        <v>0</v>
      </c>
      <c r="AW36" s="993">
        <v>0</v>
      </c>
      <c r="AX36" s="993">
        <v>0</v>
      </c>
      <c r="AY36" s="993">
        <v>0</v>
      </c>
      <c r="AZ36" s="993">
        <v>0</v>
      </c>
      <c r="BA36" s="993">
        <v>0</v>
      </c>
      <c r="BB36" s="993">
        <v>0</v>
      </c>
      <c r="BC36" s="993">
        <v>0</v>
      </c>
      <c r="BD36" s="993">
        <v>0</v>
      </c>
      <c r="BE36" s="993">
        <v>0</v>
      </c>
      <c r="BF36" s="993">
        <v>0</v>
      </c>
      <c r="BG36" s="993">
        <v>0</v>
      </c>
      <c r="BH36" s="993">
        <v>0</v>
      </c>
      <c r="BI36" s="993">
        <v>0</v>
      </c>
      <c r="BJ36" s="993">
        <v>0</v>
      </c>
      <c r="BK36" s="993">
        <v>0</v>
      </c>
      <c r="BL36" s="993">
        <v>0</v>
      </c>
      <c r="BM36" s="993">
        <v>0</v>
      </c>
      <c r="BN36" s="993">
        <v>0</v>
      </c>
      <c r="BO36" s="993">
        <v>0</v>
      </c>
      <c r="BP36" s="993">
        <v>0</v>
      </c>
      <c r="BQ36" s="993">
        <v>0</v>
      </c>
      <c r="BR36" s="993">
        <v>0</v>
      </c>
      <c r="BS36" s="993">
        <v>0</v>
      </c>
      <c r="BT36" s="994">
        <v>0</v>
      </c>
      <c r="BU36" s="16"/>
    </row>
    <row r="37" spans="2:73" s="17" customFormat="1" ht="15.75">
      <c r="B37" s="681" t="s">
        <v>815</v>
      </c>
      <c r="C37" s="681" t="s">
        <v>817</v>
      </c>
      <c r="D37" s="681" t="s">
        <v>21</v>
      </c>
      <c r="E37" s="681" t="s">
        <v>824</v>
      </c>
      <c r="F37" s="681" t="s">
        <v>827</v>
      </c>
      <c r="G37" s="681" t="s">
        <v>825</v>
      </c>
      <c r="H37" s="681">
        <v>2011</v>
      </c>
      <c r="I37" s="635" t="s">
        <v>579</v>
      </c>
      <c r="J37" s="635" t="s">
        <v>597</v>
      </c>
      <c r="K37" s="624"/>
      <c r="L37" s="992">
        <v>312.90887461861917</v>
      </c>
      <c r="M37" s="993">
        <v>312.90887461861917</v>
      </c>
      <c r="N37" s="993">
        <v>308.45636759610261</v>
      </c>
      <c r="O37" s="993">
        <v>257.104772824836</v>
      </c>
      <c r="P37" s="993">
        <v>257.104772824836</v>
      </c>
      <c r="Q37" s="993">
        <v>257.104772824836</v>
      </c>
      <c r="R37" s="993">
        <v>88.316217051871376</v>
      </c>
      <c r="S37" s="993">
        <v>85.928949733808437</v>
      </c>
      <c r="T37" s="993">
        <v>85.928949733808437</v>
      </c>
      <c r="U37" s="993">
        <v>85.928949733808437</v>
      </c>
      <c r="V37" s="993">
        <v>83.626941962819203</v>
      </c>
      <c r="W37" s="993">
        <v>83.626941962819203</v>
      </c>
      <c r="X37" s="993">
        <v>0</v>
      </c>
      <c r="Y37" s="993">
        <v>0</v>
      </c>
      <c r="Z37" s="993">
        <v>0</v>
      </c>
      <c r="AA37" s="993">
        <v>0</v>
      </c>
      <c r="AB37" s="993">
        <v>0</v>
      </c>
      <c r="AC37" s="993">
        <v>0</v>
      </c>
      <c r="AD37" s="993">
        <v>0</v>
      </c>
      <c r="AE37" s="993">
        <v>0</v>
      </c>
      <c r="AF37" s="993">
        <v>0</v>
      </c>
      <c r="AG37" s="993">
        <v>0</v>
      </c>
      <c r="AH37" s="993">
        <v>0</v>
      </c>
      <c r="AI37" s="993">
        <v>0</v>
      </c>
      <c r="AJ37" s="993">
        <v>0</v>
      </c>
      <c r="AK37" s="993">
        <v>0</v>
      </c>
      <c r="AL37" s="993">
        <v>0</v>
      </c>
      <c r="AM37" s="993">
        <v>0</v>
      </c>
      <c r="AN37" s="993">
        <v>0</v>
      </c>
      <c r="AO37" s="994">
        <v>0</v>
      </c>
      <c r="AP37" s="983"/>
      <c r="AQ37" s="992">
        <v>778994.6876161712</v>
      </c>
      <c r="AR37" s="993">
        <v>778994.6876161712</v>
      </c>
      <c r="AS37" s="993">
        <v>766799.79534428415</v>
      </c>
      <c r="AT37" s="993">
        <v>615128.83136358112</v>
      </c>
      <c r="AU37" s="993">
        <v>615128.83136358112</v>
      </c>
      <c r="AV37" s="993">
        <v>615128.83136358112</v>
      </c>
      <c r="AW37" s="993">
        <v>217876.72639126683</v>
      </c>
      <c r="AX37" s="993">
        <v>216084.75724931902</v>
      </c>
      <c r="AY37" s="993">
        <v>216084.75724931902</v>
      </c>
      <c r="AZ37" s="993">
        <v>216084.75724931902</v>
      </c>
      <c r="BA37" s="993">
        <v>200947.73791169436</v>
      </c>
      <c r="BB37" s="993">
        <v>200947.73791169436</v>
      </c>
      <c r="BC37" s="993">
        <v>0</v>
      </c>
      <c r="BD37" s="993">
        <v>0</v>
      </c>
      <c r="BE37" s="993">
        <v>0</v>
      </c>
      <c r="BF37" s="993">
        <v>0</v>
      </c>
      <c r="BG37" s="993">
        <v>0</v>
      </c>
      <c r="BH37" s="993">
        <v>0</v>
      </c>
      <c r="BI37" s="993">
        <v>0</v>
      </c>
      <c r="BJ37" s="993">
        <v>0</v>
      </c>
      <c r="BK37" s="993">
        <v>0</v>
      </c>
      <c r="BL37" s="993">
        <v>0</v>
      </c>
      <c r="BM37" s="993">
        <v>0</v>
      </c>
      <c r="BN37" s="993">
        <v>0</v>
      </c>
      <c r="BO37" s="993">
        <v>0</v>
      </c>
      <c r="BP37" s="993">
        <v>0</v>
      </c>
      <c r="BQ37" s="993">
        <v>0</v>
      </c>
      <c r="BR37" s="993">
        <v>0</v>
      </c>
      <c r="BS37" s="993">
        <v>0</v>
      </c>
      <c r="BT37" s="994">
        <v>0</v>
      </c>
      <c r="BU37" s="16"/>
    </row>
    <row r="38" spans="2:73" s="17" customFormat="1" ht="15.75">
      <c r="B38" s="681" t="s">
        <v>815</v>
      </c>
      <c r="C38" s="681" t="s">
        <v>817</v>
      </c>
      <c r="D38" s="681" t="s">
        <v>820</v>
      </c>
      <c r="E38" s="681" t="s">
        <v>824</v>
      </c>
      <c r="F38" s="681" t="s">
        <v>827</v>
      </c>
      <c r="G38" s="681" t="s">
        <v>825</v>
      </c>
      <c r="H38" s="681">
        <v>2011</v>
      </c>
      <c r="I38" s="635" t="s">
        <v>579</v>
      </c>
      <c r="J38" s="635" t="s">
        <v>597</v>
      </c>
      <c r="K38" s="624"/>
      <c r="L38" s="992">
        <v>109.52184646608856</v>
      </c>
      <c r="M38" s="993">
        <v>109.52184646608856</v>
      </c>
      <c r="N38" s="993">
        <v>109.52184646608856</v>
      </c>
      <c r="O38" s="993">
        <v>109.52184646608856</v>
      </c>
      <c r="P38" s="993">
        <v>109.52184646608856</v>
      </c>
      <c r="Q38" s="993">
        <v>109.52184646608856</v>
      </c>
      <c r="R38" s="993">
        <v>109.52184646608856</v>
      </c>
      <c r="S38" s="993">
        <v>109.52184646608856</v>
      </c>
      <c r="T38" s="993">
        <v>73.554376793037576</v>
      </c>
      <c r="U38" s="993">
        <v>73.554376793037576</v>
      </c>
      <c r="V38" s="993">
        <v>73.554376793037576</v>
      </c>
      <c r="W38" s="993">
        <v>9.5220760485168334</v>
      </c>
      <c r="X38" s="993">
        <v>9.5220760485168334</v>
      </c>
      <c r="Y38" s="993">
        <v>9.5220760485168334</v>
      </c>
      <c r="Z38" s="993">
        <v>9.5220760485168334</v>
      </c>
      <c r="AA38" s="993">
        <v>9.5220760485168334</v>
      </c>
      <c r="AB38" s="993">
        <v>0</v>
      </c>
      <c r="AC38" s="993">
        <v>0</v>
      </c>
      <c r="AD38" s="993">
        <v>0</v>
      </c>
      <c r="AE38" s="993">
        <v>0</v>
      </c>
      <c r="AF38" s="993">
        <v>0</v>
      </c>
      <c r="AG38" s="993">
        <v>0</v>
      </c>
      <c r="AH38" s="993">
        <v>0</v>
      </c>
      <c r="AI38" s="993">
        <v>0</v>
      </c>
      <c r="AJ38" s="993">
        <v>0</v>
      </c>
      <c r="AK38" s="993">
        <v>0</v>
      </c>
      <c r="AL38" s="993">
        <v>0</v>
      </c>
      <c r="AM38" s="993">
        <v>0</v>
      </c>
      <c r="AN38" s="993">
        <v>0</v>
      </c>
      <c r="AO38" s="994">
        <v>0</v>
      </c>
      <c r="AP38" s="983"/>
      <c r="AQ38" s="992">
        <v>549202.2666769909</v>
      </c>
      <c r="AR38" s="993">
        <v>549202.2666769909</v>
      </c>
      <c r="AS38" s="993">
        <v>549202.2666769909</v>
      </c>
      <c r="AT38" s="993">
        <v>549202.2666769909</v>
      </c>
      <c r="AU38" s="993">
        <v>549202.2666769909</v>
      </c>
      <c r="AV38" s="993">
        <v>549202.2666769909</v>
      </c>
      <c r="AW38" s="993">
        <v>549202.2666769909</v>
      </c>
      <c r="AX38" s="993">
        <v>549202.2666769909</v>
      </c>
      <c r="AY38" s="993">
        <v>401595.72582802508</v>
      </c>
      <c r="AZ38" s="993">
        <v>401595.72582802508</v>
      </c>
      <c r="BA38" s="993">
        <v>401595.72582802508</v>
      </c>
      <c r="BB38" s="993">
        <v>51692.712541891597</v>
      </c>
      <c r="BC38" s="993">
        <v>51692.712541891597</v>
      </c>
      <c r="BD38" s="993">
        <v>51692.712541891597</v>
      </c>
      <c r="BE38" s="993">
        <v>51692.712541891597</v>
      </c>
      <c r="BF38" s="993">
        <v>51692.712541891597</v>
      </c>
      <c r="BG38" s="993">
        <v>0</v>
      </c>
      <c r="BH38" s="993">
        <v>0</v>
      </c>
      <c r="BI38" s="993">
        <v>0</v>
      </c>
      <c r="BJ38" s="993">
        <v>0</v>
      </c>
      <c r="BK38" s="993">
        <v>0</v>
      </c>
      <c r="BL38" s="993">
        <v>0</v>
      </c>
      <c r="BM38" s="993">
        <v>0</v>
      </c>
      <c r="BN38" s="993">
        <v>0</v>
      </c>
      <c r="BO38" s="993">
        <v>0</v>
      </c>
      <c r="BP38" s="993">
        <v>0</v>
      </c>
      <c r="BQ38" s="993">
        <v>0</v>
      </c>
      <c r="BR38" s="993">
        <v>0</v>
      </c>
      <c r="BS38" s="993">
        <v>0</v>
      </c>
      <c r="BT38" s="994">
        <v>0</v>
      </c>
      <c r="BU38" s="16"/>
    </row>
    <row r="39" spans="2:73" s="17" customFormat="1" ht="15.75">
      <c r="B39" s="681" t="s">
        <v>815</v>
      </c>
      <c r="C39" s="681" t="s">
        <v>821</v>
      </c>
      <c r="D39" s="681" t="s">
        <v>819</v>
      </c>
      <c r="E39" s="681" t="s">
        <v>824</v>
      </c>
      <c r="F39" s="681" t="s">
        <v>821</v>
      </c>
      <c r="G39" s="681" t="s">
        <v>826</v>
      </c>
      <c r="H39" s="681">
        <v>2011</v>
      </c>
      <c r="I39" s="635" t="s">
        <v>579</v>
      </c>
      <c r="J39" s="635" t="s">
        <v>597</v>
      </c>
      <c r="K39" s="624"/>
      <c r="L39" s="992">
        <v>0</v>
      </c>
      <c r="M39" s="993">
        <v>0</v>
      </c>
      <c r="N39" s="993">
        <v>0</v>
      </c>
      <c r="O39" s="993">
        <v>0</v>
      </c>
      <c r="P39" s="993">
        <v>0</v>
      </c>
      <c r="Q39" s="993">
        <v>0</v>
      </c>
      <c r="R39" s="993">
        <v>0</v>
      </c>
      <c r="S39" s="993">
        <v>0</v>
      </c>
      <c r="T39" s="993">
        <v>0</v>
      </c>
      <c r="U39" s="993">
        <v>0</v>
      </c>
      <c r="V39" s="993">
        <v>0</v>
      </c>
      <c r="W39" s="993">
        <v>0</v>
      </c>
      <c r="X39" s="993">
        <v>0</v>
      </c>
      <c r="Y39" s="993">
        <v>0</v>
      </c>
      <c r="Z39" s="993">
        <v>0</v>
      </c>
      <c r="AA39" s="993">
        <v>0</v>
      </c>
      <c r="AB39" s="993">
        <v>0</v>
      </c>
      <c r="AC39" s="993">
        <v>0</v>
      </c>
      <c r="AD39" s="993">
        <v>0</v>
      </c>
      <c r="AE39" s="993">
        <v>0</v>
      </c>
      <c r="AF39" s="993">
        <v>0</v>
      </c>
      <c r="AG39" s="993">
        <v>0</v>
      </c>
      <c r="AH39" s="993">
        <v>0</v>
      </c>
      <c r="AI39" s="993">
        <v>0</v>
      </c>
      <c r="AJ39" s="993">
        <v>0</v>
      </c>
      <c r="AK39" s="993">
        <v>0</v>
      </c>
      <c r="AL39" s="993">
        <v>0</v>
      </c>
      <c r="AM39" s="993">
        <v>0</v>
      </c>
      <c r="AN39" s="993">
        <v>0</v>
      </c>
      <c r="AO39" s="994">
        <v>0</v>
      </c>
      <c r="AP39" s="983"/>
      <c r="AQ39" s="992">
        <v>0</v>
      </c>
      <c r="AR39" s="993">
        <v>0</v>
      </c>
      <c r="AS39" s="993">
        <v>0</v>
      </c>
      <c r="AT39" s="993">
        <v>0</v>
      </c>
      <c r="AU39" s="993">
        <v>0</v>
      </c>
      <c r="AV39" s="993">
        <v>0</v>
      </c>
      <c r="AW39" s="993">
        <v>0</v>
      </c>
      <c r="AX39" s="993">
        <v>0</v>
      </c>
      <c r="AY39" s="993">
        <v>0</v>
      </c>
      <c r="AZ39" s="993">
        <v>0</v>
      </c>
      <c r="BA39" s="993">
        <v>0</v>
      </c>
      <c r="BB39" s="993">
        <v>0</v>
      </c>
      <c r="BC39" s="993">
        <v>0</v>
      </c>
      <c r="BD39" s="993">
        <v>0</v>
      </c>
      <c r="BE39" s="993">
        <v>0</v>
      </c>
      <c r="BF39" s="993">
        <v>0</v>
      </c>
      <c r="BG39" s="993">
        <v>0</v>
      </c>
      <c r="BH39" s="993">
        <v>0</v>
      </c>
      <c r="BI39" s="993">
        <v>0</v>
      </c>
      <c r="BJ39" s="993">
        <v>0</v>
      </c>
      <c r="BK39" s="993">
        <v>0</v>
      </c>
      <c r="BL39" s="993">
        <v>0</v>
      </c>
      <c r="BM39" s="993">
        <v>0</v>
      </c>
      <c r="BN39" s="993">
        <v>0</v>
      </c>
      <c r="BO39" s="993">
        <v>0</v>
      </c>
      <c r="BP39" s="993">
        <v>0</v>
      </c>
      <c r="BQ39" s="993">
        <v>0</v>
      </c>
      <c r="BR39" s="993">
        <v>0</v>
      </c>
      <c r="BS39" s="993">
        <v>0</v>
      </c>
      <c r="BT39" s="994">
        <v>0</v>
      </c>
      <c r="BU39" s="16"/>
    </row>
    <row r="40" spans="2:73" s="17" customFormat="1" ht="15.75">
      <c r="B40" s="681" t="s">
        <v>815</v>
      </c>
      <c r="C40" s="681" t="s">
        <v>821</v>
      </c>
      <c r="D40" s="681" t="s">
        <v>822</v>
      </c>
      <c r="E40" s="681" t="s">
        <v>824</v>
      </c>
      <c r="F40" s="681" t="s">
        <v>821</v>
      </c>
      <c r="G40" s="681" t="s">
        <v>825</v>
      </c>
      <c r="H40" s="681">
        <v>2011</v>
      </c>
      <c r="I40" s="635" t="s">
        <v>579</v>
      </c>
      <c r="J40" s="635" t="s">
        <v>597</v>
      </c>
      <c r="K40" s="624"/>
      <c r="L40" s="992">
        <v>595.5270914904271</v>
      </c>
      <c r="M40" s="993">
        <v>595.5270914904271</v>
      </c>
      <c r="N40" s="993">
        <v>595.5270914904271</v>
      </c>
      <c r="O40" s="993">
        <v>595.5270914904271</v>
      </c>
      <c r="P40" s="993">
        <v>595.5270914904271</v>
      </c>
      <c r="Q40" s="993">
        <v>595.5270914904271</v>
      </c>
      <c r="R40" s="993">
        <v>595.5270914904271</v>
      </c>
      <c r="S40" s="993">
        <v>595.5270914904271</v>
      </c>
      <c r="T40" s="993">
        <v>309.97497984641944</v>
      </c>
      <c r="U40" s="993">
        <v>309.97497984641944</v>
      </c>
      <c r="V40" s="993">
        <v>309.97497984641944</v>
      </c>
      <c r="W40" s="993">
        <v>165.78095463321827</v>
      </c>
      <c r="X40" s="993">
        <v>165.78095463321827</v>
      </c>
      <c r="Y40" s="993">
        <v>165.78095463321827</v>
      </c>
      <c r="Z40" s="993">
        <v>165.78095463321827</v>
      </c>
      <c r="AA40" s="993">
        <v>165.78095463321827</v>
      </c>
      <c r="AB40" s="993">
        <v>0</v>
      </c>
      <c r="AC40" s="993">
        <v>0</v>
      </c>
      <c r="AD40" s="993">
        <v>0</v>
      </c>
      <c r="AE40" s="993">
        <v>0</v>
      </c>
      <c r="AF40" s="993">
        <v>0</v>
      </c>
      <c r="AG40" s="993">
        <v>0</v>
      </c>
      <c r="AH40" s="993">
        <v>0</v>
      </c>
      <c r="AI40" s="993">
        <v>0</v>
      </c>
      <c r="AJ40" s="993">
        <v>0</v>
      </c>
      <c r="AK40" s="993">
        <v>0</v>
      </c>
      <c r="AL40" s="993">
        <v>0</v>
      </c>
      <c r="AM40" s="993">
        <v>0</v>
      </c>
      <c r="AN40" s="993">
        <v>0</v>
      </c>
      <c r="AO40" s="994">
        <v>0</v>
      </c>
      <c r="AP40" s="983"/>
      <c r="AQ40" s="992">
        <v>3704026.7860746691</v>
      </c>
      <c r="AR40" s="993">
        <v>3704026.7860746691</v>
      </c>
      <c r="AS40" s="993">
        <v>3704026.7860746691</v>
      </c>
      <c r="AT40" s="993">
        <v>3704026.7860746691</v>
      </c>
      <c r="AU40" s="993">
        <v>3704026.7860746691</v>
      </c>
      <c r="AV40" s="993">
        <v>3704026.7860746691</v>
      </c>
      <c r="AW40" s="993">
        <v>3704026.7860746691</v>
      </c>
      <c r="AX40" s="993">
        <v>3704026.7860746691</v>
      </c>
      <c r="AY40" s="993">
        <v>1738512.100337524</v>
      </c>
      <c r="AZ40" s="993">
        <v>1738512.100337524</v>
      </c>
      <c r="BA40" s="993">
        <v>1738512.100337524</v>
      </c>
      <c r="BB40" s="993">
        <v>888424.02457906434</v>
      </c>
      <c r="BC40" s="993">
        <v>888424.02457906434</v>
      </c>
      <c r="BD40" s="993">
        <v>888424.02457906434</v>
      </c>
      <c r="BE40" s="993">
        <v>888424.02457906434</v>
      </c>
      <c r="BF40" s="993">
        <v>888424.02457906434</v>
      </c>
      <c r="BG40" s="993">
        <v>0</v>
      </c>
      <c r="BH40" s="993">
        <v>0</v>
      </c>
      <c r="BI40" s="993">
        <v>0</v>
      </c>
      <c r="BJ40" s="993">
        <v>0</v>
      </c>
      <c r="BK40" s="993">
        <v>0</v>
      </c>
      <c r="BL40" s="993">
        <v>0</v>
      </c>
      <c r="BM40" s="993">
        <v>0</v>
      </c>
      <c r="BN40" s="993">
        <v>0</v>
      </c>
      <c r="BO40" s="993">
        <v>0</v>
      </c>
      <c r="BP40" s="993">
        <v>0</v>
      </c>
      <c r="BQ40" s="993">
        <v>0</v>
      </c>
      <c r="BR40" s="993">
        <v>0</v>
      </c>
      <c r="BS40" s="993">
        <v>0</v>
      </c>
      <c r="BT40" s="994">
        <v>0</v>
      </c>
      <c r="BU40" s="16"/>
    </row>
    <row r="41" spans="2:73" s="17" customFormat="1" ht="15.75">
      <c r="B41" s="681" t="s">
        <v>815</v>
      </c>
      <c r="C41" s="681" t="s">
        <v>823</v>
      </c>
      <c r="D41" s="681" t="s">
        <v>16</v>
      </c>
      <c r="E41" s="681" t="s">
        <v>824</v>
      </c>
      <c r="F41" s="681" t="s">
        <v>827</v>
      </c>
      <c r="G41" s="681" t="s">
        <v>825</v>
      </c>
      <c r="H41" s="681">
        <v>2011</v>
      </c>
      <c r="I41" s="635" t="s">
        <v>579</v>
      </c>
      <c r="J41" s="635" t="s">
        <v>597</v>
      </c>
      <c r="K41" s="624"/>
      <c r="L41" s="992">
        <v>1385.3797038387988</v>
      </c>
      <c r="M41" s="993">
        <v>1385.3797038387988</v>
      </c>
      <c r="N41" s="993">
        <v>1385.3797038387988</v>
      </c>
      <c r="O41" s="993">
        <v>1385.3797038387988</v>
      </c>
      <c r="P41" s="993">
        <v>1385.3797038387988</v>
      </c>
      <c r="Q41" s="993">
        <v>1385.3797038387988</v>
      </c>
      <c r="R41" s="993">
        <v>1385.3797038387988</v>
      </c>
      <c r="S41" s="993">
        <v>1385.3797038387988</v>
      </c>
      <c r="T41" s="993">
        <v>1385.3797038387988</v>
      </c>
      <c r="U41" s="993">
        <v>1385.3797038387988</v>
      </c>
      <c r="V41" s="993">
        <v>1385.3797038387988</v>
      </c>
      <c r="W41" s="993">
        <v>1385.3797038387988</v>
      </c>
      <c r="X41" s="993">
        <v>1385.3797038387988</v>
      </c>
      <c r="Y41" s="993">
        <v>0</v>
      </c>
      <c r="Z41" s="993">
        <v>0</v>
      </c>
      <c r="AA41" s="993">
        <v>0</v>
      </c>
      <c r="AB41" s="993">
        <v>0</v>
      </c>
      <c r="AC41" s="993">
        <v>0</v>
      </c>
      <c r="AD41" s="993">
        <v>0</v>
      </c>
      <c r="AE41" s="993">
        <v>0</v>
      </c>
      <c r="AF41" s="993">
        <v>0</v>
      </c>
      <c r="AG41" s="993">
        <v>0</v>
      </c>
      <c r="AH41" s="993">
        <v>0</v>
      </c>
      <c r="AI41" s="993">
        <v>0</v>
      </c>
      <c r="AJ41" s="993">
        <v>0</v>
      </c>
      <c r="AK41" s="993">
        <v>0</v>
      </c>
      <c r="AL41" s="993">
        <v>0</v>
      </c>
      <c r="AM41" s="993">
        <v>0</v>
      </c>
      <c r="AN41" s="993">
        <v>0</v>
      </c>
      <c r="AO41" s="994">
        <v>0</v>
      </c>
      <c r="AP41" s="983"/>
      <c r="AQ41" s="992">
        <v>7431465.6767627504</v>
      </c>
      <c r="AR41" s="993">
        <v>7431465.6767627504</v>
      </c>
      <c r="AS41" s="993">
        <v>7431465.6767627504</v>
      </c>
      <c r="AT41" s="993">
        <v>7431465.6767627504</v>
      </c>
      <c r="AU41" s="993">
        <v>7431465.6767627504</v>
      </c>
      <c r="AV41" s="993">
        <v>7431465.6767627504</v>
      </c>
      <c r="AW41" s="993">
        <v>7431465.6767627504</v>
      </c>
      <c r="AX41" s="993">
        <v>7431465.6767627504</v>
      </c>
      <c r="AY41" s="993">
        <v>7431465.6767627504</v>
      </c>
      <c r="AZ41" s="993">
        <v>7431465.6767627504</v>
      </c>
      <c r="BA41" s="993">
        <v>7431465.6767627504</v>
      </c>
      <c r="BB41" s="993">
        <v>7431465.6767627504</v>
      </c>
      <c r="BC41" s="993">
        <v>7431465.6767627504</v>
      </c>
      <c r="BD41" s="993">
        <v>0</v>
      </c>
      <c r="BE41" s="993">
        <v>0</v>
      </c>
      <c r="BF41" s="993">
        <v>0</v>
      </c>
      <c r="BG41" s="993">
        <v>0</v>
      </c>
      <c r="BH41" s="993">
        <v>0</v>
      </c>
      <c r="BI41" s="993">
        <v>0</v>
      </c>
      <c r="BJ41" s="993">
        <v>0</v>
      </c>
      <c r="BK41" s="993">
        <v>0</v>
      </c>
      <c r="BL41" s="993">
        <v>0</v>
      </c>
      <c r="BM41" s="993">
        <v>0</v>
      </c>
      <c r="BN41" s="993">
        <v>0</v>
      </c>
      <c r="BO41" s="993">
        <v>0</v>
      </c>
      <c r="BP41" s="993">
        <v>0</v>
      </c>
      <c r="BQ41" s="993">
        <v>0</v>
      </c>
      <c r="BR41" s="993">
        <v>0</v>
      </c>
      <c r="BS41" s="993">
        <v>0</v>
      </c>
      <c r="BT41" s="994">
        <v>0</v>
      </c>
      <c r="BU41" s="16"/>
    </row>
    <row r="42" spans="2:73" s="17" customFormat="1" ht="15.75">
      <c r="B42" s="681" t="s">
        <v>815</v>
      </c>
      <c r="C42" s="681" t="s">
        <v>823</v>
      </c>
      <c r="D42" s="681" t="s">
        <v>17</v>
      </c>
      <c r="E42" s="681" t="s">
        <v>824</v>
      </c>
      <c r="F42" s="681" t="s">
        <v>827</v>
      </c>
      <c r="G42" s="681" t="s">
        <v>825</v>
      </c>
      <c r="H42" s="681">
        <v>2011</v>
      </c>
      <c r="I42" s="635" t="s">
        <v>579</v>
      </c>
      <c r="J42" s="635" t="s">
        <v>597</v>
      </c>
      <c r="K42" s="624"/>
      <c r="L42" s="992">
        <v>61.738831621998301</v>
      </c>
      <c r="M42" s="993">
        <v>61.738831621998301</v>
      </c>
      <c r="N42" s="993">
        <v>61.738831621998301</v>
      </c>
      <c r="O42" s="993">
        <v>61.738831621998301</v>
      </c>
      <c r="P42" s="993">
        <v>61.738831621998301</v>
      </c>
      <c r="Q42" s="993">
        <v>61.738831621998301</v>
      </c>
      <c r="R42" s="993">
        <v>61.738831621998301</v>
      </c>
      <c r="S42" s="993">
        <v>61.738831621998301</v>
      </c>
      <c r="T42" s="993">
        <v>61.738831621998301</v>
      </c>
      <c r="U42" s="993">
        <v>61.738831621998301</v>
      </c>
      <c r="V42" s="993">
        <v>61.738831621998301</v>
      </c>
      <c r="W42" s="993">
        <v>61.738831621998301</v>
      </c>
      <c r="X42" s="993">
        <v>61.738831621998301</v>
      </c>
      <c r="Y42" s="993">
        <v>61.738831621998301</v>
      </c>
      <c r="Z42" s="993">
        <v>61.738831621998301</v>
      </c>
      <c r="AA42" s="993">
        <v>36.98333162199831</v>
      </c>
      <c r="AB42" s="993">
        <v>36.98333162199831</v>
      </c>
      <c r="AC42" s="993">
        <v>36.98333162199831</v>
      </c>
      <c r="AD42" s="993">
        <v>36.98333162199831</v>
      </c>
      <c r="AE42" s="993">
        <v>36.98333162199831</v>
      </c>
      <c r="AF42" s="993">
        <v>36.98333162199831</v>
      </c>
      <c r="AG42" s="993">
        <v>36.98333162199831</v>
      </c>
      <c r="AH42" s="993">
        <v>36.98333162199831</v>
      </c>
      <c r="AI42" s="993">
        <v>36.98333162199831</v>
      </c>
      <c r="AJ42" s="993">
        <v>36.98333162199831</v>
      </c>
      <c r="AK42" s="993">
        <v>36.98333162199831</v>
      </c>
      <c r="AL42" s="993">
        <v>0</v>
      </c>
      <c r="AM42" s="993">
        <v>0</v>
      </c>
      <c r="AN42" s="993">
        <v>0</v>
      </c>
      <c r="AO42" s="994">
        <v>0</v>
      </c>
      <c r="AP42" s="983"/>
      <c r="AQ42" s="992">
        <v>317090.63921058329</v>
      </c>
      <c r="AR42" s="993">
        <v>317090.63921058329</v>
      </c>
      <c r="AS42" s="993">
        <v>317090.63921058329</v>
      </c>
      <c r="AT42" s="993">
        <v>317090.63921058329</v>
      </c>
      <c r="AU42" s="993">
        <v>317090.63921058329</v>
      </c>
      <c r="AV42" s="993">
        <v>317090.63921058329</v>
      </c>
      <c r="AW42" s="993">
        <v>317090.63921058329</v>
      </c>
      <c r="AX42" s="993">
        <v>317090.63921058329</v>
      </c>
      <c r="AY42" s="993">
        <v>317090.63921058329</v>
      </c>
      <c r="AZ42" s="993">
        <v>317090.63921058329</v>
      </c>
      <c r="BA42" s="993">
        <v>317090.63921058329</v>
      </c>
      <c r="BB42" s="993">
        <v>317090.63921058329</v>
      </c>
      <c r="BC42" s="993">
        <v>317090.63921058329</v>
      </c>
      <c r="BD42" s="993">
        <v>317090.63921058329</v>
      </c>
      <c r="BE42" s="993">
        <v>317090.63921058329</v>
      </c>
      <c r="BF42" s="993">
        <v>189946.3912105833</v>
      </c>
      <c r="BG42" s="993">
        <v>189946.3912105833</v>
      </c>
      <c r="BH42" s="993">
        <v>189946.3912105833</v>
      </c>
      <c r="BI42" s="993">
        <v>189946.3912105833</v>
      </c>
      <c r="BJ42" s="993">
        <v>189946.3912105833</v>
      </c>
      <c r="BK42" s="993">
        <v>189946.3912105833</v>
      </c>
      <c r="BL42" s="993">
        <v>189946.3912105833</v>
      </c>
      <c r="BM42" s="993">
        <v>189946.3912105833</v>
      </c>
      <c r="BN42" s="993">
        <v>189946.3912105833</v>
      </c>
      <c r="BO42" s="993">
        <v>189946.3912105833</v>
      </c>
      <c r="BP42" s="993">
        <v>189946.3912105833</v>
      </c>
      <c r="BQ42" s="993">
        <v>0</v>
      </c>
      <c r="BR42" s="993">
        <v>0</v>
      </c>
      <c r="BS42" s="993">
        <v>0</v>
      </c>
      <c r="BT42" s="994">
        <v>0</v>
      </c>
      <c r="BU42" s="16"/>
    </row>
    <row r="43" spans="2:73" s="17" customFormat="1" ht="8.25" customHeight="1">
      <c r="B43" s="1001"/>
      <c r="C43" s="1001"/>
      <c r="D43" s="1001"/>
      <c r="E43" s="1001"/>
      <c r="F43" s="1001"/>
      <c r="G43" s="1001"/>
      <c r="H43" s="1001"/>
      <c r="I43" s="1002"/>
      <c r="J43" s="1002"/>
      <c r="K43" s="1003"/>
      <c r="L43" s="1004"/>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6"/>
      <c r="AP43" s="1007"/>
      <c r="AQ43" s="1004"/>
      <c r="AR43" s="1005"/>
      <c r="AS43" s="1005"/>
      <c r="AT43" s="1005"/>
      <c r="AU43" s="1005"/>
      <c r="AV43" s="1005"/>
      <c r="AW43" s="1005"/>
      <c r="AX43" s="1005"/>
      <c r="AY43" s="1005"/>
      <c r="AZ43" s="1005"/>
      <c r="BA43" s="1005"/>
      <c r="BB43" s="1005"/>
      <c r="BC43" s="1005"/>
      <c r="BD43" s="1005"/>
      <c r="BE43" s="1005"/>
      <c r="BF43" s="1005"/>
      <c r="BG43" s="1005"/>
      <c r="BH43" s="1005"/>
      <c r="BI43" s="1005"/>
      <c r="BJ43" s="1005"/>
      <c r="BK43" s="1005"/>
      <c r="BL43" s="1005"/>
      <c r="BM43" s="1005"/>
      <c r="BN43" s="1005"/>
      <c r="BO43" s="1005"/>
      <c r="BP43" s="1005"/>
      <c r="BQ43" s="1005"/>
      <c r="BR43" s="1005"/>
      <c r="BS43" s="1005"/>
      <c r="BT43" s="1006"/>
      <c r="BU43" s="16"/>
    </row>
    <row r="44" spans="2:73" s="17" customFormat="1" ht="15.75">
      <c r="B44" s="681" t="s">
        <v>815</v>
      </c>
      <c r="C44" s="681" t="s">
        <v>817</v>
      </c>
      <c r="D44" s="681" t="s">
        <v>21</v>
      </c>
      <c r="E44" s="681" t="s">
        <v>824</v>
      </c>
      <c r="F44" s="681" t="s">
        <v>828</v>
      </c>
      <c r="G44" s="681" t="s">
        <v>825</v>
      </c>
      <c r="H44" s="681">
        <v>2012</v>
      </c>
      <c r="I44" s="635" t="s">
        <v>580</v>
      </c>
      <c r="J44" s="635" t="s">
        <v>597</v>
      </c>
      <c r="K44" s="624"/>
      <c r="L44" s="992">
        <v>0</v>
      </c>
      <c r="M44" s="993">
        <v>156.24239386870764</v>
      </c>
      <c r="N44" s="993">
        <v>156.24239386870764</v>
      </c>
      <c r="O44" s="993">
        <v>153.91305282941514</v>
      </c>
      <c r="P44" s="993">
        <v>144.59270902269051</v>
      </c>
      <c r="Q44" s="993">
        <v>144.59270902269051</v>
      </c>
      <c r="R44" s="993">
        <v>62.412974634962559</v>
      </c>
      <c r="S44" s="993">
        <v>62.412974634962559</v>
      </c>
      <c r="T44" s="993">
        <v>62.412974634962559</v>
      </c>
      <c r="U44" s="993">
        <v>62.412974634962559</v>
      </c>
      <c r="V44" s="993">
        <v>62.412974634962559</v>
      </c>
      <c r="W44" s="993">
        <v>61.427455544785374</v>
      </c>
      <c r="X44" s="993">
        <v>61.427455544785374</v>
      </c>
      <c r="Y44" s="993">
        <v>0</v>
      </c>
      <c r="Z44" s="993">
        <v>0</v>
      </c>
      <c r="AA44" s="993">
        <v>0</v>
      </c>
      <c r="AB44" s="993">
        <v>0</v>
      </c>
      <c r="AC44" s="993">
        <v>0</v>
      </c>
      <c r="AD44" s="993">
        <v>0</v>
      </c>
      <c r="AE44" s="993">
        <v>0</v>
      </c>
      <c r="AF44" s="993">
        <v>0</v>
      </c>
      <c r="AG44" s="993">
        <v>0</v>
      </c>
      <c r="AH44" s="993">
        <v>0</v>
      </c>
      <c r="AI44" s="993">
        <v>0</v>
      </c>
      <c r="AJ44" s="993">
        <v>0</v>
      </c>
      <c r="AK44" s="993">
        <v>0</v>
      </c>
      <c r="AL44" s="993">
        <v>0</v>
      </c>
      <c r="AM44" s="993">
        <v>0</v>
      </c>
      <c r="AN44" s="993">
        <v>0</v>
      </c>
      <c r="AO44" s="994">
        <v>0</v>
      </c>
      <c r="AP44" s="983"/>
      <c r="AQ44" s="992">
        <v>0</v>
      </c>
      <c r="AR44" s="993">
        <v>553505.7766200027</v>
      </c>
      <c r="AS44" s="993">
        <v>553505.7766200027</v>
      </c>
      <c r="AT44" s="993">
        <v>543661.74971818808</v>
      </c>
      <c r="AU44" s="993">
        <v>506591.28682385891</v>
      </c>
      <c r="AV44" s="993">
        <v>506591.28682385891</v>
      </c>
      <c r="AW44" s="993">
        <v>215934.84891455219</v>
      </c>
      <c r="AX44" s="993">
        <v>215934.84891455219</v>
      </c>
      <c r="AY44" s="993">
        <v>215934.84891455219</v>
      </c>
      <c r="AZ44" s="993">
        <v>215934.84891455219</v>
      </c>
      <c r="BA44" s="993">
        <v>215934.84891455219</v>
      </c>
      <c r="BB44" s="993">
        <v>206291.75923698611</v>
      </c>
      <c r="BC44" s="993">
        <v>206291.75923698611</v>
      </c>
      <c r="BD44" s="993">
        <v>0</v>
      </c>
      <c r="BE44" s="993">
        <v>0</v>
      </c>
      <c r="BF44" s="993">
        <v>0</v>
      </c>
      <c r="BG44" s="993">
        <v>0</v>
      </c>
      <c r="BH44" s="993">
        <v>0</v>
      </c>
      <c r="BI44" s="993">
        <v>0</v>
      </c>
      <c r="BJ44" s="993">
        <v>0</v>
      </c>
      <c r="BK44" s="993">
        <v>0</v>
      </c>
      <c r="BL44" s="993">
        <v>0</v>
      </c>
      <c r="BM44" s="993">
        <v>0</v>
      </c>
      <c r="BN44" s="993">
        <v>0</v>
      </c>
      <c r="BO44" s="993">
        <v>0</v>
      </c>
      <c r="BP44" s="993">
        <v>0</v>
      </c>
      <c r="BQ44" s="993">
        <v>0</v>
      </c>
      <c r="BR44" s="993">
        <v>0</v>
      </c>
      <c r="BS44" s="993">
        <v>0</v>
      </c>
      <c r="BT44" s="994">
        <v>0</v>
      </c>
      <c r="BU44" s="16"/>
    </row>
    <row r="45" spans="2:73" s="17" customFormat="1" ht="15.75">
      <c r="B45" s="681" t="s">
        <v>815</v>
      </c>
      <c r="C45" s="681" t="s">
        <v>817</v>
      </c>
      <c r="D45" s="681" t="s">
        <v>820</v>
      </c>
      <c r="E45" s="681" t="s">
        <v>824</v>
      </c>
      <c r="F45" s="681" t="s">
        <v>828</v>
      </c>
      <c r="G45" s="681" t="s">
        <v>825</v>
      </c>
      <c r="H45" s="681">
        <v>2012</v>
      </c>
      <c r="I45" s="635" t="s">
        <v>580</v>
      </c>
      <c r="J45" s="635" t="s">
        <v>597</v>
      </c>
      <c r="K45" s="624"/>
      <c r="L45" s="992">
        <v>0</v>
      </c>
      <c r="M45" s="993">
        <v>1055.0603531577372</v>
      </c>
      <c r="N45" s="993">
        <v>1048.521861691419</v>
      </c>
      <c r="O45" s="993">
        <v>1019.4373796125822</v>
      </c>
      <c r="P45" s="993">
        <v>841.84684155645323</v>
      </c>
      <c r="Q45" s="993">
        <v>841.84684155645323</v>
      </c>
      <c r="R45" s="993">
        <v>753.05354253073267</v>
      </c>
      <c r="S45" s="993">
        <v>745.06549864538874</v>
      </c>
      <c r="T45" s="993">
        <v>745.06549864538874</v>
      </c>
      <c r="U45" s="993">
        <v>736.88003995980523</v>
      </c>
      <c r="V45" s="993">
        <v>629.16224477324067</v>
      </c>
      <c r="W45" s="993">
        <v>622.92522874202189</v>
      </c>
      <c r="X45" s="993">
        <v>622.92522874202189</v>
      </c>
      <c r="Y45" s="993">
        <v>381.53304783470003</v>
      </c>
      <c r="Z45" s="993">
        <v>304.83491925193658</v>
      </c>
      <c r="AA45" s="993">
        <v>304.83491925193658</v>
      </c>
      <c r="AB45" s="993">
        <v>29.36226427392273</v>
      </c>
      <c r="AC45" s="993">
        <v>10.370297553565129</v>
      </c>
      <c r="AD45" s="993">
        <v>10.370297553565129</v>
      </c>
      <c r="AE45" s="993">
        <v>10.370297553565129</v>
      </c>
      <c r="AF45" s="993">
        <v>10.370297553565129</v>
      </c>
      <c r="AG45" s="993">
        <v>0</v>
      </c>
      <c r="AH45" s="993">
        <v>0</v>
      </c>
      <c r="AI45" s="993">
        <v>0</v>
      </c>
      <c r="AJ45" s="993">
        <v>0</v>
      </c>
      <c r="AK45" s="993">
        <v>0</v>
      </c>
      <c r="AL45" s="993">
        <v>0</v>
      </c>
      <c r="AM45" s="993">
        <v>0</v>
      </c>
      <c r="AN45" s="993">
        <v>0</v>
      </c>
      <c r="AO45" s="994">
        <v>0</v>
      </c>
      <c r="AP45" s="983"/>
      <c r="AQ45" s="992">
        <v>0</v>
      </c>
      <c r="AR45" s="993">
        <v>5028198.9291266697</v>
      </c>
      <c r="AS45" s="993">
        <v>5006769.5425779345</v>
      </c>
      <c r="AT45" s="993">
        <v>4911771.9827957982</v>
      </c>
      <c r="AU45" s="993">
        <v>4331063.4650475662</v>
      </c>
      <c r="AV45" s="993">
        <v>4331063.4650475662</v>
      </c>
      <c r="AW45" s="993">
        <v>4039116.8769462127</v>
      </c>
      <c r="AX45" s="993">
        <v>3990373.2625633567</v>
      </c>
      <c r="AY45" s="993">
        <v>3990373.2625633567</v>
      </c>
      <c r="AZ45" s="993">
        <v>3932828.0499915956</v>
      </c>
      <c r="BA45" s="993">
        <v>3288699.3700692565</v>
      </c>
      <c r="BB45" s="993">
        <v>3100009.5707152877</v>
      </c>
      <c r="BC45" s="993">
        <v>3096044.016810861</v>
      </c>
      <c r="BD45" s="993">
        <v>1706741.7237249876</v>
      </c>
      <c r="BE45" s="993">
        <v>1456170.6104282283</v>
      </c>
      <c r="BF45" s="993">
        <v>1456170.6104282283</v>
      </c>
      <c r="BG45" s="993">
        <v>67071.076507223057</v>
      </c>
      <c r="BH45" s="993">
        <v>23152.297366895062</v>
      </c>
      <c r="BI45" s="993">
        <v>23152.297366895062</v>
      </c>
      <c r="BJ45" s="993">
        <v>23152.297366895062</v>
      </c>
      <c r="BK45" s="993">
        <v>23152.297366895062</v>
      </c>
      <c r="BL45" s="993">
        <v>0</v>
      </c>
      <c r="BM45" s="993">
        <v>0</v>
      </c>
      <c r="BN45" s="993">
        <v>0</v>
      </c>
      <c r="BO45" s="993">
        <v>0</v>
      </c>
      <c r="BP45" s="993">
        <v>0</v>
      </c>
      <c r="BQ45" s="993">
        <v>0</v>
      </c>
      <c r="BR45" s="993">
        <v>0</v>
      </c>
      <c r="BS45" s="993">
        <v>0</v>
      </c>
      <c r="BT45" s="994">
        <v>0</v>
      </c>
      <c r="BU45" s="16"/>
    </row>
    <row r="46" spans="2:73" s="17" customFormat="1" ht="15.75">
      <c r="B46" s="681" t="s">
        <v>815</v>
      </c>
      <c r="C46" s="681" t="s">
        <v>817</v>
      </c>
      <c r="D46" s="681" t="s">
        <v>20</v>
      </c>
      <c r="E46" s="681" t="s">
        <v>824</v>
      </c>
      <c r="F46" s="681" t="s">
        <v>828</v>
      </c>
      <c r="G46" s="681" t="s">
        <v>825</v>
      </c>
      <c r="H46" s="681">
        <v>2012</v>
      </c>
      <c r="I46" s="635" t="s">
        <v>580</v>
      </c>
      <c r="J46" s="635" t="s">
        <v>597</v>
      </c>
      <c r="K46" s="624"/>
      <c r="L46" s="992">
        <v>0</v>
      </c>
      <c r="M46" s="993">
        <v>82.834794073036534</v>
      </c>
      <c r="N46" s="993">
        <v>82.834794073036534</v>
      </c>
      <c r="O46" s="993">
        <v>82.834794073036534</v>
      </c>
      <c r="P46" s="993">
        <v>82.834794073036534</v>
      </c>
      <c r="Q46" s="993">
        <v>0</v>
      </c>
      <c r="R46" s="993">
        <v>0</v>
      </c>
      <c r="S46" s="993">
        <v>0</v>
      </c>
      <c r="T46" s="993">
        <v>0</v>
      </c>
      <c r="U46" s="993">
        <v>0</v>
      </c>
      <c r="V46" s="993">
        <v>0</v>
      </c>
      <c r="W46" s="993">
        <v>0</v>
      </c>
      <c r="X46" s="993">
        <v>0</v>
      </c>
      <c r="Y46" s="993">
        <v>0</v>
      </c>
      <c r="Z46" s="993">
        <v>0</v>
      </c>
      <c r="AA46" s="993">
        <v>0</v>
      </c>
      <c r="AB46" s="993">
        <v>0</v>
      </c>
      <c r="AC46" s="993">
        <v>0</v>
      </c>
      <c r="AD46" s="993">
        <v>0</v>
      </c>
      <c r="AE46" s="993">
        <v>0</v>
      </c>
      <c r="AF46" s="993">
        <v>0</v>
      </c>
      <c r="AG46" s="993">
        <v>0</v>
      </c>
      <c r="AH46" s="993">
        <v>0</v>
      </c>
      <c r="AI46" s="993">
        <v>0</v>
      </c>
      <c r="AJ46" s="993">
        <v>0</v>
      </c>
      <c r="AK46" s="993">
        <v>0</v>
      </c>
      <c r="AL46" s="993">
        <v>0</v>
      </c>
      <c r="AM46" s="993">
        <v>0</v>
      </c>
      <c r="AN46" s="993">
        <v>0</v>
      </c>
      <c r="AO46" s="994">
        <v>0</v>
      </c>
      <c r="AP46" s="983"/>
      <c r="AQ46" s="992">
        <v>0</v>
      </c>
      <c r="AR46" s="993">
        <v>402820.07140100928</v>
      </c>
      <c r="AS46" s="993">
        <v>402820.07140100928</v>
      </c>
      <c r="AT46" s="993">
        <v>402820.07140100928</v>
      </c>
      <c r="AU46" s="993">
        <v>402820.07140100928</v>
      </c>
      <c r="AV46" s="993">
        <v>0</v>
      </c>
      <c r="AW46" s="993">
        <v>0</v>
      </c>
      <c r="AX46" s="993">
        <v>0</v>
      </c>
      <c r="AY46" s="993">
        <v>0</v>
      </c>
      <c r="AZ46" s="993">
        <v>0</v>
      </c>
      <c r="BA46" s="993">
        <v>0</v>
      </c>
      <c r="BB46" s="993">
        <v>0</v>
      </c>
      <c r="BC46" s="993">
        <v>0</v>
      </c>
      <c r="BD46" s="993">
        <v>0</v>
      </c>
      <c r="BE46" s="993">
        <v>0</v>
      </c>
      <c r="BF46" s="993">
        <v>0</v>
      </c>
      <c r="BG46" s="993">
        <v>0</v>
      </c>
      <c r="BH46" s="993">
        <v>0</v>
      </c>
      <c r="BI46" s="993">
        <v>0</v>
      </c>
      <c r="BJ46" s="993">
        <v>0</v>
      </c>
      <c r="BK46" s="993">
        <v>0</v>
      </c>
      <c r="BL46" s="993">
        <v>0</v>
      </c>
      <c r="BM46" s="993">
        <v>0</v>
      </c>
      <c r="BN46" s="993">
        <v>0</v>
      </c>
      <c r="BO46" s="993">
        <v>0</v>
      </c>
      <c r="BP46" s="993">
        <v>0</v>
      </c>
      <c r="BQ46" s="993">
        <v>0</v>
      </c>
      <c r="BR46" s="993">
        <v>0</v>
      </c>
      <c r="BS46" s="993">
        <v>0</v>
      </c>
      <c r="BT46" s="994">
        <v>0</v>
      </c>
      <c r="BU46" s="16"/>
    </row>
    <row r="47" spans="2:73" s="17" customFormat="1" ht="15.75">
      <c r="B47" s="681" t="s">
        <v>815</v>
      </c>
      <c r="C47" s="681" t="s">
        <v>816</v>
      </c>
      <c r="D47" s="681" t="s">
        <v>2</v>
      </c>
      <c r="E47" s="681" t="s">
        <v>824</v>
      </c>
      <c r="F47" s="681" t="s">
        <v>28</v>
      </c>
      <c r="G47" s="681" t="s">
        <v>825</v>
      </c>
      <c r="H47" s="681">
        <v>2012</v>
      </c>
      <c r="I47" s="635" t="s">
        <v>580</v>
      </c>
      <c r="J47" s="635" t="s">
        <v>597</v>
      </c>
      <c r="K47" s="624"/>
      <c r="L47" s="992">
        <v>0</v>
      </c>
      <c r="M47" s="993">
        <v>3.1718015282315957</v>
      </c>
      <c r="N47" s="993">
        <v>3.1718015282315957</v>
      </c>
      <c r="O47" s="993">
        <v>3.1718015282315957</v>
      </c>
      <c r="P47" s="993">
        <v>3.1527040257783847</v>
      </c>
      <c r="Q47" s="993">
        <v>0</v>
      </c>
      <c r="R47" s="993">
        <v>0</v>
      </c>
      <c r="S47" s="993">
        <v>0</v>
      </c>
      <c r="T47" s="993">
        <v>0</v>
      </c>
      <c r="U47" s="993">
        <v>0</v>
      </c>
      <c r="V47" s="993">
        <v>0</v>
      </c>
      <c r="W47" s="993">
        <v>0</v>
      </c>
      <c r="X47" s="993">
        <v>0</v>
      </c>
      <c r="Y47" s="993">
        <v>0</v>
      </c>
      <c r="Z47" s="993">
        <v>0</v>
      </c>
      <c r="AA47" s="993">
        <v>0</v>
      </c>
      <c r="AB47" s="993">
        <v>0</v>
      </c>
      <c r="AC47" s="993">
        <v>0</v>
      </c>
      <c r="AD47" s="993">
        <v>0</v>
      </c>
      <c r="AE47" s="993">
        <v>0</v>
      </c>
      <c r="AF47" s="993">
        <v>0</v>
      </c>
      <c r="AG47" s="993">
        <v>0</v>
      </c>
      <c r="AH47" s="993">
        <v>0</v>
      </c>
      <c r="AI47" s="993">
        <v>0</v>
      </c>
      <c r="AJ47" s="993">
        <v>0</v>
      </c>
      <c r="AK47" s="993">
        <v>0</v>
      </c>
      <c r="AL47" s="993">
        <v>0</v>
      </c>
      <c r="AM47" s="993">
        <v>0</v>
      </c>
      <c r="AN47" s="993">
        <v>0</v>
      </c>
      <c r="AO47" s="994">
        <v>0</v>
      </c>
      <c r="AP47" s="983"/>
      <c r="AQ47" s="992">
        <v>0</v>
      </c>
      <c r="AR47" s="993">
        <v>5638.5440615455072</v>
      </c>
      <c r="AS47" s="993">
        <v>5638.5440615455072</v>
      </c>
      <c r="AT47" s="993">
        <v>5638.5440615455072</v>
      </c>
      <c r="AU47" s="993">
        <v>5621.4660355596479</v>
      </c>
      <c r="AV47" s="993">
        <v>0</v>
      </c>
      <c r="AW47" s="993">
        <v>0</v>
      </c>
      <c r="AX47" s="993">
        <v>0</v>
      </c>
      <c r="AY47" s="993">
        <v>0</v>
      </c>
      <c r="AZ47" s="993">
        <v>0</v>
      </c>
      <c r="BA47" s="993">
        <v>0</v>
      </c>
      <c r="BB47" s="993">
        <v>0</v>
      </c>
      <c r="BC47" s="993">
        <v>0</v>
      </c>
      <c r="BD47" s="993">
        <v>0</v>
      </c>
      <c r="BE47" s="993">
        <v>0</v>
      </c>
      <c r="BF47" s="993">
        <v>0</v>
      </c>
      <c r="BG47" s="993">
        <v>0</v>
      </c>
      <c r="BH47" s="993">
        <v>0</v>
      </c>
      <c r="BI47" s="993">
        <v>0</v>
      </c>
      <c r="BJ47" s="993">
        <v>0</v>
      </c>
      <c r="BK47" s="993">
        <v>0</v>
      </c>
      <c r="BL47" s="993">
        <v>0</v>
      </c>
      <c r="BM47" s="993">
        <v>0</v>
      </c>
      <c r="BN47" s="993">
        <v>0</v>
      </c>
      <c r="BO47" s="993">
        <v>0</v>
      </c>
      <c r="BP47" s="993">
        <v>0</v>
      </c>
      <c r="BQ47" s="993">
        <v>0</v>
      </c>
      <c r="BR47" s="993">
        <v>0</v>
      </c>
      <c r="BS47" s="993">
        <v>0</v>
      </c>
      <c r="BT47" s="994">
        <v>0</v>
      </c>
      <c r="BU47" s="16"/>
    </row>
    <row r="48" spans="2:73" s="17" customFormat="1" ht="15.75">
      <c r="B48" s="681" t="s">
        <v>815</v>
      </c>
      <c r="C48" s="681" t="s">
        <v>816</v>
      </c>
      <c r="D48" s="681" t="s">
        <v>1</v>
      </c>
      <c r="E48" s="681" t="s">
        <v>824</v>
      </c>
      <c r="F48" s="681" t="s">
        <v>28</v>
      </c>
      <c r="G48" s="681" t="s">
        <v>825</v>
      </c>
      <c r="H48" s="681">
        <v>2012</v>
      </c>
      <c r="I48" s="635" t="s">
        <v>580</v>
      </c>
      <c r="J48" s="635" t="s">
        <v>597</v>
      </c>
      <c r="K48" s="624"/>
      <c r="L48" s="992">
        <v>0</v>
      </c>
      <c r="M48" s="993">
        <v>22.816640327884755</v>
      </c>
      <c r="N48" s="993">
        <v>22.816640327884755</v>
      </c>
      <c r="O48" s="993">
        <v>22.816640327884755</v>
      </c>
      <c r="P48" s="993">
        <v>22.816640327884755</v>
      </c>
      <c r="Q48" s="993">
        <v>13.666942872927114</v>
      </c>
      <c r="R48" s="993">
        <v>0</v>
      </c>
      <c r="S48" s="993">
        <v>0</v>
      </c>
      <c r="T48" s="993">
        <v>0</v>
      </c>
      <c r="U48" s="993">
        <v>0</v>
      </c>
      <c r="V48" s="993">
        <v>0</v>
      </c>
      <c r="W48" s="993">
        <v>0</v>
      </c>
      <c r="X48" s="993">
        <v>0</v>
      </c>
      <c r="Y48" s="993">
        <v>0</v>
      </c>
      <c r="Z48" s="993">
        <v>0</v>
      </c>
      <c r="AA48" s="993">
        <v>0</v>
      </c>
      <c r="AB48" s="993">
        <v>0</v>
      </c>
      <c r="AC48" s="993">
        <v>0</v>
      </c>
      <c r="AD48" s="993">
        <v>0</v>
      </c>
      <c r="AE48" s="993">
        <v>0</v>
      </c>
      <c r="AF48" s="993">
        <v>0</v>
      </c>
      <c r="AG48" s="993">
        <v>0</v>
      </c>
      <c r="AH48" s="993">
        <v>0</v>
      </c>
      <c r="AI48" s="993">
        <v>0</v>
      </c>
      <c r="AJ48" s="993">
        <v>0</v>
      </c>
      <c r="AK48" s="993">
        <v>0</v>
      </c>
      <c r="AL48" s="993">
        <v>0</v>
      </c>
      <c r="AM48" s="993">
        <v>0</v>
      </c>
      <c r="AN48" s="993">
        <v>0</v>
      </c>
      <c r="AO48" s="994">
        <v>0</v>
      </c>
      <c r="AP48" s="983"/>
      <c r="AQ48" s="992">
        <v>0</v>
      </c>
      <c r="AR48" s="993">
        <v>167643.23292014436</v>
      </c>
      <c r="AS48" s="993">
        <v>167643.23292014436</v>
      </c>
      <c r="AT48" s="993">
        <v>167643.23292014436</v>
      </c>
      <c r="AU48" s="993">
        <v>167643.23292014436</v>
      </c>
      <c r="AV48" s="993">
        <v>103947.15264774757</v>
      </c>
      <c r="AW48" s="993">
        <v>0</v>
      </c>
      <c r="AX48" s="993">
        <v>0</v>
      </c>
      <c r="AY48" s="993">
        <v>0</v>
      </c>
      <c r="AZ48" s="993">
        <v>0</v>
      </c>
      <c r="BA48" s="993">
        <v>0</v>
      </c>
      <c r="BB48" s="993">
        <v>0</v>
      </c>
      <c r="BC48" s="993">
        <v>0</v>
      </c>
      <c r="BD48" s="993">
        <v>0</v>
      </c>
      <c r="BE48" s="993">
        <v>0</v>
      </c>
      <c r="BF48" s="993">
        <v>0</v>
      </c>
      <c r="BG48" s="993">
        <v>0</v>
      </c>
      <c r="BH48" s="993">
        <v>0</v>
      </c>
      <c r="BI48" s="993">
        <v>0</v>
      </c>
      <c r="BJ48" s="993">
        <v>0</v>
      </c>
      <c r="BK48" s="993">
        <v>0</v>
      </c>
      <c r="BL48" s="993">
        <v>0</v>
      </c>
      <c r="BM48" s="993">
        <v>0</v>
      </c>
      <c r="BN48" s="993">
        <v>0</v>
      </c>
      <c r="BO48" s="993">
        <v>0</v>
      </c>
      <c r="BP48" s="993">
        <v>0</v>
      </c>
      <c r="BQ48" s="993">
        <v>0</v>
      </c>
      <c r="BR48" s="993">
        <v>0</v>
      </c>
      <c r="BS48" s="993">
        <v>0</v>
      </c>
      <c r="BT48" s="994">
        <v>0</v>
      </c>
      <c r="BU48" s="16"/>
    </row>
    <row r="49" spans="2:73" s="17" customFormat="1" ht="15.75">
      <c r="B49" s="681" t="s">
        <v>815</v>
      </c>
      <c r="C49" s="681" t="s">
        <v>816</v>
      </c>
      <c r="D49" s="681" t="s">
        <v>5</v>
      </c>
      <c r="E49" s="681" t="s">
        <v>824</v>
      </c>
      <c r="F49" s="681" t="s">
        <v>28</v>
      </c>
      <c r="G49" s="681" t="s">
        <v>825</v>
      </c>
      <c r="H49" s="681">
        <v>2012</v>
      </c>
      <c r="I49" s="635" t="s">
        <v>580</v>
      </c>
      <c r="J49" s="635" t="s">
        <v>597</v>
      </c>
      <c r="K49" s="624"/>
      <c r="L49" s="992">
        <v>0</v>
      </c>
      <c r="M49" s="993">
        <v>13.295079463972108</v>
      </c>
      <c r="N49" s="993">
        <v>13.295079463972108</v>
      </c>
      <c r="O49" s="993">
        <v>13.295079463972108</v>
      </c>
      <c r="P49" s="993">
        <v>13.295079463972108</v>
      </c>
      <c r="Q49" s="993">
        <v>12.169242982081478</v>
      </c>
      <c r="R49" s="993">
        <v>10.298047316937415</v>
      </c>
      <c r="S49" s="993">
        <v>7.7094570716632136</v>
      </c>
      <c r="T49" s="993">
        <v>7.6809927005434702</v>
      </c>
      <c r="U49" s="993">
        <v>7.6809927005434702</v>
      </c>
      <c r="V49" s="993">
        <v>4.9535569111657791</v>
      </c>
      <c r="W49" s="993">
        <v>1.9380256831264233</v>
      </c>
      <c r="X49" s="993">
        <v>1.9378555209297545</v>
      </c>
      <c r="Y49" s="993">
        <v>1.9378555209297545</v>
      </c>
      <c r="Z49" s="993">
        <v>1.904600488815263</v>
      </c>
      <c r="AA49" s="993">
        <v>1.904600488815263</v>
      </c>
      <c r="AB49" s="993">
        <v>1.8572794614013377</v>
      </c>
      <c r="AC49" s="993">
        <v>0.52111679232434138</v>
      </c>
      <c r="AD49" s="993">
        <v>0.52111679232434138</v>
      </c>
      <c r="AE49" s="993">
        <v>0.52111679232434138</v>
      </c>
      <c r="AF49" s="993">
        <v>0.52111679232434138</v>
      </c>
      <c r="AG49" s="993">
        <v>0</v>
      </c>
      <c r="AH49" s="993">
        <v>0</v>
      </c>
      <c r="AI49" s="993">
        <v>0</v>
      </c>
      <c r="AJ49" s="993">
        <v>0</v>
      </c>
      <c r="AK49" s="993">
        <v>0</v>
      </c>
      <c r="AL49" s="993">
        <v>0</v>
      </c>
      <c r="AM49" s="993">
        <v>0</v>
      </c>
      <c r="AN49" s="993">
        <v>0</v>
      </c>
      <c r="AO49" s="994">
        <v>0</v>
      </c>
      <c r="AP49" s="983"/>
      <c r="AQ49" s="992">
        <v>0</v>
      </c>
      <c r="AR49" s="993">
        <v>240586.81584942681</v>
      </c>
      <c r="AS49" s="993">
        <v>240586.81584942681</v>
      </c>
      <c r="AT49" s="993">
        <v>240586.81584942681</v>
      </c>
      <c r="AU49" s="993">
        <v>240586.81584942681</v>
      </c>
      <c r="AV49" s="993">
        <v>216272.2423851745</v>
      </c>
      <c r="AW49" s="993">
        <v>175860.22412322267</v>
      </c>
      <c r="AX49" s="993">
        <v>119954.70969019449</v>
      </c>
      <c r="AY49" s="993">
        <v>119705.36179918553</v>
      </c>
      <c r="AZ49" s="993">
        <v>119705.36179918553</v>
      </c>
      <c r="BA49" s="993">
        <v>60801.214583695633</v>
      </c>
      <c r="BB49" s="993">
        <v>45122.431817806093</v>
      </c>
      <c r="BC49" s="993">
        <v>43720.100657788855</v>
      </c>
      <c r="BD49" s="993">
        <v>43720.100657788855</v>
      </c>
      <c r="BE49" s="993">
        <v>40667.786750031511</v>
      </c>
      <c r="BF49" s="993">
        <v>40667.786750031511</v>
      </c>
      <c r="BG49" s="993">
        <v>40111.471456364445</v>
      </c>
      <c r="BH49" s="993">
        <v>11254.505191684328</v>
      </c>
      <c r="BI49" s="993">
        <v>11254.505191684328</v>
      </c>
      <c r="BJ49" s="993">
        <v>11254.505191684328</v>
      </c>
      <c r="BK49" s="993">
        <v>11254.505191684328</v>
      </c>
      <c r="BL49" s="993">
        <v>0</v>
      </c>
      <c r="BM49" s="993">
        <v>0</v>
      </c>
      <c r="BN49" s="993">
        <v>0</v>
      </c>
      <c r="BO49" s="993">
        <v>0</v>
      </c>
      <c r="BP49" s="993">
        <v>0</v>
      </c>
      <c r="BQ49" s="993">
        <v>0</v>
      </c>
      <c r="BR49" s="993">
        <v>0</v>
      </c>
      <c r="BS49" s="993">
        <v>0</v>
      </c>
      <c r="BT49" s="994">
        <v>0</v>
      </c>
      <c r="BU49" s="16"/>
    </row>
    <row r="50" spans="2:73" s="17" customFormat="1" ht="15.75">
      <c r="B50" s="681" t="s">
        <v>815</v>
      </c>
      <c r="C50" s="681" t="s">
        <v>816</v>
      </c>
      <c r="D50" s="681" t="s">
        <v>4</v>
      </c>
      <c r="E50" s="681" t="s">
        <v>824</v>
      </c>
      <c r="F50" s="681" t="s">
        <v>28</v>
      </c>
      <c r="G50" s="681" t="s">
        <v>825</v>
      </c>
      <c r="H50" s="681">
        <v>2012</v>
      </c>
      <c r="I50" s="635" t="s">
        <v>580</v>
      </c>
      <c r="J50" s="635" t="s">
        <v>597</v>
      </c>
      <c r="K50" s="624"/>
      <c r="L50" s="992">
        <v>0</v>
      </c>
      <c r="M50" s="993">
        <v>2.0698835598522352</v>
      </c>
      <c r="N50" s="993">
        <v>2.0698835598522352</v>
      </c>
      <c r="O50" s="993">
        <v>2.0698835598522352</v>
      </c>
      <c r="P50" s="993">
        <v>2.0698835598522352</v>
      </c>
      <c r="Q50" s="993">
        <v>2.0611461350276548</v>
      </c>
      <c r="R50" s="993">
        <v>2.0611461350276548</v>
      </c>
      <c r="S50" s="993">
        <v>1.7580509327709271</v>
      </c>
      <c r="T50" s="993">
        <v>1.7543805270212758</v>
      </c>
      <c r="U50" s="993">
        <v>1.7543805270212758</v>
      </c>
      <c r="V50" s="993">
        <v>1.7543805270212758</v>
      </c>
      <c r="W50" s="993">
        <v>3.2271283142174957E-2</v>
      </c>
      <c r="X50" s="993">
        <v>3.2249058382449555E-2</v>
      </c>
      <c r="Y50" s="993">
        <v>3.2249058382449555E-2</v>
      </c>
      <c r="Z50" s="993">
        <v>3.1087798638836577E-2</v>
      </c>
      <c r="AA50" s="993">
        <v>3.1087798638836577E-2</v>
      </c>
      <c r="AB50" s="993">
        <v>2.9038462805950054E-2</v>
      </c>
      <c r="AC50" s="993">
        <v>0</v>
      </c>
      <c r="AD50" s="993">
        <v>0</v>
      </c>
      <c r="AE50" s="993">
        <v>0</v>
      </c>
      <c r="AF50" s="993">
        <v>0</v>
      </c>
      <c r="AG50" s="993">
        <v>0</v>
      </c>
      <c r="AH50" s="993">
        <v>0</v>
      </c>
      <c r="AI50" s="993">
        <v>0</v>
      </c>
      <c r="AJ50" s="993">
        <v>0</v>
      </c>
      <c r="AK50" s="993">
        <v>0</v>
      </c>
      <c r="AL50" s="993">
        <v>0</v>
      </c>
      <c r="AM50" s="993">
        <v>0</v>
      </c>
      <c r="AN50" s="993">
        <v>0</v>
      </c>
      <c r="AO50" s="994">
        <v>0</v>
      </c>
      <c r="AP50" s="983"/>
      <c r="AQ50" s="992">
        <v>0</v>
      </c>
      <c r="AR50" s="993">
        <v>12560.414577453015</v>
      </c>
      <c r="AS50" s="993">
        <v>12560.414577453015</v>
      </c>
      <c r="AT50" s="993">
        <v>12560.414577453015</v>
      </c>
      <c r="AU50" s="993">
        <v>12560.414577453015</v>
      </c>
      <c r="AV50" s="993">
        <v>12371.713321806306</v>
      </c>
      <c r="AW50" s="993">
        <v>12371.713321806306</v>
      </c>
      <c r="AX50" s="993">
        <v>5825.797746608635</v>
      </c>
      <c r="AY50" s="993">
        <v>5793.6449922416896</v>
      </c>
      <c r="AZ50" s="993">
        <v>5793.6449922416896</v>
      </c>
      <c r="BA50" s="993">
        <v>5793.6449922416896</v>
      </c>
      <c r="BB50" s="993">
        <v>940.97675461691881</v>
      </c>
      <c r="BC50" s="993">
        <v>757.81931014914267</v>
      </c>
      <c r="BD50" s="993">
        <v>757.81931014914267</v>
      </c>
      <c r="BE50" s="993">
        <v>651.23305716507173</v>
      </c>
      <c r="BF50" s="993">
        <v>651.23305716507173</v>
      </c>
      <c r="BG50" s="993">
        <v>627.14066255744331</v>
      </c>
      <c r="BH50" s="993">
        <v>0</v>
      </c>
      <c r="BI50" s="993">
        <v>0</v>
      </c>
      <c r="BJ50" s="993">
        <v>0</v>
      </c>
      <c r="BK50" s="993">
        <v>0</v>
      </c>
      <c r="BL50" s="993">
        <v>0</v>
      </c>
      <c r="BM50" s="993">
        <v>0</v>
      </c>
      <c r="BN50" s="993">
        <v>0</v>
      </c>
      <c r="BO50" s="993">
        <v>0</v>
      </c>
      <c r="BP50" s="993">
        <v>0</v>
      </c>
      <c r="BQ50" s="993">
        <v>0</v>
      </c>
      <c r="BR50" s="993">
        <v>0</v>
      </c>
      <c r="BS50" s="993">
        <v>0</v>
      </c>
      <c r="BT50" s="994">
        <v>0</v>
      </c>
      <c r="BU50" s="16"/>
    </row>
    <row r="51" spans="2:73" s="17" customFormat="1" ht="15.75">
      <c r="B51" s="681" t="s">
        <v>815</v>
      </c>
      <c r="C51" s="681" t="s">
        <v>816</v>
      </c>
      <c r="D51" s="681" t="s">
        <v>3</v>
      </c>
      <c r="E51" s="681" t="s">
        <v>824</v>
      </c>
      <c r="F51" s="681" t="s">
        <v>28</v>
      </c>
      <c r="G51" s="681" t="s">
        <v>825</v>
      </c>
      <c r="H51" s="681">
        <v>2012</v>
      </c>
      <c r="I51" s="635" t="s">
        <v>580</v>
      </c>
      <c r="J51" s="635" t="s">
        <v>597</v>
      </c>
      <c r="K51" s="624"/>
      <c r="L51" s="992">
        <v>0</v>
      </c>
      <c r="M51" s="993">
        <v>253.1042745684619</v>
      </c>
      <c r="N51" s="993">
        <v>253.1042745684619</v>
      </c>
      <c r="O51" s="993">
        <v>253.1042745684619</v>
      </c>
      <c r="P51" s="993">
        <v>253.1042745684619</v>
      </c>
      <c r="Q51" s="993">
        <v>253.1042745684619</v>
      </c>
      <c r="R51" s="993">
        <v>253.1042745684619</v>
      </c>
      <c r="S51" s="993">
        <v>253.1042745684619</v>
      </c>
      <c r="T51" s="993">
        <v>253.1042745684619</v>
      </c>
      <c r="U51" s="993">
        <v>253.1042745684619</v>
      </c>
      <c r="V51" s="993">
        <v>253.1042745684619</v>
      </c>
      <c r="W51" s="993">
        <v>253.1042745684619</v>
      </c>
      <c r="X51" s="993">
        <v>253.1042745684619</v>
      </c>
      <c r="Y51" s="993">
        <v>253.1042745684619</v>
      </c>
      <c r="Z51" s="993">
        <v>253.1042745684619</v>
      </c>
      <c r="AA51" s="993">
        <v>253.1042745684619</v>
      </c>
      <c r="AB51" s="993">
        <v>253.1042745684619</v>
      </c>
      <c r="AC51" s="993">
        <v>253.1042745684619</v>
      </c>
      <c r="AD51" s="993">
        <v>253.1042745684619</v>
      </c>
      <c r="AE51" s="993">
        <v>215.63989426547445</v>
      </c>
      <c r="AF51" s="993">
        <v>0</v>
      </c>
      <c r="AG51" s="993">
        <v>0</v>
      </c>
      <c r="AH51" s="993">
        <v>0</v>
      </c>
      <c r="AI51" s="993">
        <v>0</v>
      </c>
      <c r="AJ51" s="993">
        <v>0</v>
      </c>
      <c r="AK51" s="993">
        <v>0</v>
      </c>
      <c r="AL51" s="993">
        <v>0</v>
      </c>
      <c r="AM51" s="993">
        <v>0</v>
      </c>
      <c r="AN51" s="993">
        <v>0</v>
      </c>
      <c r="AO51" s="994">
        <v>0</v>
      </c>
      <c r="AP51" s="983"/>
      <c r="AQ51" s="992">
        <v>0</v>
      </c>
      <c r="AR51" s="993">
        <v>449782.7113728862</v>
      </c>
      <c r="AS51" s="993">
        <v>449782.7113728862</v>
      </c>
      <c r="AT51" s="993">
        <v>449782.7113728862</v>
      </c>
      <c r="AU51" s="993">
        <v>449782.7113728862</v>
      </c>
      <c r="AV51" s="993">
        <v>449782.7113728862</v>
      </c>
      <c r="AW51" s="993">
        <v>449782.7113728862</v>
      </c>
      <c r="AX51" s="993">
        <v>449782.7113728862</v>
      </c>
      <c r="AY51" s="993">
        <v>449782.7113728862</v>
      </c>
      <c r="AZ51" s="993">
        <v>449782.7113728862</v>
      </c>
      <c r="BA51" s="993">
        <v>449782.7113728862</v>
      </c>
      <c r="BB51" s="993">
        <v>449782.7113728862</v>
      </c>
      <c r="BC51" s="993">
        <v>449782.7113728862</v>
      </c>
      <c r="BD51" s="993">
        <v>449782.7113728862</v>
      </c>
      <c r="BE51" s="993">
        <v>449782.7113728862</v>
      </c>
      <c r="BF51" s="993">
        <v>449782.7113728862</v>
      </c>
      <c r="BG51" s="993">
        <v>449782.7113728862</v>
      </c>
      <c r="BH51" s="993">
        <v>449782.7113728862</v>
      </c>
      <c r="BI51" s="993">
        <v>449782.7113728862</v>
      </c>
      <c r="BJ51" s="993">
        <v>416280.02368238976</v>
      </c>
      <c r="BK51" s="993">
        <v>0</v>
      </c>
      <c r="BL51" s="993">
        <v>0</v>
      </c>
      <c r="BM51" s="993">
        <v>0</v>
      </c>
      <c r="BN51" s="993">
        <v>0</v>
      </c>
      <c r="BO51" s="993">
        <v>0</v>
      </c>
      <c r="BP51" s="993">
        <v>0</v>
      </c>
      <c r="BQ51" s="993">
        <v>0</v>
      </c>
      <c r="BR51" s="993">
        <v>0</v>
      </c>
      <c r="BS51" s="993">
        <v>0</v>
      </c>
      <c r="BT51" s="994">
        <v>0</v>
      </c>
      <c r="BU51" s="16"/>
    </row>
    <row r="52" spans="2:73" s="17" customFormat="1" ht="15.75">
      <c r="B52" s="681" t="s">
        <v>815</v>
      </c>
      <c r="C52" s="681" t="s">
        <v>823</v>
      </c>
      <c r="D52" s="681" t="s">
        <v>17</v>
      </c>
      <c r="E52" s="681" t="s">
        <v>824</v>
      </c>
      <c r="F52" s="681" t="s">
        <v>828</v>
      </c>
      <c r="G52" s="681" t="s">
        <v>825</v>
      </c>
      <c r="H52" s="681">
        <v>2012</v>
      </c>
      <c r="I52" s="635" t="s">
        <v>580</v>
      </c>
      <c r="J52" s="635" t="s">
        <v>597</v>
      </c>
      <c r="K52" s="624"/>
      <c r="L52" s="992">
        <v>0</v>
      </c>
      <c r="M52" s="993">
        <v>1.0151086857340916</v>
      </c>
      <c r="N52" s="993">
        <v>1.0151086857340916</v>
      </c>
      <c r="O52" s="993">
        <v>1.0151086857340916</v>
      </c>
      <c r="P52" s="993">
        <v>1.0151086857340916</v>
      </c>
      <c r="Q52" s="993">
        <v>1.0151086857340916</v>
      </c>
      <c r="R52" s="993">
        <v>1.0151086857340916</v>
      </c>
      <c r="S52" s="993">
        <v>1.0151086857340916</v>
      </c>
      <c r="T52" s="993">
        <v>1.0151086857340916</v>
      </c>
      <c r="U52" s="993">
        <v>1.0151086857340916</v>
      </c>
      <c r="V52" s="993">
        <v>1.0151086857340916</v>
      </c>
      <c r="W52" s="993">
        <v>1.0151086857340916</v>
      </c>
      <c r="X52" s="993">
        <v>1.0151086857340916</v>
      </c>
      <c r="Y52" s="993">
        <v>0</v>
      </c>
      <c r="Z52" s="993">
        <v>0</v>
      </c>
      <c r="AA52" s="993">
        <v>0</v>
      </c>
      <c r="AB52" s="993">
        <v>0</v>
      </c>
      <c r="AC52" s="993">
        <v>0</v>
      </c>
      <c r="AD52" s="993">
        <v>0</v>
      </c>
      <c r="AE52" s="993">
        <v>0</v>
      </c>
      <c r="AF52" s="993">
        <v>0</v>
      </c>
      <c r="AG52" s="993">
        <v>0</v>
      </c>
      <c r="AH52" s="993">
        <v>0</v>
      </c>
      <c r="AI52" s="993">
        <v>0</v>
      </c>
      <c r="AJ52" s="993">
        <v>0</v>
      </c>
      <c r="AK52" s="993">
        <v>0</v>
      </c>
      <c r="AL52" s="993">
        <v>0</v>
      </c>
      <c r="AM52" s="993">
        <v>0</v>
      </c>
      <c r="AN52" s="993">
        <v>0</v>
      </c>
      <c r="AO52" s="994">
        <v>0</v>
      </c>
      <c r="AP52" s="983"/>
      <c r="AQ52" s="992">
        <v>0</v>
      </c>
      <c r="AR52" s="993">
        <v>983.47412611628101</v>
      </c>
      <c r="AS52" s="993">
        <v>983.47412611628101</v>
      </c>
      <c r="AT52" s="993">
        <v>983.47412611628101</v>
      </c>
      <c r="AU52" s="993">
        <v>983.47412611628101</v>
      </c>
      <c r="AV52" s="993">
        <v>983.47412611628101</v>
      </c>
      <c r="AW52" s="993">
        <v>983.47412611628101</v>
      </c>
      <c r="AX52" s="993">
        <v>983.47412611628101</v>
      </c>
      <c r="AY52" s="993">
        <v>983.47412611628101</v>
      </c>
      <c r="AZ52" s="993">
        <v>983.47412611628101</v>
      </c>
      <c r="BA52" s="993">
        <v>983.47412611628101</v>
      </c>
      <c r="BB52" s="993">
        <v>983.47412611628101</v>
      </c>
      <c r="BC52" s="993">
        <v>983.47412611628101</v>
      </c>
      <c r="BD52" s="993">
        <v>0</v>
      </c>
      <c r="BE52" s="993">
        <v>0</v>
      </c>
      <c r="BF52" s="993">
        <v>0</v>
      </c>
      <c r="BG52" s="993">
        <v>0</v>
      </c>
      <c r="BH52" s="993">
        <v>0</v>
      </c>
      <c r="BI52" s="993">
        <v>0</v>
      </c>
      <c r="BJ52" s="993">
        <v>0</v>
      </c>
      <c r="BK52" s="993">
        <v>0</v>
      </c>
      <c r="BL52" s="993">
        <v>0</v>
      </c>
      <c r="BM52" s="993">
        <v>0</v>
      </c>
      <c r="BN52" s="993">
        <v>0</v>
      </c>
      <c r="BO52" s="993">
        <v>0</v>
      </c>
      <c r="BP52" s="993">
        <v>0</v>
      </c>
      <c r="BQ52" s="993">
        <v>0</v>
      </c>
      <c r="BR52" s="993">
        <v>0</v>
      </c>
      <c r="BS52" s="993">
        <v>0</v>
      </c>
      <c r="BT52" s="994">
        <v>0</v>
      </c>
      <c r="BU52" s="16"/>
    </row>
    <row r="53" spans="2:73" s="17" customFormat="1" ht="15.75">
      <c r="B53" s="681" t="s">
        <v>815</v>
      </c>
      <c r="C53" s="681" t="s">
        <v>817</v>
      </c>
      <c r="D53" s="681" t="s">
        <v>819</v>
      </c>
      <c r="E53" s="681" t="s">
        <v>824</v>
      </c>
      <c r="F53" s="681" t="s">
        <v>828</v>
      </c>
      <c r="G53" s="681" t="s">
        <v>826</v>
      </c>
      <c r="H53" s="681">
        <v>2012</v>
      </c>
      <c r="I53" s="635" t="s">
        <v>580</v>
      </c>
      <c r="J53" s="635" t="s">
        <v>597</v>
      </c>
      <c r="K53" s="624"/>
      <c r="L53" s="992">
        <v>0</v>
      </c>
      <c r="M53" s="993">
        <v>1068.7912275000001</v>
      </c>
      <c r="N53" s="993">
        <v>0</v>
      </c>
      <c r="O53" s="993">
        <v>0</v>
      </c>
      <c r="P53" s="993">
        <v>0</v>
      </c>
      <c r="Q53" s="993">
        <v>0</v>
      </c>
      <c r="R53" s="993">
        <v>0</v>
      </c>
      <c r="S53" s="993">
        <v>0</v>
      </c>
      <c r="T53" s="993">
        <v>0</v>
      </c>
      <c r="U53" s="993">
        <v>0</v>
      </c>
      <c r="V53" s="993">
        <v>0</v>
      </c>
      <c r="W53" s="993">
        <v>0</v>
      </c>
      <c r="X53" s="993">
        <v>0</v>
      </c>
      <c r="Y53" s="993">
        <v>0</v>
      </c>
      <c r="Z53" s="993">
        <v>0</v>
      </c>
      <c r="AA53" s="993">
        <v>0</v>
      </c>
      <c r="AB53" s="993">
        <v>0</v>
      </c>
      <c r="AC53" s="993">
        <v>0</v>
      </c>
      <c r="AD53" s="993">
        <v>0</v>
      </c>
      <c r="AE53" s="993">
        <v>0</v>
      </c>
      <c r="AF53" s="993">
        <v>0</v>
      </c>
      <c r="AG53" s="993">
        <v>0</v>
      </c>
      <c r="AH53" s="993">
        <v>0</v>
      </c>
      <c r="AI53" s="993">
        <v>0</v>
      </c>
      <c r="AJ53" s="993">
        <v>0</v>
      </c>
      <c r="AK53" s="993">
        <v>0</v>
      </c>
      <c r="AL53" s="993">
        <v>0</v>
      </c>
      <c r="AM53" s="993">
        <v>0</v>
      </c>
      <c r="AN53" s="993">
        <v>0</v>
      </c>
      <c r="AO53" s="994">
        <v>0</v>
      </c>
      <c r="AP53" s="983"/>
      <c r="AQ53" s="992">
        <v>0</v>
      </c>
      <c r="AR53" s="993">
        <v>15535.22</v>
      </c>
      <c r="AS53" s="993">
        <v>0</v>
      </c>
      <c r="AT53" s="993">
        <v>0</v>
      </c>
      <c r="AU53" s="993">
        <v>0</v>
      </c>
      <c r="AV53" s="993">
        <v>0</v>
      </c>
      <c r="AW53" s="993">
        <v>0</v>
      </c>
      <c r="AX53" s="993">
        <v>0</v>
      </c>
      <c r="AY53" s="993">
        <v>0</v>
      </c>
      <c r="AZ53" s="993">
        <v>0</v>
      </c>
      <c r="BA53" s="993">
        <v>0</v>
      </c>
      <c r="BB53" s="993">
        <v>0</v>
      </c>
      <c r="BC53" s="993">
        <v>0</v>
      </c>
      <c r="BD53" s="993">
        <v>0</v>
      </c>
      <c r="BE53" s="993">
        <v>0</v>
      </c>
      <c r="BF53" s="993">
        <v>0</v>
      </c>
      <c r="BG53" s="993">
        <v>0</v>
      </c>
      <c r="BH53" s="993">
        <v>0</v>
      </c>
      <c r="BI53" s="993">
        <v>0</v>
      </c>
      <c r="BJ53" s="993">
        <v>0</v>
      </c>
      <c r="BK53" s="993">
        <v>0</v>
      </c>
      <c r="BL53" s="993">
        <v>0</v>
      </c>
      <c r="BM53" s="993">
        <v>0</v>
      </c>
      <c r="BN53" s="993">
        <v>0</v>
      </c>
      <c r="BO53" s="993">
        <v>0</v>
      </c>
      <c r="BP53" s="993">
        <v>0</v>
      </c>
      <c r="BQ53" s="993">
        <v>0</v>
      </c>
      <c r="BR53" s="993">
        <v>0</v>
      </c>
      <c r="BS53" s="993">
        <v>0</v>
      </c>
      <c r="BT53" s="994">
        <v>0</v>
      </c>
      <c r="BU53" s="16"/>
    </row>
    <row r="54" spans="2:73" s="17" customFormat="1" ht="15.75">
      <c r="B54" s="681" t="s">
        <v>815</v>
      </c>
      <c r="C54" s="681" t="s">
        <v>489</v>
      </c>
      <c r="D54" s="681" t="s">
        <v>490</v>
      </c>
      <c r="E54" s="681" t="s">
        <v>824</v>
      </c>
      <c r="F54" s="681"/>
      <c r="G54" s="681"/>
      <c r="H54" s="681">
        <v>2012</v>
      </c>
      <c r="I54" s="635" t="s">
        <v>580</v>
      </c>
      <c r="J54" s="635" t="s">
        <v>597</v>
      </c>
      <c r="K54" s="624"/>
      <c r="L54" s="992">
        <v>0</v>
      </c>
      <c r="M54" s="993">
        <v>2304.0000000000005</v>
      </c>
      <c r="N54" s="993">
        <v>2304.0000000000005</v>
      </c>
      <c r="O54" s="993">
        <v>2304.0000000000005</v>
      </c>
      <c r="P54" s="993">
        <v>228</v>
      </c>
      <c r="Q54" s="993">
        <v>228</v>
      </c>
      <c r="R54" s="993">
        <v>228</v>
      </c>
      <c r="S54" s="993">
        <v>228</v>
      </c>
      <c r="T54" s="993">
        <v>228</v>
      </c>
      <c r="U54" s="993">
        <v>228</v>
      </c>
      <c r="V54" s="993">
        <v>228</v>
      </c>
      <c r="W54" s="993">
        <v>228</v>
      </c>
      <c r="X54" s="993">
        <v>228</v>
      </c>
      <c r="Y54" s="993">
        <v>228</v>
      </c>
      <c r="Z54" s="993">
        <v>228</v>
      </c>
      <c r="AA54" s="993">
        <v>228</v>
      </c>
      <c r="AB54" s="993">
        <v>0</v>
      </c>
      <c r="AC54" s="993">
        <v>0</v>
      </c>
      <c r="AD54" s="993">
        <v>0</v>
      </c>
      <c r="AE54" s="993">
        <v>0</v>
      </c>
      <c r="AF54" s="993">
        <v>0</v>
      </c>
      <c r="AG54" s="993">
        <v>0</v>
      </c>
      <c r="AH54" s="993">
        <v>0</v>
      </c>
      <c r="AI54" s="993">
        <v>0</v>
      </c>
      <c r="AJ54" s="993">
        <v>0</v>
      </c>
      <c r="AK54" s="993">
        <v>0</v>
      </c>
      <c r="AL54" s="993">
        <v>0</v>
      </c>
      <c r="AM54" s="993">
        <v>0</v>
      </c>
      <c r="AN54" s="993">
        <v>0</v>
      </c>
      <c r="AO54" s="994">
        <v>0</v>
      </c>
      <c r="AP54" s="983"/>
      <c r="AQ54" s="992">
        <v>0</v>
      </c>
      <c r="AR54" s="993">
        <v>1188362</v>
      </c>
      <c r="AS54" s="993">
        <v>1188362</v>
      </c>
      <c r="AT54" s="993">
        <v>1188362</v>
      </c>
      <c r="AU54" s="993">
        <v>1188362</v>
      </c>
      <c r="AV54" s="993">
        <v>1188362</v>
      </c>
      <c r="AW54" s="993">
        <v>1188362</v>
      </c>
      <c r="AX54" s="993">
        <v>1188362</v>
      </c>
      <c r="AY54" s="993">
        <v>1188362</v>
      </c>
      <c r="AZ54" s="993">
        <v>1188362</v>
      </c>
      <c r="BA54" s="993">
        <v>1188362</v>
      </c>
      <c r="BB54" s="993">
        <v>1188362</v>
      </c>
      <c r="BC54" s="993">
        <v>1188362</v>
      </c>
      <c r="BD54" s="993">
        <v>1188362</v>
      </c>
      <c r="BE54" s="993">
        <v>1188362</v>
      </c>
      <c r="BF54" s="993">
        <v>1188362</v>
      </c>
      <c r="BG54" s="993">
        <v>0</v>
      </c>
      <c r="BH54" s="993">
        <v>0</v>
      </c>
      <c r="BI54" s="993">
        <v>0</v>
      </c>
      <c r="BJ54" s="993">
        <v>0</v>
      </c>
      <c r="BK54" s="993">
        <v>0</v>
      </c>
      <c r="BL54" s="993">
        <v>0</v>
      </c>
      <c r="BM54" s="993">
        <v>0</v>
      </c>
      <c r="BN54" s="993">
        <v>0</v>
      </c>
      <c r="BO54" s="993">
        <v>0</v>
      </c>
      <c r="BP54" s="993">
        <v>0</v>
      </c>
      <c r="BQ54" s="993">
        <v>0</v>
      </c>
      <c r="BR54" s="993">
        <v>0</v>
      </c>
      <c r="BS54" s="993">
        <v>0</v>
      </c>
      <c r="BT54" s="994">
        <v>0</v>
      </c>
      <c r="BU54" s="16"/>
    </row>
    <row r="55" spans="2:73" s="17" customFormat="1" ht="8.25" customHeight="1">
      <c r="B55" s="1001"/>
      <c r="C55" s="1001"/>
      <c r="D55" s="1001"/>
      <c r="E55" s="1001"/>
      <c r="F55" s="1001"/>
      <c r="G55" s="1001"/>
      <c r="H55" s="1001"/>
      <c r="I55" s="1002"/>
      <c r="J55" s="1002"/>
      <c r="K55" s="1003"/>
      <c r="L55" s="1004"/>
      <c r="M55" s="1005"/>
      <c r="N55" s="1005"/>
      <c r="O55" s="1005"/>
      <c r="P55" s="1005"/>
      <c r="Q55" s="1005"/>
      <c r="R55" s="1005"/>
      <c r="S55" s="1005"/>
      <c r="T55" s="1005"/>
      <c r="U55" s="1005"/>
      <c r="V55" s="1005"/>
      <c r="W55" s="1005"/>
      <c r="X55" s="1005"/>
      <c r="Y55" s="1005"/>
      <c r="Z55" s="1005"/>
      <c r="AA55" s="1005"/>
      <c r="AB55" s="1005"/>
      <c r="AC55" s="1005"/>
      <c r="AD55" s="1005"/>
      <c r="AE55" s="1005"/>
      <c r="AF55" s="1005"/>
      <c r="AG55" s="1005"/>
      <c r="AH55" s="1005"/>
      <c r="AI55" s="1005"/>
      <c r="AJ55" s="1005"/>
      <c r="AK55" s="1005"/>
      <c r="AL55" s="1005"/>
      <c r="AM55" s="1005"/>
      <c r="AN55" s="1005"/>
      <c r="AO55" s="1006"/>
      <c r="AP55" s="1007"/>
      <c r="AQ55" s="1004"/>
      <c r="AR55" s="1005"/>
      <c r="AS55" s="1005"/>
      <c r="AT55" s="1005"/>
      <c r="AU55" s="1005"/>
      <c r="AV55" s="1005"/>
      <c r="AW55" s="1005"/>
      <c r="AX55" s="1005"/>
      <c r="AY55" s="1005"/>
      <c r="AZ55" s="1005"/>
      <c r="BA55" s="1005"/>
      <c r="BB55" s="1005"/>
      <c r="BC55" s="1005"/>
      <c r="BD55" s="1005"/>
      <c r="BE55" s="1005"/>
      <c r="BF55" s="1005"/>
      <c r="BG55" s="1005"/>
      <c r="BH55" s="1005"/>
      <c r="BI55" s="1005"/>
      <c r="BJ55" s="1005"/>
      <c r="BK55" s="1005"/>
      <c r="BL55" s="1005"/>
      <c r="BM55" s="1005"/>
      <c r="BN55" s="1005"/>
      <c r="BO55" s="1005"/>
      <c r="BP55" s="1005"/>
      <c r="BQ55" s="1005"/>
      <c r="BR55" s="1005"/>
      <c r="BS55" s="1005"/>
      <c r="BT55" s="1006"/>
      <c r="BU55" s="16"/>
    </row>
    <row r="56" spans="2:73">
      <c r="B56" s="681" t="s">
        <v>207</v>
      </c>
      <c r="C56" s="681" t="s">
        <v>817</v>
      </c>
      <c r="D56" s="681" t="s">
        <v>20</v>
      </c>
      <c r="E56" s="681" t="s">
        <v>824</v>
      </c>
      <c r="F56" s="681" t="s">
        <v>827</v>
      </c>
      <c r="G56" s="681" t="s">
        <v>825</v>
      </c>
      <c r="H56" s="681">
        <v>2013</v>
      </c>
      <c r="I56" s="635" t="s">
        <v>581</v>
      </c>
      <c r="J56" s="635" t="s">
        <v>597</v>
      </c>
      <c r="K56" s="624"/>
      <c r="L56" s="992" t="s">
        <v>837</v>
      </c>
      <c r="M56" s="993" t="s">
        <v>837</v>
      </c>
      <c r="N56" s="993">
        <v>8.8126766229999998</v>
      </c>
      <c r="O56" s="993">
        <v>8.8126766229999998</v>
      </c>
      <c r="P56" s="993">
        <v>8.8126766229999998</v>
      </c>
      <c r="Q56" s="993">
        <v>8.8126766229999998</v>
      </c>
      <c r="R56" s="993" t="s">
        <v>837</v>
      </c>
      <c r="S56" s="993" t="s">
        <v>837</v>
      </c>
      <c r="T56" s="993" t="s">
        <v>837</v>
      </c>
      <c r="U56" s="993" t="s">
        <v>837</v>
      </c>
      <c r="V56" s="993" t="s">
        <v>837</v>
      </c>
      <c r="W56" s="993" t="s">
        <v>837</v>
      </c>
      <c r="X56" s="993" t="s">
        <v>837</v>
      </c>
      <c r="Y56" s="993" t="s">
        <v>837</v>
      </c>
      <c r="Z56" s="993" t="s">
        <v>837</v>
      </c>
      <c r="AA56" s="993" t="s">
        <v>837</v>
      </c>
      <c r="AB56" s="993" t="s">
        <v>837</v>
      </c>
      <c r="AC56" s="993" t="s">
        <v>837</v>
      </c>
      <c r="AD56" s="993" t="s">
        <v>837</v>
      </c>
      <c r="AE56" s="993" t="s">
        <v>837</v>
      </c>
      <c r="AF56" s="993" t="s">
        <v>837</v>
      </c>
      <c r="AG56" s="993" t="s">
        <v>837</v>
      </c>
      <c r="AH56" s="993" t="s">
        <v>837</v>
      </c>
      <c r="AI56" s="993" t="s">
        <v>837</v>
      </c>
      <c r="AJ56" s="993" t="s">
        <v>837</v>
      </c>
      <c r="AK56" s="993" t="s">
        <v>837</v>
      </c>
      <c r="AL56" s="993" t="s">
        <v>837</v>
      </c>
      <c r="AM56" s="993" t="s">
        <v>837</v>
      </c>
      <c r="AN56" s="993" t="s">
        <v>837</v>
      </c>
      <c r="AO56" s="994" t="s">
        <v>837</v>
      </c>
      <c r="AP56" s="983"/>
      <c r="AQ56" s="992" t="s">
        <v>837</v>
      </c>
      <c r="AR56" s="993" t="s">
        <v>837</v>
      </c>
      <c r="AS56" s="993">
        <v>48450.767796975</v>
      </c>
      <c r="AT56" s="993">
        <v>48450.767796975</v>
      </c>
      <c r="AU56" s="993">
        <v>48450.767796975</v>
      </c>
      <c r="AV56" s="993">
        <v>48450.767796975</v>
      </c>
      <c r="AW56" s="993" t="s">
        <v>837</v>
      </c>
      <c r="AX56" s="993" t="s">
        <v>837</v>
      </c>
      <c r="AY56" s="993" t="s">
        <v>837</v>
      </c>
      <c r="AZ56" s="993" t="s">
        <v>837</v>
      </c>
      <c r="BA56" s="993" t="s">
        <v>837</v>
      </c>
      <c r="BB56" s="993" t="s">
        <v>837</v>
      </c>
      <c r="BC56" s="993" t="s">
        <v>837</v>
      </c>
      <c r="BD56" s="993" t="s">
        <v>837</v>
      </c>
      <c r="BE56" s="993" t="s">
        <v>837</v>
      </c>
      <c r="BF56" s="993" t="s">
        <v>837</v>
      </c>
      <c r="BG56" s="993" t="s">
        <v>837</v>
      </c>
      <c r="BH56" s="993" t="s">
        <v>837</v>
      </c>
      <c r="BI56" s="993" t="s">
        <v>837</v>
      </c>
      <c r="BJ56" s="993" t="s">
        <v>837</v>
      </c>
      <c r="BK56" s="993" t="s">
        <v>837</v>
      </c>
      <c r="BL56" s="993" t="s">
        <v>837</v>
      </c>
      <c r="BM56" s="993" t="s">
        <v>837</v>
      </c>
      <c r="BN56" s="993" t="s">
        <v>837</v>
      </c>
      <c r="BO56" s="993" t="s">
        <v>837</v>
      </c>
      <c r="BP56" s="993" t="s">
        <v>837</v>
      </c>
      <c r="BQ56" s="993" t="s">
        <v>837</v>
      </c>
      <c r="BR56" s="993" t="s">
        <v>837</v>
      </c>
      <c r="BS56" s="993" t="s">
        <v>837</v>
      </c>
      <c r="BT56" s="994" t="s">
        <v>837</v>
      </c>
    </row>
    <row r="57" spans="2:73">
      <c r="B57" s="681" t="s">
        <v>207</v>
      </c>
      <c r="C57" s="681" t="s">
        <v>817</v>
      </c>
      <c r="D57" s="681" t="s">
        <v>818</v>
      </c>
      <c r="E57" s="681" t="s">
        <v>824</v>
      </c>
      <c r="F57" s="681" t="s">
        <v>827</v>
      </c>
      <c r="G57" s="681" t="s">
        <v>826</v>
      </c>
      <c r="H57" s="681">
        <v>2013</v>
      </c>
      <c r="I57" s="635" t="s">
        <v>581</v>
      </c>
      <c r="J57" s="635" t="s">
        <v>597</v>
      </c>
      <c r="K57" s="624"/>
      <c r="L57" s="992" t="s">
        <v>837</v>
      </c>
      <c r="M57" s="993" t="s">
        <v>837</v>
      </c>
      <c r="N57" s="993">
        <v>1063.95</v>
      </c>
      <c r="O57" s="993" t="s">
        <v>837</v>
      </c>
      <c r="P57" s="993" t="s">
        <v>837</v>
      </c>
      <c r="Q57" s="993" t="s">
        <v>837</v>
      </c>
      <c r="R57" s="993" t="s">
        <v>837</v>
      </c>
      <c r="S57" s="993" t="s">
        <v>837</v>
      </c>
      <c r="T57" s="993" t="s">
        <v>837</v>
      </c>
      <c r="U57" s="993" t="s">
        <v>837</v>
      </c>
      <c r="V57" s="993" t="s">
        <v>837</v>
      </c>
      <c r="W57" s="993" t="s">
        <v>837</v>
      </c>
      <c r="X57" s="993" t="s">
        <v>837</v>
      </c>
      <c r="Y57" s="993" t="s">
        <v>837</v>
      </c>
      <c r="Z57" s="993" t="s">
        <v>837</v>
      </c>
      <c r="AA57" s="993" t="s">
        <v>837</v>
      </c>
      <c r="AB57" s="993" t="s">
        <v>837</v>
      </c>
      <c r="AC57" s="993" t="s">
        <v>837</v>
      </c>
      <c r="AD57" s="993" t="s">
        <v>837</v>
      </c>
      <c r="AE57" s="993" t="s">
        <v>837</v>
      </c>
      <c r="AF57" s="993" t="s">
        <v>837</v>
      </c>
      <c r="AG57" s="993" t="s">
        <v>837</v>
      </c>
      <c r="AH57" s="993" t="s">
        <v>837</v>
      </c>
      <c r="AI57" s="993" t="s">
        <v>837</v>
      </c>
      <c r="AJ57" s="993" t="s">
        <v>837</v>
      </c>
      <c r="AK57" s="993" t="s">
        <v>837</v>
      </c>
      <c r="AL57" s="993" t="s">
        <v>837</v>
      </c>
      <c r="AM57" s="993" t="s">
        <v>837</v>
      </c>
      <c r="AN57" s="993" t="s">
        <v>837</v>
      </c>
      <c r="AO57" s="994" t="s">
        <v>837</v>
      </c>
      <c r="AP57" s="983"/>
      <c r="AQ57" s="992" t="s">
        <v>837</v>
      </c>
      <c r="AR57" s="993" t="s">
        <v>837</v>
      </c>
      <c r="AS57" s="993">
        <v>14560.09</v>
      </c>
      <c r="AT57" s="993" t="s">
        <v>837</v>
      </c>
      <c r="AU57" s="993" t="s">
        <v>837</v>
      </c>
      <c r="AV57" s="993" t="s">
        <v>837</v>
      </c>
      <c r="AW57" s="993" t="s">
        <v>837</v>
      </c>
      <c r="AX57" s="993" t="s">
        <v>837</v>
      </c>
      <c r="AY57" s="993" t="s">
        <v>837</v>
      </c>
      <c r="AZ57" s="993" t="s">
        <v>837</v>
      </c>
      <c r="BA57" s="993" t="s">
        <v>837</v>
      </c>
      <c r="BB57" s="993" t="s">
        <v>837</v>
      </c>
      <c r="BC57" s="993" t="s">
        <v>837</v>
      </c>
      <c r="BD57" s="993" t="s">
        <v>837</v>
      </c>
      <c r="BE57" s="993" t="s">
        <v>837</v>
      </c>
      <c r="BF57" s="993" t="s">
        <v>837</v>
      </c>
      <c r="BG57" s="993" t="s">
        <v>837</v>
      </c>
      <c r="BH57" s="993" t="s">
        <v>837</v>
      </c>
      <c r="BI57" s="993" t="s">
        <v>837</v>
      </c>
      <c r="BJ57" s="993" t="s">
        <v>837</v>
      </c>
      <c r="BK57" s="993" t="s">
        <v>837</v>
      </c>
      <c r="BL57" s="993" t="s">
        <v>837</v>
      </c>
      <c r="BM57" s="993" t="s">
        <v>837</v>
      </c>
      <c r="BN57" s="993" t="s">
        <v>837</v>
      </c>
      <c r="BO57" s="993" t="s">
        <v>837</v>
      </c>
      <c r="BP57" s="993" t="s">
        <v>837</v>
      </c>
      <c r="BQ57" s="993" t="s">
        <v>837</v>
      </c>
      <c r="BR57" s="993" t="s">
        <v>837</v>
      </c>
      <c r="BS57" s="993" t="s">
        <v>837</v>
      </c>
      <c r="BT57" s="994" t="s">
        <v>837</v>
      </c>
    </row>
    <row r="58" spans="2:73">
      <c r="B58" s="681" t="s">
        <v>207</v>
      </c>
      <c r="C58" s="681" t="s">
        <v>817</v>
      </c>
      <c r="D58" s="681" t="s">
        <v>820</v>
      </c>
      <c r="E58" s="681" t="s">
        <v>824</v>
      </c>
      <c r="F58" s="681" t="s">
        <v>827</v>
      </c>
      <c r="G58" s="681" t="s">
        <v>825</v>
      </c>
      <c r="H58" s="681">
        <v>2013</v>
      </c>
      <c r="I58" s="635" t="s">
        <v>581</v>
      </c>
      <c r="J58" s="635" t="s">
        <v>597</v>
      </c>
      <c r="K58" s="624"/>
      <c r="L58" s="992" t="s">
        <v>837</v>
      </c>
      <c r="M58" s="993" t="s">
        <v>837</v>
      </c>
      <c r="N58" s="993">
        <v>939.02352678800003</v>
      </c>
      <c r="O58" s="993">
        <v>937.67926370999999</v>
      </c>
      <c r="P58" s="993">
        <v>937.67926370999999</v>
      </c>
      <c r="Q58" s="993">
        <v>937.67926370999999</v>
      </c>
      <c r="R58" s="993">
        <v>896.607670568</v>
      </c>
      <c r="S58" s="993">
        <v>889.10657834799997</v>
      </c>
      <c r="T58" s="993">
        <v>889.10657834799997</v>
      </c>
      <c r="U58" s="993">
        <v>889.08693806700001</v>
      </c>
      <c r="V58" s="993">
        <v>866.29973897800005</v>
      </c>
      <c r="W58" s="993">
        <v>811.61860851300003</v>
      </c>
      <c r="X58" s="993">
        <v>744.376393205</v>
      </c>
      <c r="Y58" s="993">
        <v>744.21354654100003</v>
      </c>
      <c r="Z58" s="993">
        <v>629.436321335</v>
      </c>
      <c r="AA58" s="993">
        <v>626.83928973699994</v>
      </c>
      <c r="AB58" s="993">
        <v>626.83928973699994</v>
      </c>
      <c r="AC58" s="993">
        <v>510.66193873399999</v>
      </c>
      <c r="AD58" s="993">
        <v>28.005354451999999</v>
      </c>
      <c r="AE58" s="993">
        <v>26.696918306000001</v>
      </c>
      <c r="AF58" s="993">
        <v>26.696918306000001</v>
      </c>
      <c r="AG58" s="993">
        <v>26.696918306000001</v>
      </c>
      <c r="AH58" s="993">
        <v>0</v>
      </c>
      <c r="AI58" s="993">
        <v>0</v>
      </c>
      <c r="AJ58" s="993">
        <v>0</v>
      </c>
      <c r="AK58" s="993">
        <v>0</v>
      </c>
      <c r="AL58" s="993">
        <v>0</v>
      </c>
      <c r="AM58" s="993">
        <v>0</v>
      </c>
      <c r="AN58" s="993">
        <v>0</v>
      </c>
      <c r="AO58" s="994">
        <v>0</v>
      </c>
      <c r="AP58" s="983"/>
      <c r="AQ58" s="992">
        <v>0</v>
      </c>
      <c r="AR58" s="993">
        <v>0</v>
      </c>
      <c r="AS58" s="993">
        <v>6406518.5572418598</v>
      </c>
      <c r="AT58" s="993">
        <v>6402307.3184155496</v>
      </c>
      <c r="AU58" s="993">
        <v>6402307.3184155496</v>
      </c>
      <c r="AV58" s="993">
        <v>6402307.3184155496</v>
      </c>
      <c r="AW58" s="993">
        <v>6274013.9494624697</v>
      </c>
      <c r="AX58" s="993">
        <v>6232245.7912340797</v>
      </c>
      <c r="AY58" s="993">
        <v>6232245.7912340797</v>
      </c>
      <c r="AZ58" s="993">
        <v>6230027.0634385999</v>
      </c>
      <c r="BA58" s="993">
        <v>6157801.4004703099</v>
      </c>
      <c r="BB58" s="993">
        <v>5853321.7270715898</v>
      </c>
      <c r="BC58" s="993">
        <v>5437253.9887319002</v>
      </c>
      <c r="BD58" s="993">
        <v>5418857.4891607603</v>
      </c>
      <c r="BE58" s="993">
        <v>4796744.4420645405</v>
      </c>
      <c r="BF58" s="993">
        <v>4788608.5862312298</v>
      </c>
      <c r="BG58" s="993">
        <v>4788608.5862312298</v>
      </c>
      <c r="BH58" s="993">
        <v>3866578.8247040301</v>
      </c>
      <c r="BI58" s="993">
        <v>67461.128869241002</v>
      </c>
      <c r="BJ58" s="993">
        <v>64631.546548530991</v>
      </c>
      <c r="BK58" s="993">
        <v>64631.546548530991</v>
      </c>
      <c r="BL58" s="993">
        <v>64631.546548530991</v>
      </c>
      <c r="BM58" s="993">
        <v>0</v>
      </c>
      <c r="BN58" s="993">
        <v>0</v>
      </c>
      <c r="BO58" s="993">
        <v>0</v>
      </c>
      <c r="BP58" s="993">
        <v>0</v>
      </c>
      <c r="BQ58" s="993">
        <v>0</v>
      </c>
      <c r="BR58" s="993">
        <v>0</v>
      </c>
      <c r="BS58" s="993">
        <v>0</v>
      </c>
      <c r="BT58" s="994">
        <v>0</v>
      </c>
    </row>
    <row r="59" spans="2:73">
      <c r="B59" s="681" t="s">
        <v>207</v>
      </c>
      <c r="C59" s="681" t="s">
        <v>817</v>
      </c>
      <c r="D59" s="681" t="s">
        <v>21</v>
      </c>
      <c r="E59" s="681" t="s">
        <v>824</v>
      </c>
      <c r="F59" s="681" t="s">
        <v>827</v>
      </c>
      <c r="G59" s="681" t="s">
        <v>825</v>
      </c>
      <c r="H59" s="681">
        <v>2013</v>
      </c>
      <c r="I59" s="635" t="s">
        <v>581</v>
      </c>
      <c r="J59" s="635" t="s">
        <v>597</v>
      </c>
      <c r="K59" s="624"/>
      <c r="L59" s="992" t="s">
        <v>837</v>
      </c>
      <c r="M59" s="993" t="s">
        <v>837</v>
      </c>
      <c r="N59" s="993">
        <v>104.81536846900001</v>
      </c>
      <c r="O59" s="993">
        <v>104.81536846900001</v>
      </c>
      <c r="P59" s="993">
        <v>102.82715402700001</v>
      </c>
      <c r="Q59" s="993">
        <v>98.608429706999999</v>
      </c>
      <c r="R59" s="993">
        <v>56.552045376000002</v>
      </c>
      <c r="S59" s="993">
        <v>56.552045376000002</v>
      </c>
      <c r="T59" s="993">
        <v>56.552045376000002</v>
      </c>
      <c r="U59" s="993">
        <v>56.552045376000002</v>
      </c>
      <c r="V59" s="993">
        <v>56.552045376000002</v>
      </c>
      <c r="W59" s="993">
        <v>56.552045376000002</v>
      </c>
      <c r="X59" s="993">
        <v>56.510529468000001</v>
      </c>
      <c r="Y59" s="993">
        <v>43.381049343999997</v>
      </c>
      <c r="Z59" s="993">
        <v>0</v>
      </c>
      <c r="AA59" s="993">
        <v>0</v>
      </c>
      <c r="AB59" s="993">
        <v>0</v>
      </c>
      <c r="AC59" s="993">
        <v>0</v>
      </c>
      <c r="AD59" s="993">
        <v>0</v>
      </c>
      <c r="AE59" s="993">
        <v>0</v>
      </c>
      <c r="AF59" s="993">
        <v>0</v>
      </c>
      <c r="AG59" s="993">
        <v>0</v>
      </c>
      <c r="AH59" s="993">
        <v>0</v>
      </c>
      <c r="AI59" s="993">
        <v>0</v>
      </c>
      <c r="AJ59" s="993">
        <v>0</v>
      </c>
      <c r="AK59" s="993">
        <v>0</v>
      </c>
      <c r="AL59" s="993">
        <v>0</v>
      </c>
      <c r="AM59" s="993">
        <v>0</v>
      </c>
      <c r="AN59" s="993">
        <v>0</v>
      </c>
      <c r="AO59" s="994">
        <v>0</v>
      </c>
      <c r="AP59" s="983"/>
      <c r="AQ59" s="992" t="s">
        <v>837</v>
      </c>
      <c r="AR59" s="993" t="s">
        <v>837</v>
      </c>
      <c r="AS59" s="993">
        <v>361892.33532042598</v>
      </c>
      <c r="AT59" s="993">
        <v>361892.33532042598</v>
      </c>
      <c r="AU59" s="993">
        <v>354527.14872155001</v>
      </c>
      <c r="AV59" s="993">
        <v>338742.974938292</v>
      </c>
      <c r="AW59" s="993">
        <v>199247.75031736799</v>
      </c>
      <c r="AX59" s="993">
        <v>199247.75031736799</v>
      </c>
      <c r="AY59" s="993">
        <v>199247.75031736799</v>
      </c>
      <c r="AZ59" s="993">
        <v>199247.75031736799</v>
      </c>
      <c r="BA59" s="993">
        <v>199247.75031736799</v>
      </c>
      <c r="BB59" s="993">
        <v>199247.75031736799</v>
      </c>
      <c r="BC59" s="993">
        <v>198871.123187641</v>
      </c>
      <c r="BD59" s="993">
        <v>145485.49090276301</v>
      </c>
      <c r="BE59" s="993">
        <v>0</v>
      </c>
      <c r="BF59" s="993">
        <v>0</v>
      </c>
      <c r="BG59" s="993">
        <v>0</v>
      </c>
      <c r="BH59" s="993">
        <v>0</v>
      </c>
      <c r="BI59" s="993">
        <v>0</v>
      </c>
      <c r="BJ59" s="993">
        <v>0</v>
      </c>
      <c r="BK59" s="993">
        <v>0</v>
      </c>
      <c r="BL59" s="993">
        <v>0</v>
      </c>
      <c r="BM59" s="993">
        <v>0</v>
      </c>
      <c r="BN59" s="993">
        <v>0</v>
      </c>
      <c r="BO59" s="993">
        <v>0</v>
      </c>
      <c r="BP59" s="993">
        <v>0</v>
      </c>
      <c r="BQ59" s="993">
        <v>0</v>
      </c>
      <c r="BR59" s="993">
        <v>0</v>
      </c>
      <c r="BS59" s="993">
        <v>0</v>
      </c>
      <c r="BT59" s="994">
        <v>0</v>
      </c>
    </row>
    <row r="60" spans="2:73">
      <c r="B60" s="681" t="s">
        <v>207</v>
      </c>
      <c r="C60" s="681" t="s">
        <v>816</v>
      </c>
      <c r="D60" s="681" t="s">
        <v>4</v>
      </c>
      <c r="E60" s="681" t="s">
        <v>824</v>
      </c>
      <c r="F60" s="681" t="s">
        <v>28</v>
      </c>
      <c r="G60" s="681" t="s">
        <v>825</v>
      </c>
      <c r="H60" s="681">
        <v>2013</v>
      </c>
      <c r="I60" s="635" t="s">
        <v>581</v>
      </c>
      <c r="J60" s="635" t="s">
        <v>597</v>
      </c>
      <c r="K60" s="624"/>
      <c r="L60" s="992">
        <v>0</v>
      </c>
      <c r="M60" s="993">
        <v>0</v>
      </c>
      <c r="N60" s="993">
        <v>4.6406262570000001</v>
      </c>
      <c r="O60" s="993">
        <v>4.6406262570000001</v>
      </c>
      <c r="P60" s="993">
        <v>4.4731243999999997</v>
      </c>
      <c r="Q60" s="993">
        <v>3.8345776069999999</v>
      </c>
      <c r="R60" s="993">
        <v>3.8345776069999999</v>
      </c>
      <c r="S60" s="993">
        <v>3.8345776069999999</v>
      </c>
      <c r="T60" s="993">
        <v>3.8345776069999999</v>
      </c>
      <c r="U60" s="993">
        <v>3.8292119759999999</v>
      </c>
      <c r="V60" s="993">
        <v>2.8640287899999999</v>
      </c>
      <c r="W60" s="993">
        <v>2.8640287899999999</v>
      </c>
      <c r="X60" s="993">
        <v>2.3005766510000001</v>
      </c>
      <c r="Y60" s="993">
        <v>2.3005122689999999</v>
      </c>
      <c r="Z60" s="993">
        <v>2.3005122689999999</v>
      </c>
      <c r="AA60" s="993">
        <v>2.297082649</v>
      </c>
      <c r="AB60" s="993">
        <v>2.297082649</v>
      </c>
      <c r="AC60" s="993">
        <v>2.294273134</v>
      </c>
      <c r="AD60" s="993">
        <v>2.2233771409999998</v>
      </c>
      <c r="AE60" s="993">
        <v>1.3050730500000001</v>
      </c>
      <c r="AF60" s="993">
        <v>1.3050730500000001</v>
      </c>
      <c r="AG60" s="993">
        <v>1.3050730500000001</v>
      </c>
      <c r="AH60" s="993">
        <v>0</v>
      </c>
      <c r="AI60" s="993">
        <v>0</v>
      </c>
      <c r="AJ60" s="993">
        <v>0</v>
      </c>
      <c r="AK60" s="993">
        <v>0</v>
      </c>
      <c r="AL60" s="993">
        <v>0</v>
      </c>
      <c r="AM60" s="993">
        <v>0</v>
      </c>
      <c r="AN60" s="993">
        <v>0</v>
      </c>
      <c r="AO60" s="994">
        <v>0</v>
      </c>
      <c r="AP60" s="983"/>
      <c r="AQ60" s="992">
        <v>0</v>
      </c>
      <c r="AR60" s="993">
        <v>0</v>
      </c>
      <c r="AS60" s="993">
        <v>69239.152601458001</v>
      </c>
      <c r="AT60" s="993">
        <v>69239.152601458001</v>
      </c>
      <c r="AU60" s="993">
        <v>66570.961090030003</v>
      </c>
      <c r="AV60" s="993">
        <v>56399.341693645998</v>
      </c>
      <c r="AW60" s="993">
        <v>56399.341693645998</v>
      </c>
      <c r="AX60" s="993">
        <v>56399.341693645998</v>
      </c>
      <c r="AY60" s="993">
        <v>56399.341693645998</v>
      </c>
      <c r="AZ60" s="993">
        <v>56352.338761776002</v>
      </c>
      <c r="BA60" s="993">
        <v>40977.622094901002</v>
      </c>
      <c r="BB60" s="993">
        <v>40977.622094901002</v>
      </c>
      <c r="BC60" s="993">
        <v>37258.744113932997</v>
      </c>
      <c r="BD60" s="993">
        <v>36728.163209906998</v>
      </c>
      <c r="BE60" s="993">
        <v>36728.163209906998</v>
      </c>
      <c r="BF60" s="993">
        <v>36577.179297059003</v>
      </c>
      <c r="BG60" s="993">
        <v>36577.179297059003</v>
      </c>
      <c r="BH60" s="993">
        <v>36546.222422790001</v>
      </c>
      <c r="BI60" s="993">
        <v>35416.897099553003</v>
      </c>
      <c r="BJ60" s="993">
        <v>20788.932779958999</v>
      </c>
      <c r="BK60" s="993">
        <v>20788.932779958999</v>
      </c>
      <c r="BL60" s="993">
        <v>20788.932779958999</v>
      </c>
      <c r="BM60" s="993">
        <v>0</v>
      </c>
      <c r="BN60" s="993">
        <v>0</v>
      </c>
      <c r="BO60" s="993">
        <v>0</v>
      </c>
      <c r="BP60" s="993">
        <v>0</v>
      </c>
      <c r="BQ60" s="993">
        <v>0</v>
      </c>
      <c r="BR60" s="993">
        <v>0</v>
      </c>
      <c r="BS60" s="993">
        <v>0</v>
      </c>
      <c r="BT60" s="994">
        <v>0</v>
      </c>
    </row>
    <row r="61" spans="2:73">
      <c r="B61" s="681" t="s">
        <v>207</v>
      </c>
      <c r="C61" s="681" t="s">
        <v>816</v>
      </c>
      <c r="D61" s="681" t="s">
        <v>2</v>
      </c>
      <c r="E61" s="681" t="s">
        <v>824</v>
      </c>
      <c r="F61" s="681" t="s">
        <v>28</v>
      </c>
      <c r="G61" s="681" t="s">
        <v>825</v>
      </c>
      <c r="H61" s="681">
        <v>2013</v>
      </c>
      <c r="I61" s="635" t="s">
        <v>581</v>
      </c>
      <c r="J61" s="635" t="s">
        <v>597</v>
      </c>
      <c r="K61" s="624"/>
      <c r="L61" s="992" t="s">
        <v>837</v>
      </c>
      <c r="M61" s="993" t="s">
        <v>837</v>
      </c>
      <c r="N61" s="993">
        <v>11.18848135</v>
      </c>
      <c r="O61" s="993">
        <v>11.18848135</v>
      </c>
      <c r="P61" s="993">
        <v>11.18848135</v>
      </c>
      <c r="Q61" s="993">
        <v>11.18848135</v>
      </c>
      <c r="R61" s="993">
        <v>0</v>
      </c>
      <c r="S61" s="993">
        <v>0</v>
      </c>
      <c r="T61" s="993">
        <v>0</v>
      </c>
      <c r="U61" s="993">
        <v>0</v>
      </c>
      <c r="V61" s="993">
        <v>0</v>
      </c>
      <c r="W61" s="993">
        <v>0</v>
      </c>
      <c r="X61" s="993">
        <v>0</v>
      </c>
      <c r="Y61" s="993">
        <v>0</v>
      </c>
      <c r="Z61" s="993">
        <v>0</v>
      </c>
      <c r="AA61" s="993">
        <v>0</v>
      </c>
      <c r="AB61" s="993">
        <v>0</v>
      </c>
      <c r="AC61" s="993">
        <v>0</v>
      </c>
      <c r="AD61" s="993">
        <v>0</v>
      </c>
      <c r="AE61" s="993">
        <v>0</v>
      </c>
      <c r="AF61" s="993">
        <v>0</v>
      </c>
      <c r="AG61" s="993">
        <v>0</v>
      </c>
      <c r="AH61" s="993">
        <v>0</v>
      </c>
      <c r="AI61" s="993">
        <v>0</v>
      </c>
      <c r="AJ61" s="993">
        <v>0</v>
      </c>
      <c r="AK61" s="993">
        <v>0</v>
      </c>
      <c r="AL61" s="993">
        <v>0</v>
      </c>
      <c r="AM61" s="993">
        <v>0</v>
      </c>
      <c r="AN61" s="993">
        <v>0</v>
      </c>
      <c r="AO61" s="994">
        <v>0</v>
      </c>
      <c r="AP61" s="983"/>
      <c r="AQ61" s="992" t="s">
        <v>837</v>
      </c>
      <c r="AR61" s="993" t="s">
        <v>837</v>
      </c>
      <c r="AS61" s="993">
        <v>19949.753410000001</v>
      </c>
      <c r="AT61" s="993">
        <v>19949.753410000001</v>
      </c>
      <c r="AU61" s="993">
        <v>19949.753410000001</v>
      </c>
      <c r="AV61" s="993">
        <v>19949.753410000001</v>
      </c>
      <c r="AW61" s="993">
        <v>0</v>
      </c>
      <c r="AX61" s="993">
        <v>0</v>
      </c>
      <c r="AY61" s="993">
        <v>0</v>
      </c>
      <c r="AZ61" s="993">
        <v>0</v>
      </c>
      <c r="BA61" s="993">
        <v>0</v>
      </c>
      <c r="BB61" s="993">
        <v>0</v>
      </c>
      <c r="BC61" s="993">
        <v>0</v>
      </c>
      <c r="BD61" s="993">
        <v>0</v>
      </c>
      <c r="BE61" s="993">
        <v>0</v>
      </c>
      <c r="BF61" s="993">
        <v>0</v>
      </c>
      <c r="BG61" s="993">
        <v>0</v>
      </c>
      <c r="BH61" s="993">
        <v>0</v>
      </c>
      <c r="BI61" s="993">
        <v>0</v>
      </c>
      <c r="BJ61" s="993">
        <v>0</v>
      </c>
      <c r="BK61" s="993">
        <v>0</v>
      </c>
      <c r="BL61" s="993">
        <v>0</v>
      </c>
      <c r="BM61" s="993">
        <v>0</v>
      </c>
      <c r="BN61" s="993">
        <v>0</v>
      </c>
      <c r="BO61" s="993">
        <v>0</v>
      </c>
      <c r="BP61" s="993">
        <v>0</v>
      </c>
      <c r="BQ61" s="993">
        <v>0</v>
      </c>
      <c r="BR61" s="993">
        <v>0</v>
      </c>
      <c r="BS61" s="993">
        <v>0</v>
      </c>
      <c r="BT61" s="994">
        <v>0</v>
      </c>
    </row>
    <row r="62" spans="2:73">
      <c r="B62" s="681" t="s">
        <v>207</v>
      </c>
      <c r="C62" s="681" t="s">
        <v>816</v>
      </c>
      <c r="D62" s="681" t="s">
        <v>1</v>
      </c>
      <c r="E62" s="681" t="s">
        <v>824</v>
      </c>
      <c r="F62" s="681" t="s">
        <v>28</v>
      </c>
      <c r="G62" s="681" t="s">
        <v>825</v>
      </c>
      <c r="H62" s="681">
        <v>2013</v>
      </c>
      <c r="I62" s="635" t="s">
        <v>581</v>
      </c>
      <c r="J62" s="635" t="s">
        <v>597</v>
      </c>
      <c r="K62" s="624"/>
      <c r="L62" s="992" t="s">
        <v>837</v>
      </c>
      <c r="M62" s="993" t="s">
        <v>837</v>
      </c>
      <c r="N62" s="993">
        <v>14.031663219999999</v>
      </c>
      <c r="O62" s="993">
        <v>14.031663219999999</v>
      </c>
      <c r="P62" s="993">
        <v>14.031663219999999</v>
      </c>
      <c r="Q62" s="993">
        <v>13.717311130999999</v>
      </c>
      <c r="R62" s="993">
        <v>7.4037235179999996</v>
      </c>
      <c r="S62" s="993">
        <v>0</v>
      </c>
      <c r="T62" s="993">
        <v>0</v>
      </c>
      <c r="U62" s="993">
        <v>0</v>
      </c>
      <c r="V62" s="993">
        <v>0</v>
      </c>
      <c r="W62" s="993">
        <v>0</v>
      </c>
      <c r="X62" s="993">
        <v>0</v>
      </c>
      <c r="Y62" s="993">
        <v>0</v>
      </c>
      <c r="Z62" s="993">
        <v>0</v>
      </c>
      <c r="AA62" s="993">
        <v>0</v>
      </c>
      <c r="AB62" s="993">
        <v>0</v>
      </c>
      <c r="AC62" s="993">
        <v>0</v>
      </c>
      <c r="AD62" s="993">
        <v>0</v>
      </c>
      <c r="AE62" s="993">
        <v>0</v>
      </c>
      <c r="AF62" s="993">
        <v>0</v>
      </c>
      <c r="AG62" s="993">
        <v>0</v>
      </c>
      <c r="AH62" s="993">
        <v>0</v>
      </c>
      <c r="AI62" s="993">
        <v>0</v>
      </c>
      <c r="AJ62" s="993">
        <v>0</v>
      </c>
      <c r="AK62" s="993">
        <v>0</v>
      </c>
      <c r="AL62" s="993">
        <v>0</v>
      </c>
      <c r="AM62" s="993">
        <v>0</v>
      </c>
      <c r="AN62" s="993">
        <v>0</v>
      </c>
      <c r="AO62" s="994">
        <v>0</v>
      </c>
      <c r="AP62" s="983"/>
      <c r="AQ62" s="992" t="s">
        <v>837</v>
      </c>
      <c r="AR62" s="993" t="s">
        <v>837</v>
      </c>
      <c r="AS62" s="993">
        <v>88206.464439741991</v>
      </c>
      <c r="AT62" s="993">
        <v>88206.464439741991</v>
      </c>
      <c r="AU62" s="993">
        <v>88206.464439741991</v>
      </c>
      <c r="AV62" s="993">
        <v>87898.830884741998</v>
      </c>
      <c r="AW62" s="993">
        <v>50376.158041495</v>
      </c>
      <c r="AX62" s="993">
        <v>0</v>
      </c>
      <c r="AY62" s="993">
        <v>0</v>
      </c>
      <c r="AZ62" s="993">
        <v>0</v>
      </c>
      <c r="BA62" s="993">
        <v>0</v>
      </c>
      <c r="BB62" s="993">
        <v>0</v>
      </c>
      <c r="BC62" s="993">
        <v>0</v>
      </c>
      <c r="BD62" s="993">
        <v>0</v>
      </c>
      <c r="BE62" s="993">
        <v>0</v>
      </c>
      <c r="BF62" s="993">
        <v>0</v>
      </c>
      <c r="BG62" s="993">
        <v>0</v>
      </c>
      <c r="BH62" s="993">
        <v>0</v>
      </c>
      <c r="BI62" s="993">
        <v>0</v>
      </c>
      <c r="BJ62" s="993">
        <v>0</v>
      </c>
      <c r="BK62" s="993">
        <v>0</v>
      </c>
      <c r="BL62" s="993">
        <v>0</v>
      </c>
      <c r="BM62" s="993">
        <v>0</v>
      </c>
      <c r="BN62" s="993">
        <v>0</v>
      </c>
      <c r="BO62" s="993">
        <v>0</v>
      </c>
      <c r="BP62" s="993">
        <v>0</v>
      </c>
      <c r="BQ62" s="993">
        <v>0</v>
      </c>
      <c r="BR62" s="993">
        <v>0</v>
      </c>
      <c r="BS62" s="993">
        <v>0</v>
      </c>
      <c r="BT62" s="994">
        <v>0</v>
      </c>
    </row>
    <row r="63" spans="2:73" ht="15.75">
      <c r="B63" s="681" t="s">
        <v>207</v>
      </c>
      <c r="C63" s="681" t="s">
        <v>816</v>
      </c>
      <c r="D63" s="681" t="s">
        <v>5</v>
      </c>
      <c r="E63" s="681" t="s">
        <v>824</v>
      </c>
      <c r="F63" s="681" t="s">
        <v>28</v>
      </c>
      <c r="G63" s="681" t="s">
        <v>825</v>
      </c>
      <c r="H63" s="681">
        <v>2013</v>
      </c>
      <c r="I63" s="635" t="s">
        <v>581</v>
      </c>
      <c r="J63" s="635" t="s">
        <v>597</v>
      </c>
      <c r="K63" s="624"/>
      <c r="L63" s="992">
        <v>0</v>
      </c>
      <c r="M63" s="993">
        <v>0</v>
      </c>
      <c r="N63" s="993">
        <v>10.633142796</v>
      </c>
      <c r="O63" s="993">
        <v>10.633142796</v>
      </c>
      <c r="P63" s="993">
        <v>10.049388254</v>
      </c>
      <c r="Q63" s="993">
        <v>8.0571821779999997</v>
      </c>
      <c r="R63" s="993">
        <v>8.0571821779999997</v>
      </c>
      <c r="S63" s="993">
        <v>8.0571821779999997</v>
      </c>
      <c r="T63" s="993">
        <v>8.0571821779999997</v>
      </c>
      <c r="U63" s="993">
        <v>8.0419406739999992</v>
      </c>
      <c r="V63" s="993">
        <v>6.9119692690000001</v>
      </c>
      <c r="W63" s="993">
        <v>6.9119692690000001</v>
      </c>
      <c r="X63" s="993">
        <v>5.0155243230000002</v>
      </c>
      <c r="Y63" s="993">
        <v>3.2396654960000002</v>
      </c>
      <c r="Z63" s="993">
        <v>3.2396654960000002</v>
      </c>
      <c r="AA63" s="993">
        <v>3.1758463799999999</v>
      </c>
      <c r="AB63" s="993">
        <v>3.1758463799999999</v>
      </c>
      <c r="AC63" s="993">
        <v>3.1431054359999999</v>
      </c>
      <c r="AD63" s="993">
        <v>2.7130281040000002</v>
      </c>
      <c r="AE63" s="993">
        <v>1.5924862280000001</v>
      </c>
      <c r="AF63" s="993">
        <v>1.5924862280000001</v>
      </c>
      <c r="AG63" s="993">
        <v>1.5924862280000001</v>
      </c>
      <c r="AH63" s="993">
        <v>0</v>
      </c>
      <c r="AI63" s="993">
        <v>0</v>
      </c>
      <c r="AJ63" s="993">
        <v>0</v>
      </c>
      <c r="AK63" s="993">
        <v>0</v>
      </c>
      <c r="AL63" s="993">
        <v>0</v>
      </c>
      <c r="AM63" s="993">
        <v>0</v>
      </c>
      <c r="AN63" s="993">
        <v>0</v>
      </c>
      <c r="AO63" s="994">
        <v>0</v>
      </c>
      <c r="AP63" s="983"/>
      <c r="AQ63" s="992">
        <v>0</v>
      </c>
      <c r="AR63" s="993">
        <v>0</v>
      </c>
      <c r="AS63" s="993">
        <v>154331.02454585399</v>
      </c>
      <c r="AT63" s="993">
        <v>154331.02454585399</v>
      </c>
      <c r="AU63" s="993">
        <v>145032.20871888401</v>
      </c>
      <c r="AV63" s="993">
        <v>113297.710625829</v>
      </c>
      <c r="AW63" s="993">
        <v>113297.710625829</v>
      </c>
      <c r="AX63" s="993">
        <v>113297.710625829</v>
      </c>
      <c r="AY63" s="993">
        <v>113297.710625829</v>
      </c>
      <c r="AZ63" s="993">
        <v>113164.195051242</v>
      </c>
      <c r="BA63" s="993">
        <v>95164.513294931006</v>
      </c>
      <c r="BB63" s="993">
        <v>95164.513294931006</v>
      </c>
      <c r="BC63" s="993">
        <v>82808.478271689004</v>
      </c>
      <c r="BD63" s="993">
        <v>53237.848408862003</v>
      </c>
      <c r="BE63" s="993">
        <v>53237.848408862003</v>
      </c>
      <c r="BF63" s="993">
        <v>50428.306916522</v>
      </c>
      <c r="BG63" s="993">
        <v>50428.306916522</v>
      </c>
      <c r="BH63" s="993">
        <v>50067.5480484</v>
      </c>
      <c r="BI63" s="993">
        <v>43216.706447272001</v>
      </c>
      <c r="BJ63" s="993">
        <v>25367.230697727999</v>
      </c>
      <c r="BK63" s="993">
        <v>25367.230697727999</v>
      </c>
      <c r="BL63" s="993">
        <v>25367.230697727999</v>
      </c>
      <c r="BM63" s="993">
        <v>0</v>
      </c>
      <c r="BN63" s="993">
        <v>0</v>
      </c>
      <c r="BO63" s="993">
        <v>0</v>
      </c>
      <c r="BP63" s="993">
        <v>0</v>
      </c>
      <c r="BQ63" s="993">
        <v>0</v>
      </c>
      <c r="BR63" s="993">
        <v>0</v>
      </c>
      <c r="BS63" s="993">
        <v>0</v>
      </c>
      <c r="BT63" s="994">
        <v>0</v>
      </c>
      <c r="BU63" s="160"/>
    </row>
    <row r="64" spans="2:73">
      <c r="B64" s="681" t="s">
        <v>207</v>
      </c>
      <c r="C64" s="681" t="s">
        <v>816</v>
      </c>
      <c r="D64" s="681" t="s">
        <v>3</v>
      </c>
      <c r="E64" s="681" t="s">
        <v>824</v>
      </c>
      <c r="F64" s="681" t="s">
        <v>28</v>
      </c>
      <c r="G64" s="681" t="s">
        <v>825</v>
      </c>
      <c r="H64" s="681">
        <v>2013</v>
      </c>
      <c r="I64" s="635" t="s">
        <v>581</v>
      </c>
      <c r="J64" s="635" t="s">
        <v>597</v>
      </c>
      <c r="K64" s="624"/>
      <c r="L64" s="992" t="s">
        <v>837</v>
      </c>
      <c r="M64" s="993" t="s">
        <v>837</v>
      </c>
      <c r="N64" s="993">
        <v>287.23035358199996</v>
      </c>
      <c r="O64" s="993">
        <v>287.23035358199996</v>
      </c>
      <c r="P64" s="993">
        <v>287.23035358199996</v>
      </c>
      <c r="Q64" s="993">
        <v>287.23035358199996</v>
      </c>
      <c r="R64" s="993">
        <v>287.23035358199996</v>
      </c>
      <c r="S64" s="993">
        <v>287.23035358199996</v>
      </c>
      <c r="T64" s="993">
        <v>287.23035358199996</v>
      </c>
      <c r="U64" s="993">
        <v>287.23035358199996</v>
      </c>
      <c r="V64" s="993">
        <v>287.23035358199996</v>
      </c>
      <c r="W64" s="993">
        <v>287.23035358199996</v>
      </c>
      <c r="X64" s="993">
        <v>287.23035358199996</v>
      </c>
      <c r="Y64" s="993">
        <v>287.23035358199996</v>
      </c>
      <c r="Z64" s="993">
        <v>287.23035358199996</v>
      </c>
      <c r="AA64" s="993">
        <v>287.23035358199996</v>
      </c>
      <c r="AB64" s="993">
        <v>287.23035358199996</v>
      </c>
      <c r="AC64" s="993">
        <v>287.23035358199996</v>
      </c>
      <c r="AD64" s="993">
        <v>287.23035358199996</v>
      </c>
      <c r="AE64" s="993">
        <v>287.23035358199996</v>
      </c>
      <c r="AF64" s="993">
        <v>235.591532441</v>
      </c>
      <c r="AG64" s="993">
        <v>0</v>
      </c>
      <c r="AH64" s="993">
        <v>0</v>
      </c>
      <c r="AI64" s="993">
        <v>0</v>
      </c>
      <c r="AJ64" s="993">
        <v>0</v>
      </c>
      <c r="AK64" s="993">
        <v>0</v>
      </c>
      <c r="AL64" s="993">
        <v>0</v>
      </c>
      <c r="AM64" s="993">
        <v>0</v>
      </c>
      <c r="AN64" s="993">
        <v>0</v>
      </c>
      <c r="AO64" s="994">
        <v>0</v>
      </c>
      <c r="AP64" s="983"/>
      <c r="AQ64" s="992" t="s">
        <v>837</v>
      </c>
      <c r="AR64" s="993" t="s">
        <v>837</v>
      </c>
      <c r="AS64" s="993">
        <v>503633.12442468805</v>
      </c>
      <c r="AT64" s="993">
        <v>503633.12442468805</v>
      </c>
      <c r="AU64" s="993">
        <v>503633.12442468805</v>
      </c>
      <c r="AV64" s="993">
        <v>503633.12442468805</v>
      </c>
      <c r="AW64" s="993">
        <v>503633.12442468805</v>
      </c>
      <c r="AX64" s="993">
        <v>503633.12442468805</v>
      </c>
      <c r="AY64" s="993">
        <v>503633.12442468805</v>
      </c>
      <c r="AZ64" s="993">
        <v>503633.12442468805</v>
      </c>
      <c r="BA64" s="993">
        <v>503633.12442468805</v>
      </c>
      <c r="BB64" s="993">
        <v>503633.12442468805</v>
      </c>
      <c r="BC64" s="993">
        <v>503633.12442468805</v>
      </c>
      <c r="BD64" s="993">
        <v>503633.12442468805</v>
      </c>
      <c r="BE64" s="993">
        <v>503633.12442468805</v>
      </c>
      <c r="BF64" s="993">
        <v>503633.12442468805</v>
      </c>
      <c r="BG64" s="993">
        <v>503633.12442468805</v>
      </c>
      <c r="BH64" s="993">
        <v>503633.12442468805</v>
      </c>
      <c r="BI64" s="993">
        <v>503633.12442468805</v>
      </c>
      <c r="BJ64" s="993">
        <v>503633.12442468805</v>
      </c>
      <c r="BK64" s="993">
        <v>457454.88035976002</v>
      </c>
      <c r="BL64" s="993">
        <v>0</v>
      </c>
      <c r="BM64" s="993">
        <v>0</v>
      </c>
      <c r="BN64" s="993">
        <v>0</v>
      </c>
      <c r="BO64" s="993">
        <v>0</v>
      </c>
      <c r="BP64" s="993">
        <v>0</v>
      </c>
      <c r="BQ64" s="993">
        <v>0</v>
      </c>
      <c r="BR64" s="993">
        <v>0</v>
      </c>
      <c r="BS64" s="993">
        <v>0</v>
      </c>
      <c r="BT64" s="994">
        <v>0</v>
      </c>
    </row>
    <row r="65" spans="2:72">
      <c r="B65" s="681" t="s">
        <v>207</v>
      </c>
      <c r="C65" s="681" t="s">
        <v>821</v>
      </c>
      <c r="D65" s="681" t="s">
        <v>819</v>
      </c>
      <c r="E65" s="681" t="s">
        <v>824</v>
      </c>
      <c r="F65" s="681" t="s">
        <v>821</v>
      </c>
      <c r="G65" s="681" t="s">
        <v>826</v>
      </c>
      <c r="H65" s="681">
        <v>2013</v>
      </c>
      <c r="I65" s="635" t="s">
        <v>581</v>
      </c>
      <c r="J65" s="635" t="s">
        <v>597</v>
      </c>
      <c r="K65" s="624"/>
      <c r="L65" s="992" t="s">
        <v>837</v>
      </c>
      <c r="M65" s="993" t="s">
        <v>837</v>
      </c>
      <c r="N65" s="993">
        <v>3576.4850000000001</v>
      </c>
      <c r="O65" s="993" t="s">
        <v>837</v>
      </c>
      <c r="P65" s="993" t="s">
        <v>837</v>
      </c>
      <c r="Q65" s="993" t="s">
        <v>837</v>
      </c>
      <c r="R65" s="993" t="s">
        <v>837</v>
      </c>
      <c r="S65" s="993" t="s">
        <v>837</v>
      </c>
      <c r="T65" s="993" t="s">
        <v>837</v>
      </c>
      <c r="U65" s="993" t="s">
        <v>837</v>
      </c>
      <c r="V65" s="993" t="s">
        <v>837</v>
      </c>
      <c r="W65" s="993" t="s">
        <v>837</v>
      </c>
      <c r="X65" s="993" t="s">
        <v>837</v>
      </c>
      <c r="Y65" s="993" t="s">
        <v>837</v>
      </c>
      <c r="Z65" s="993" t="s">
        <v>837</v>
      </c>
      <c r="AA65" s="993" t="s">
        <v>837</v>
      </c>
      <c r="AB65" s="993" t="s">
        <v>837</v>
      </c>
      <c r="AC65" s="993" t="s">
        <v>837</v>
      </c>
      <c r="AD65" s="993" t="s">
        <v>837</v>
      </c>
      <c r="AE65" s="993" t="s">
        <v>837</v>
      </c>
      <c r="AF65" s="993" t="s">
        <v>837</v>
      </c>
      <c r="AG65" s="993" t="s">
        <v>837</v>
      </c>
      <c r="AH65" s="993" t="s">
        <v>837</v>
      </c>
      <c r="AI65" s="993" t="s">
        <v>837</v>
      </c>
      <c r="AJ65" s="993" t="s">
        <v>837</v>
      </c>
      <c r="AK65" s="993" t="s">
        <v>837</v>
      </c>
      <c r="AL65" s="993" t="s">
        <v>837</v>
      </c>
      <c r="AM65" s="993" t="s">
        <v>837</v>
      </c>
      <c r="AN65" s="993" t="s">
        <v>837</v>
      </c>
      <c r="AO65" s="994" t="s">
        <v>837</v>
      </c>
      <c r="AP65" s="983"/>
      <c r="AQ65" s="992" t="s">
        <v>837</v>
      </c>
      <c r="AR65" s="993" t="s">
        <v>837</v>
      </c>
      <c r="AS65" s="993">
        <v>81438.759999999995</v>
      </c>
      <c r="AT65" s="993" t="s">
        <v>837</v>
      </c>
      <c r="AU65" s="993" t="s">
        <v>837</v>
      </c>
      <c r="AV65" s="993" t="s">
        <v>837</v>
      </c>
      <c r="AW65" s="993" t="s">
        <v>837</v>
      </c>
      <c r="AX65" s="993" t="s">
        <v>837</v>
      </c>
      <c r="AY65" s="993" t="s">
        <v>837</v>
      </c>
      <c r="AZ65" s="993" t="s">
        <v>837</v>
      </c>
      <c r="BA65" s="993" t="s">
        <v>837</v>
      </c>
      <c r="BB65" s="993" t="s">
        <v>837</v>
      </c>
      <c r="BC65" s="993" t="s">
        <v>837</v>
      </c>
      <c r="BD65" s="993" t="s">
        <v>837</v>
      </c>
      <c r="BE65" s="993" t="s">
        <v>837</v>
      </c>
      <c r="BF65" s="993" t="s">
        <v>837</v>
      </c>
      <c r="BG65" s="993" t="s">
        <v>837</v>
      </c>
      <c r="BH65" s="993" t="s">
        <v>837</v>
      </c>
      <c r="BI65" s="993" t="s">
        <v>837</v>
      </c>
      <c r="BJ65" s="993" t="s">
        <v>837</v>
      </c>
      <c r="BK65" s="993" t="s">
        <v>837</v>
      </c>
      <c r="BL65" s="993" t="s">
        <v>837</v>
      </c>
      <c r="BM65" s="993" t="s">
        <v>837</v>
      </c>
      <c r="BN65" s="993" t="s">
        <v>837</v>
      </c>
      <c r="BO65" s="993" t="s">
        <v>837</v>
      </c>
      <c r="BP65" s="993" t="s">
        <v>837</v>
      </c>
      <c r="BQ65" s="993" t="s">
        <v>837</v>
      </c>
      <c r="BR65" s="993" t="s">
        <v>837</v>
      </c>
      <c r="BS65" s="993" t="s">
        <v>837</v>
      </c>
      <c r="BT65" s="994" t="s">
        <v>837</v>
      </c>
    </row>
    <row r="66" spans="2:72">
      <c r="B66" s="681" t="s">
        <v>207</v>
      </c>
      <c r="C66" s="681" t="s">
        <v>489</v>
      </c>
      <c r="D66" s="681" t="s">
        <v>490</v>
      </c>
      <c r="E66" s="681" t="s">
        <v>824</v>
      </c>
      <c r="F66" s="681" t="s">
        <v>489</v>
      </c>
      <c r="G66" s="681" t="s">
        <v>825</v>
      </c>
      <c r="H66" s="681">
        <v>2013</v>
      </c>
      <c r="I66" s="635" t="s">
        <v>581</v>
      </c>
      <c r="J66" s="635" t="s">
        <v>597</v>
      </c>
      <c r="K66" s="624"/>
      <c r="L66" s="992">
        <v>0</v>
      </c>
      <c r="M66" s="993">
        <v>0</v>
      </c>
      <c r="N66" s="993">
        <v>16</v>
      </c>
      <c r="O66" s="993">
        <v>16</v>
      </c>
      <c r="P66" s="993">
        <v>16</v>
      </c>
      <c r="Q66" s="993">
        <v>16</v>
      </c>
      <c r="R66" s="993">
        <v>16</v>
      </c>
      <c r="S66" s="993">
        <v>16</v>
      </c>
      <c r="T66" s="993">
        <v>16</v>
      </c>
      <c r="U66" s="993">
        <v>16</v>
      </c>
      <c r="V66" s="993">
        <v>16</v>
      </c>
      <c r="W66" s="993">
        <v>16</v>
      </c>
      <c r="X66" s="993">
        <v>16</v>
      </c>
      <c r="Y66" s="993">
        <v>16</v>
      </c>
      <c r="Z66" s="993">
        <v>16</v>
      </c>
      <c r="AA66" s="993">
        <v>16</v>
      </c>
      <c r="AB66" s="993">
        <v>16</v>
      </c>
      <c r="AC66" s="993">
        <v>0</v>
      </c>
      <c r="AD66" s="993">
        <v>0</v>
      </c>
      <c r="AE66" s="993">
        <v>0</v>
      </c>
      <c r="AF66" s="993">
        <v>0</v>
      </c>
      <c r="AG66" s="993">
        <v>0</v>
      </c>
      <c r="AH66" s="993">
        <v>0</v>
      </c>
      <c r="AI66" s="993">
        <v>0</v>
      </c>
      <c r="AJ66" s="993">
        <v>0</v>
      </c>
      <c r="AK66" s="993">
        <v>0</v>
      </c>
      <c r="AL66" s="993">
        <v>0</v>
      </c>
      <c r="AM66" s="993">
        <v>0</v>
      </c>
      <c r="AN66" s="993">
        <v>0</v>
      </c>
      <c r="AO66" s="994">
        <v>0</v>
      </c>
      <c r="AP66" s="983"/>
      <c r="AQ66" s="992">
        <v>0</v>
      </c>
      <c r="AR66" s="993">
        <v>0</v>
      </c>
      <c r="AS66" s="993">
        <v>96000</v>
      </c>
      <c r="AT66" s="993">
        <v>96000</v>
      </c>
      <c r="AU66" s="993">
        <v>96000</v>
      </c>
      <c r="AV66" s="993">
        <v>96000</v>
      </c>
      <c r="AW66" s="993">
        <v>96000</v>
      </c>
      <c r="AX66" s="993">
        <v>96000</v>
      </c>
      <c r="AY66" s="993">
        <v>96000</v>
      </c>
      <c r="AZ66" s="993">
        <v>96000</v>
      </c>
      <c r="BA66" s="993">
        <v>96000</v>
      </c>
      <c r="BB66" s="993">
        <v>96000</v>
      </c>
      <c r="BC66" s="993">
        <v>96000</v>
      </c>
      <c r="BD66" s="993">
        <v>96000</v>
      </c>
      <c r="BE66" s="993">
        <v>96000</v>
      </c>
      <c r="BF66" s="993">
        <v>96000</v>
      </c>
      <c r="BG66" s="993">
        <v>96000</v>
      </c>
      <c r="BH66" s="993">
        <v>0</v>
      </c>
      <c r="BI66" s="993">
        <v>0</v>
      </c>
      <c r="BJ66" s="993">
        <v>0</v>
      </c>
      <c r="BK66" s="993">
        <v>0</v>
      </c>
      <c r="BL66" s="993">
        <v>0</v>
      </c>
      <c r="BM66" s="993">
        <v>0</v>
      </c>
      <c r="BN66" s="993">
        <v>0</v>
      </c>
      <c r="BO66" s="993">
        <v>0</v>
      </c>
      <c r="BP66" s="993">
        <v>0</v>
      </c>
      <c r="BQ66" s="993">
        <v>0</v>
      </c>
      <c r="BR66" s="993">
        <v>0</v>
      </c>
      <c r="BS66" s="993">
        <v>0</v>
      </c>
      <c r="BT66" s="994">
        <v>0</v>
      </c>
    </row>
    <row r="67" spans="2:72">
      <c r="B67" s="681" t="s">
        <v>207</v>
      </c>
      <c r="C67" s="681" t="s">
        <v>816</v>
      </c>
      <c r="D67" s="681" t="s">
        <v>1</v>
      </c>
      <c r="E67" s="681" t="s">
        <v>824</v>
      </c>
      <c r="F67" s="681" t="s">
        <v>28</v>
      </c>
      <c r="G67" s="681" t="s">
        <v>825</v>
      </c>
      <c r="H67" s="681">
        <v>2013</v>
      </c>
      <c r="I67" s="635" t="s">
        <v>581</v>
      </c>
      <c r="J67" s="635" t="s">
        <v>597</v>
      </c>
      <c r="K67" s="624"/>
      <c r="L67" s="992">
        <v>0</v>
      </c>
      <c r="M67" s="993">
        <v>0</v>
      </c>
      <c r="N67" s="993">
        <v>7.8501993877371987E-3</v>
      </c>
      <c r="O67" s="993">
        <v>7.8501993877371987E-3</v>
      </c>
      <c r="P67" s="993">
        <v>7.8501993877371987E-3</v>
      </c>
      <c r="Q67" s="993">
        <v>7.8501993877371987E-3</v>
      </c>
      <c r="R67" s="993">
        <v>4.361284812825896E-3</v>
      </c>
      <c r="S67" s="993">
        <v>0</v>
      </c>
      <c r="T67" s="993">
        <v>0</v>
      </c>
      <c r="U67" s="993">
        <v>0</v>
      </c>
      <c r="V67" s="993">
        <v>0</v>
      </c>
      <c r="W67" s="993">
        <v>0</v>
      </c>
      <c r="X67" s="993">
        <v>0</v>
      </c>
      <c r="Y67" s="993">
        <v>0</v>
      </c>
      <c r="Z67" s="993">
        <v>0</v>
      </c>
      <c r="AA67" s="993">
        <v>0</v>
      </c>
      <c r="AB67" s="993">
        <v>0</v>
      </c>
      <c r="AC67" s="993">
        <v>0</v>
      </c>
      <c r="AD67" s="993">
        <v>0</v>
      </c>
      <c r="AE67" s="993">
        <v>0</v>
      </c>
      <c r="AF67" s="993">
        <v>0</v>
      </c>
      <c r="AG67" s="993">
        <v>0</v>
      </c>
      <c r="AH67" s="993">
        <v>0</v>
      </c>
      <c r="AI67" s="993">
        <v>0</v>
      </c>
      <c r="AJ67" s="993">
        <v>0</v>
      </c>
      <c r="AK67" s="993">
        <v>0</v>
      </c>
      <c r="AL67" s="993">
        <v>0</v>
      </c>
      <c r="AM67" s="993">
        <v>0</v>
      </c>
      <c r="AN67" s="993">
        <v>0</v>
      </c>
      <c r="AO67" s="994">
        <v>0</v>
      </c>
      <c r="AP67" s="983"/>
      <c r="AQ67" s="992">
        <v>0</v>
      </c>
      <c r="AR67" s="993">
        <v>0</v>
      </c>
      <c r="AS67" s="993">
        <v>54.936627596726595</v>
      </c>
      <c r="AT67" s="993">
        <v>54.936627596726595</v>
      </c>
      <c r="AU67" s="993">
        <v>54.936627596726595</v>
      </c>
      <c r="AV67" s="993">
        <v>54.936627596726595</v>
      </c>
      <c r="AW67" s="993">
        <v>29.674902412208287</v>
      </c>
      <c r="AX67" s="993">
        <v>0</v>
      </c>
      <c r="AY67" s="993">
        <v>0</v>
      </c>
      <c r="AZ67" s="993">
        <v>0</v>
      </c>
      <c r="BA67" s="993">
        <v>0</v>
      </c>
      <c r="BB67" s="993">
        <v>0</v>
      </c>
      <c r="BC67" s="993">
        <v>0</v>
      </c>
      <c r="BD67" s="993">
        <v>0</v>
      </c>
      <c r="BE67" s="993">
        <v>0</v>
      </c>
      <c r="BF67" s="993">
        <v>0</v>
      </c>
      <c r="BG67" s="993">
        <v>0</v>
      </c>
      <c r="BH67" s="993">
        <v>0</v>
      </c>
      <c r="BI67" s="993">
        <v>0</v>
      </c>
      <c r="BJ67" s="993">
        <v>0</v>
      </c>
      <c r="BK67" s="993">
        <v>0</v>
      </c>
      <c r="BL67" s="993">
        <v>0</v>
      </c>
      <c r="BM67" s="993">
        <v>0</v>
      </c>
      <c r="BN67" s="993">
        <v>0</v>
      </c>
      <c r="BO67" s="993">
        <v>0</v>
      </c>
      <c r="BP67" s="993">
        <v>0</v>
      </c>
      <c r="BQ67" s="993">
        <v>0</v>
      </c>
      <c r="BR67" s="993">
        <v>0</v>
      </c>
      <c r="BS67" s="993">
        <v>0</v>
      </c>
      <c r="BT67" s="994">
        <v>0</v>
      </c>
    </row>
    <row r="68" spans="2:72" ht="7.5" customHeight="1">
      <c r="B68" s="1001"/>
      <c r="C68" s="1001"/>
      <c r="D68" s="1001"/>
      <c r="E68" s="1001"/>
      <c r="F68" s="1001"/>
      <c r="G68" s="1001"/>
      <c r="H68" s="1001"/>
      <c r="I68" s="1002"/>
      <c r="J68" s="1002"/>
      <c r="K68" s="1003"/>
      <c r="L68" s="1004"/>
      <c r="M68" s="1005"/>
      <c r="N68" s="1005"/>
      <c r="O68" s="1005"/>
      <c r="P68" s="1005"/>
      <c r="Q68" s="1005"/>
      <c r="R68" s="1005"/>
      <c r="S68" s="1005"/>
      <c r="T68" s="1005"/>
      <c r="U68" s="1005"/>
      <c r="V68" s="1005"/>
      <c r="W68" s="1005"/>
      <c r="X68" s="1005"/>
      <c r="Y68" s="1005"/>
      <c r="Z68" s="1005"/>
      <c r="AA68" s="1005"/>
      <c r="AB68" s="1005"/>
      <c r="AC68" s="1005"/>
      <c r="AD68" s="1005"/>
      <c r="AE68" s="1005"/>
      <c r="AF68" s="1005"/>
      <c r="AG68" s="1005"/>
      <c r="AH68" s="1005"/>
      <c r="AI68" s="1005"/>
      <c r="AJ68" s="1005"/>
      <c r="AK68" s="1005"/>
      <c r="AL68" s="1005"/>
      <c r="AM68" s="1005"/>
      <c r="AN68" s="1005"/>
      <c r="AO68" s="1006"/>
      <c r="AP68" s="1007"/>
      <c r="AQ68" s="1004"/>
      <c r="AR68" s="1005"/>
      <c r="AS68" s="1005"/>
      <c r="AT68" s="1005"/>
      <c r="AU68" s="1005"/>
      <c r="AV68" s="1005"/>
      <c r="AW68" s="1005"/>
      <c r="AX68" s="1005"/>
      <c r="AY68" s="1005"/>
      <c r="AZ68" s="1005"/>
      <c r="BA68" s="1005"/>
      <c r="BB68" s="1005"/>
      <c r="BC68" s="1005"/>
      <c r="BD68" s="1005"/>
      <c r="BE68" s="1005"/>
      <c r="BF68" s="1005"/>
      <c r="BG68" s="1005"/>
      <c r="BH68" s="1005"/>
      <c r="BI68" s="1005"/>
      <c r="BJ68" s="1005"/>
      <c r="BK68" s="1005"/>
      <c r="BL68" s="1005"/>
      <c r="BM68" s="1005"/>
      <c r="BN68" s="1005"/>
      <c r="BO68" s="1005"/>
      <c r="BP68" s="1005"/>
      <c r="BQ68" s="1005"/>
      <c r="BR68" s="1005"/>
      <c r="BS68" s="1005"/>
      <c r="BT68" s="1006"/>
    </row>
    <row r="69" spans="2:72">
      <c r="B69" s="681" t="s">
        <v>207</v>
      </c>
      <c r="C69" s="681" t="s">
        <v>817</v>
      </c>
      <c r="D69" s="681" t="s">
        <v>21</v>
      </c>
      <c r="E69" s="681" t="s">
        <v>824</v>
      </c>
      <c r="F69" s="681" t="s">
        <v>829</v>
      </c>
      <c r="G69" s="681" t="s">
        <v>825</v>
      </c>
      <c r="H69" s="681">
        <v>2014</v>
      </c>
      <c r="I69" s="635" t="s">
        <v>582</v>
      </c>
      <c r="J69" s="635" t="s">
        <v>597</v>
      </c>
      <c r="K69" s="624"/>
      <c r="L69" s="992">
        <v>0</v>
      </c>
      <c r="M69" s="993">
        <v>0</v>
      </c>
      <c r="N69" s="993">
        <v>0</v>
      </c>
      <c r="O69" s="993">
        <v>107.8756817</v>
      </c>
      <c r="P69" s="993">
        <v>105.68604430000001</v>
      </c>
      <c r="Q69" s="993">
        <v>102.0709531</v>
      </c>
      <c r="R69" s="993">
        <v>66.075363870000004</v>
      </c>
      <c r="S69" s="993">
        <v>66.075363870000004</v>
      </c>
      <c r="T69" s="993">
        <v>66.075363870000004</v>
      </c>
      <c r="U69" s="993">
        <v>66.075363870000004</v>
      </c>
      <c r="V69" s="993">
        <v>66.075363870000004</v>
      </c>
      <c r="W69" s="993">
        <v>66.075363870000004</v>
      </c>
      <c r="X69" s="993">
        <v>66.075363870000004</v>
      </c>
      <c r="Y69" s="993">
        <v>65.635319539999998</v>
      </c>
      <c r="Z69" s="993">
        <v>24.451981409999998</v>
      </c>
      <c r="AA69" s="993">
        <v>0</v>
      </c>
      <c r="AB69" s="993">
        <v>0</v>
      </c>
      <c r="AC69" s="993">
        <v>0</v>
      </c>
      <c r="AD69" s="993">
        <v>0</v>
      </c>
      <c r="AE69" s="993">
        <v>0</v>
      </c>
      <c r="AF69" s="993">
        <v>0</v>
      </c>
      <c r="AG69" s="993">
        <v>0</v>
      </c>
      <c r="AH69" s="993">
        <v>0</v>
      </c>
      <c r="AI69" s="993">
        <v>0</v>
      </c>
      <c r="AJ69" s="993">
        <v>0</v>
      </c>
      <c r="AK69" s="993">
        <v>0</v>
      </c>
      <c r="AL69" s="993">
        <v>0</v>
      </c>
      <c r="AM69" s="993">
        <v>0</v>
      </c>
      <c r="AN69" s="993">
        <v>0</v>
      </c>
      <c r="AO69" s="994">
        <v>0</v>
      </c>
      <c r="AP69" s="983"/>
      <c r="AQ69" s="992">
        <v>0</v>
      </c>
      <c r="AR69" s="993">
        <v>0</v>
      </c>
      <c r="AS69" s="993">
        <v>0</v>
      </c>
      <c r="AT69" s="993">
        <v>384907.43930000003</v>
      </c>
      <c r="AU69" s="993">
        <v>375482.79989999998</v>
      </c>
      <c r="AV69" s="993">
        <v>360658.79340000002</v>
      </c>
      <c r="AW69" s="993">
        <v>245984.28090000001</v>
      </c>
      <c r="AX69" s="993">
        <v>245984.28090000001</v>
      </c>
      <c r="AY69" s="993">
        <v>245984.28090000001</v>
      </c>
      <c r="AZ69" s="993">
        <v>245984.28090000001</v>
      </c>
      <c r="BA69" s="993">
        <v>245984.28090000001</v>
      </c>
      <c r="BB69" s="993">
        <v>245984.28090000001</v>
      </c>
      <c r="BC69" s="993">
        <v>245984.28090000001</v>
      </c>
      <c r="BD69" s="993">
        <v>241926.61790000001</v>
      </c>
      <c r="BE69" s="993">
        <v>80354.396989999994</v>
      </c>
      <c r="BF69" s="993">
        <v>0</v>
      </c>
      <c r="BG69" s="993">
        <v>0</v>
      </c>
      <c r="BH69" s="993">
        <v>0</v>
      </c>
      <c r="BI69" s="993">
        <v>0</v>
      </c>
      <c r="BJ69" s="993">
        <v>0</v>
      </c>
      <c r="BK69" s="993">
        <v>0</v>
      </c>
      <c r="BL69" s="993">
        <v>0</v>
      </c>
      <c r="BM69" s="993">
        <v>0</v>
      </c>
      <c r="BN69" s="993">
        <v>0</v>
      </c>
      <c r="BO69" s="993">
        <v>0</v>
      </c>
      <c r="BP69" s="993">
        <v>0</v>
      </c>
      <c r="BQ69" s="993">
        <v>0</v>
      </c>
      <c r="BR69" s="993">
        <v>0</v>
      </c>
      <c r="BS69" s="993">
        <v>0</v>
      </c>
      <c r="BT69" s="994">
        <v>0</v>
      </c>
    </row>
    <row r="70" spans="2:72">
      <c r="B70" s="681" t="s">
        <v>207</v>
      </c>
      <c r="C70" s="681" t="s">
        <v>817</v>
      </c>
      <c r="D70" s="681" t="s">
        <v>20</v>
      </c>
      <c r="E70" s="681" t="s">
        <v>824</v>
      </c>
      <c r="F70" s="681" t="s">
        <v>829</v>
      </c>
      <c r="G70" s="681" t="s">
        <v>825</v>
      </c>
      <c r="H70" s="681">
        <v>2014</v>
      </c>
      <c r="I70" s="635" t="s">
        <v>582</v>
      </c>
      <c r="J70" s="635" t="s">
        <v>597</v>
      </c>
      <c r="K70" s="624"/>
      <c r="L70" s="992">
        <v>0</v>
      </c>
      <c r="M70" s="993">
        <v>0</v>
      </c>
      <c r="N70" s="993">
        <v>0</v>
      </c>
      <c r="O70" s="993">
        <v>53.46772206</v>
      </c>
      <c r="P70" s="993">
        <v>53.46772206</v>
      </c>
      <c r="Q70" s="993">
        <v>53.46772206</v>
      </c>
      <c r="R70" s="993">
        <v>53.46772206</v>
      </c>
      <c r="S70" s="993">
        <v>0</v>
      </c>
      <c r="T70" s="993">
        <v>0</v>
      </c>
      <c r="U70" s="993">
        <v>0</v>
      </c>
      <c r="V70" s="993">
        <v>0</v>
      </c>
      <c r="W70" s="993">
        <v>0</v>
      </c>
      <c r="X70" s="993">
        <v>0</v>
      </c>
      <c r="Y70" s="993">
        <v>0</v>
      </c>
      <c r="Z70" s="993">
        <v>0</v>
      </c>
      <c r="AA70" s="993">
        <v>0</v>
      </c>
      <c r="AB70" s="993">
        <v>0</v>
      </c>
      <c r="AC70" s="993">
        <v>0</v>
      </c>
      <c r="AD70" s="993">
        <v>0</v>
      </c>
      <c r="AE70" s="993">
        <v>0</v>
      </c>
      <c r="AF70" s="993">
        <v>0</v>
      </c>
      <c r="AG70" s="993">
        <v>0</v>
      </c>
      <c r="AH70" s="993">
        <v>0</v>
      </c>
      <c r="AI70" s="993">
        <v>0</v>
      </c>
      <c r="AJ70" s="993">
        <v>0</v>
      </c>
      <c r="AK70" s="993">
        <v>0</v>
      </c>
      <c r="AL70" s="993">
        <v>0</v>
      </c>
      <c r="AM70" s="993">
        <v>0</v>
      </c>
      <c r="AN70" s="993">
        <v>0</v>
      </c>
      <c r="AO70" s="994">
        <v>0</v>
      </c>
      <c r="AP70" s="983"/>
      <c r="AQ70" s="992">
        <v>0</v>
      </c>
      <c r="AR70" s="993">
        <v>0</v>
      </c>
      <c r="AS70" s="993">
        <v>0</v>
      </c>
      <c r="AT70" s="993">
        <v>261094.28020000001</v>
      </c>
      <c r="AU70" s="993">
        <v>261094.28020000001</v>
      </c>
      <c r="AV70" s="993">
        <v>261094.28020000001</v>
      </c>
      <c r="AW70" s="993">
        <v>261094.28020000001</v>
      </c>
      <c r="AX70" s="993">
        <v>0</v>
      </c>
      <c r="AY70" s="993">
        <v>0</v>
      </c>
      <c r="AZ70" s="993">
        <v>0</v>
      </c>
      <c r="BA70" s="993">
        <v>0</v>
      </c>
      <c r="BB70" s="993">
        <v>0</v>
      </c>
      <c r="BC70" s="993">
        <v>0</v>
      </c>
      <c r="BD70" s="993">
        <v>0</v>
      </c>
      <c r="BE70" s="993">
        <v>0</v>
      </c>
      <c r="BF70" s="993">
        <v>0</v>
      </c>
      <c r="BG70" s="993">
        <v>0</v>
      </c>
      <c r="BH70" s="993">
        <v>0</v>
      </c>
      <c r="BI70" s="993">
        <v>0</v>
      </c>
      <c r="BJ70" s="993">
        <v>0</v>
      </c>
      <c r="BK70" s="993">
        <v>0</v>
      </c>
      <c r="BL70" s="993">
        <v>0</v>
      </c>
      <c r="BM70" s="993">
        <v>0</v>
      </c>
      <c r="BN70" s="993">
        <v>0</v>
      </c>
      <c r="BO70" s="993">
        <v>0</v>
      </c>
      <c r="BP70" s="993">
        <v>0</v>
      </c>
      <c r="BQ70" s="993">
        <v>0</v>
      </c>
      <c r="BR70" s="993">
        <v>0</v>
      </c>
      <c r="BS70" s="993">
        <v>0</v>
      </c>
      <c r="BT70" s="994">
        <v>0</v>
      </c>
    </row>
    <row r="71" spans="2:72">
      <c r="B71" s="681" t="s">
        <v>207</v>
      </c>
      <c r="C71" s="681" t="s">
        <v>817</v>
      </c>
      <c r="D71" s="681" t="s">
        <v>23</v>
      </c>
      <c r="E71" s="681" t="s">
        <v>824</v>
      </c>
      <c r="F71" s="681" t="s">
        <v>829</v>
      </c>
      <c r="G71" s="681" t="s">
        <v>825</v>
      </c>
      <c r="H71" s="681">
        <v>2014</v>
      </c>
      <c r="I71" s="635" t="s">
        <v>582</v>
      </c>
      <c r="J71" s="635" t="s">
        <v>597</v>
      </c>
      <c r="K71" s="624"/>
      <c r="L71" s="992">
        <v>0</v>
      </c>
      <c r="M71" s="993">
        <v>0</v>
      </c>
      <c r="N71" s="993">
        <v>0</v>
      </c>
      <c r="O71" s="993">
        <v>2.0209612959999999</v>
      </c>
      <c r="P71" s="993">
        <v>2.0209612959999999</v>
      </c>
      <c r="Q71" s="993">
        <v>2.0209612959999999</v>
      </c>
      <c r="R71" s="993">
        <v>2.0209612959999999</v>
      </c>
      <c r="S71" s="993">
        <v>2.0209612959999999</v>
      </c>
      <c r="T71" s="993">
        <v>2.0209612959999999</v>
      </c>
      <c r="U71" s="993">
        <v>2.0209612959999999</v>
      </c>
      <c r="V71" s="993">
        <v>2.0209612959999999</v>
      </c>
      <c r="W71" s="993">
        <v>2.0209612959999999</v>
      </c>
      <c r="X71" s="993">
        <v>2.0209612959999999</v>
      </c>
      <c r="Y71" s="993">
        <v>2.0209612959999999</v>
      </c>
      <c r="Z71" s="993">
        <v>2.0209612959999999</v>
      </c>
      <c r="AA71" s="993">
        <v>2.0209612959999999</v>
      </c>
      <c r="AB71" s="993">
        <v>2.0209612959999999</v>
      </c>
      <c r="AC71" s="993">
        <v>2.0209612959999999</v>
      </c>
      <c r="AD71" s="993">
        <v>0</v>
      </c>
      <c r="AE71" s="993">
        <v>0</v>
      </c>
      <c r="AF71" s="993">
        <v>0</v>
      </c>
      <c r="AG71" s="993">
        <v>0</v>
      </c>
      <c r="AH71" s="993">
        <v>0</v>
      </c>
      <c r="AI71" s="993">
        <v>0</v>
      </c>
      <c r="AJ71" s="993">
        <v>0</v>
      </c>
      <c r="AK71" s="993">
        <v>0</v>
      </c>
      <c r="AL71" s="993">
        <v>0</v>
      </c>
      <c r="AM71" s="993">
        <v>0</v>
      </c>
      <c r="AN71" s="993">
        <v>0</v>
      </c>
      <c r="AO71" s="994">
        <v>0</v>
      </c>
      <c r="AP71" s="983"/>
      <c r="AQ71" s="992">
        <v>0</v>
      </c>
      <c r="AR71" s="993">
        <v>0</v>
      </c>
      <c r="AS71" s="993">
        <v>0</v>
      </c>
      <c r="AT71" s="993">
        <v>20615.868890000002</v>
      </c>
      <c r="AU71" s="993">
        <v>20615.868890000002</v>
      </c>
      <c r="AV71" s="993">
        <v>20615.868890000002</v>
      </c>
      <c r="AW71" s="993">
        <v>20615.868890000002</v>
      </c>
      <c r="AX71" s="993">
        <v>20615.868890000002</v>
      </c>
      <c r="AY71" s="993">
        <v>20615.868890000002</v>
      </c>
      <c r="AZ71" s="993">
        <v>20615.868890000002</v>
      </c>
      <c r="BA71" s="993">
        <v>20615.868890000002</v>
      </c>
      <c r="BB71" s="993">
        <v>20615.868890000002</v>
      </c>
      <c r="BC71" s="993">
        <v>20615.868890000002</v>
      </c>
      <c r="BD71" s="993">
        <v>20615.868890000002</v>
      </c>
      <c r="BE71" s="993">
        <v>20615.868890000002</v>
      </c>
      <c r="BF71" s="993">
        <v>20615.868890000002</v>
      </c>
      <c r="BG71" s="993">
        <v>20615.868890000002</v>
      </c>
      <c r="BH71" s="993">
        <v>20615.868890000002</v>
      </c>
      <c r="BI71" s="993">
        <v>0</v>
      </c>
      <c r="BJ71" s="993">
        <v>0</v>
      </c>
      <c r="BK71" s="993">
        <v>0</v>
      </c>
      <c r="BL71" s="993">
        <v>0</v>
      </c>
      <c r="BM71" s="993">
        <v>0</v>
      </c>
      <c r="BN71" s="993">
        <v>0</v>
      </c>
      <c r="BO71" s="993">
        <v>0</v>
      </c>
      <c r="BP71" s="993">
        <v>0</v>
      </c>
      <c r="BQ71" s="993">
        <v>0</v>
      </c>
      <c r="BR71" s="993">
        <v>0</v>
      </c>
      <c r="BS71" s="993">
        <v>0</v>
      </c>
      <c r="BT71" s="994">
        <v>0</v>
      </c>
    </row>
    <row r="72" spans="2:72">
      <c r="B72" s="681" t="s">
        <v>207</v>
      </c>
      <c r="C72" s="681" t="s">
        <v>817</v>
      </c>
      <c r="D72" s="681" t="s">
        <v>820</v>
      </c>
      <c r="E72" s="681" t="s">
        <v>824</v>
      </c>
      <c r="F72" s="681" t="s">
        <v>829</v>
      </c>
      <c r="G72" s="681" t="s">
        <v>825</v>
      </c>
      <c r="H72" s="681">
        <v>2014</v>
      </c>
      <c r="I72" s="635" t="s">
        <v>582</v>
      </c>
      <c r="J72" s="635" t="s">
        <v>597</v>
      </c>
      <c r="K72" s="624"/>
      <c r="L72" s="992">
        <v>0</v>
      </c>
      <c r="M72" s="993">
        <v>0</v>
      </c>
      <c r="N72" s="993">
        <v>0</v>
      </c>
      <c r="O72" s="993">
        <v>1106.594668</v>
      </c>
      <c r="P72" s="993">
        <v>1100.9442529999999</v>
      </c>
      <c r="Q72" s="993">
        <v>1100.9442529999999</v>
      </c>
      <c r="R72" s="993">
        <v>1082.4674520000001</v>
      </c>
      <c r="S72" s="993">
        <v>1078.7029319999999</v>
      </c>
      <c r="T72" s="993">
        <v>1078.7029319999999</v>
      </c>
      <c r="U72" s="993">
        <v>1059.0431530000001</v>
      </c>
      <c r="V72" s="993">
        <v>1059.0431530000001</v>
      </c>
      <c r="W72" s="993">
        <v>1020.285997</v>
      </c>
      <c r="X72" s="993">
        <v>936.99762680000003</v>
      </c>
      <c r="Y72" s="993">
        <v>844.21849369999995</v>
      </c>
      <c r="Z72" s="993">
        <v>832.303584</v>
      </c>
      <c r="AA72" s="993">
        <v>731.07712509999999</v>
      </c>
      <c r="AB72" s="993">
        <v>703.61598839999999</v>
      </c>
      <c r="AC72" s="993">
        <v>703.61598839999999</v>
      </c>
      <c r="AD72" s="993">
        <v>547.06825590000005</v>
      </c>
      <c r="AE72" s="993">
        <v>34.037819900000002</v>
      </c>
      <c r="AF72" s="993">
        <v>34.037819900000002</v>
      </c>
      <c r="AG72" s="993">
        <v>34.037819900000002</v>
      </c>
      <c r="AH72" s="993">
        <v>34.037819900000002</v>
      </c>
      <c r="AI72" s="993">
        <v>0</v>
      </c>
      <c r="AJ72" s="993">
        <v>0</v>
      </c>
      <c r="AK72" s="993">
        <v>0</v>
      </c>
      <c r="AL72" s="993">
        <v>0</v>
      </c>
      <c r="AM72" s="993">
        <v>0</v>
      </c>
      <c r="AN72" s="993">
        <v>0</v>
      </c>
      <c r="AO72" s="994">
        <v>0</v>
      </c>
      <c r="AP72" s="983"/>
      <c r="AQ72" s="992">
        <v>0</v>
      </c>
      <c r="AR72" s="993">
        <v>0</v>
      </c>
      <c r="AS72" s="993">
        <v>0</v>
      </c>
      <c r="AT72" s="993">
        <v>7229048.0290000001</v>
      </c>
      <c r="AU72" s="993">
        <v>7209229.5489999996</v>
      </c>
      <c r="AV72" s="993">
        <v>7209229.5489999996</v>
      </c>
      <c r="AW72" s="993">
        <v>7144777.0829999996</v>
      </c>
      <c r="AX72" s="993">
        <v>7125966.0039999997</v>
      </c>
      <c r="AY72" s="993">
        <v>7125966.0039999997</v>
      </c>
      <c r="AZ72" s="993">
        <v>7031098.4550000001</v>
      </c>
      <c r="BA72" s="993">
        <v>7031098.4550000001</v>
      </c>
      <c r="BB72" s="993">
        <v>6374779.8119999999</v>
      </c>
      <c r="BC72" s="993">
        <v>5814475.392</v>
      </c>
      <c r="BD72" s="993">
        <v>4976207.3710000003</v>
      </c>
      <c r="BE72" s="993">
        <v>4420227.1540000001</v>
      </c>
      <c r="BF72" s="993">
        <v>3747508.9389999998</v>
      </c>
      <c r="BG72" s="993">
        <v>3651348.8420000002</v>
      </c>
      <c r="BH72" s="993">
        <v>3651348.8420000002</v>
      </c>
      <c r="BI72" s="993">
        <v>2861062.7209999999</v>
      </c>
      <c r="BJ72" s="993">
        <v>105261.2567</v>
      </c>
      <c r="BK72" s="993">
        <v>105261.2567</v>
      </c>
      <c r="BL72" s="993">
        <v>105261.2567</v>
      </c>
      <c r="BM72" s="993">
        <v>105261.2567</v>
      </c>
      <c r="BN72" s="993">
        <v>0</v>
      </c>
      <c r="BO72" s="993">
        <v>0</v>
      </c>
      <c r="BP72" s="993">
        <v>0</v>
      </c>
      <c r="BQ72" s="993">
        <v>0</v>
      </c>
      <c r="BR72" s="993">
        <v>0</v>
      </c>
      <c r="BS72" s="993">
        <v>0</v>
      </c>
      <c r="BT72" s="994">
        <v>0</v>
      </c>
    </row>
    <row r="73" spans="2:72">
      <c r="B73" s="681" t="s">
        <v>207</v>
      </c>
      <c r="C73" s="681" t="s">
        <v>816</v>
      </c>
      <c r="D73" s="681" t="s">
        <v>2</v>
      </c>
      <c r="E73" s="681" t="s">
        <v>824</v>
      </c>
      <c r="F73" s="681" t="s">
        <v>28</v>
      </c>
      <c r="G73" s="681" t="s">
        <v>825</v>
      </c>
      <c r="H73" s="681">
        <v>2014</v>
      </c>
      <c r="I73" s="635" t="s">
        <v>582</v>
      </c>
      <c r="J73" s="635" t="s">
        <v>597</v>
      </c>
      <c r="K73" s="624"/>
      <c r="L73" s="992">
        <v>0</v>
      </c>
      <c r="M73" s="993">
        <v>0</v>
      </c>
      <c r="N73" s="993">
        <v>0</v>
      </c>
      <c r="O73" s="993">
        <v>13.88200464</v>
      </c>
      <c r="P73" s="993">
        <v>13.88200464</v>
      </c>
      <c r="Q73" s="993">
        <v>13.88200464</v>
      </c>
      <c r="R73" s="993">
        <v>13.88200464</v>
      </c>
      <c r="S73" s="993">
        <v>0</v>
      </c>
      <c r="T73" s="993">
        <v>0</v>
      </c>
      <c r="U73" s="993">
        <v>0</v>
      </c>
      <c r="V73" s="993">
        <v>0</v>
      </c>
      <c r="W73" s="993">
        <v>0</v>
      </c>
      <c r="X73" s="993">
        <v>0</v>
      </c>
      <c r="Y73" s="993">
        <v>0</v>
      </c>
      <c r="Z73" s="993">
        <v>0</v>
      </c>
      <c r="AA73" s="993">
        <v>0</v>
      </c>
      <c r="AB73" s="993">
        <v>0</v>
      </c>
      <c r="AC73" s="993">
        <v>0</v>
      </c>
      <c r="AD73" s="993">
        <v>0</v>
      </c>
      <c r="AE73" s="993">
        <v>0</v>
      </c>
      <c r="AF73" s="993">
        <v>0</v>
      </c>
      <c r="AG73" s="993">
        <v>0</v>
      </c>
      <c r="AH73" s="993">
        <v>0</v>
      </c>
      <c r="AI73" s="993">
        <v>0</v>
      </c>
      <c r="AJ73" s="993">
        <v>0</v>
      </c>
      <c r="AK73" s="993">
        <v>0</v>
      </c>
      <c r="AL73" s="993">
        <v>0</v>
      </c>
      <c r="AM73" s="993">
        <v>0</v>
      </c>
      <c r="AN73" s="993">
        <v>0</v>
      </c>
      <c r="AO73" s="994">
        <v>0</v>
      </c>
      <c r="AP73" s="983"/>
      <c r="AQ73" s="992">
        <v>0</v>
      </c>
      <c r="AR73" s="993">
        <v>0</v>
      </c>
      <c r="AS73" s="993">
        <v>0</v>
      </c>
      <c r="AT73" s="993">
        <v>24752.471819999999</v>
      </c>
      <c r="AU73" s="993">
        <v>24752.471819999999</v>
      </c>
      <c r="AV73" s="993">
        <v>24752.471819999999</v>
      </c>
      <c r="AW73" s="993">
        <v>24752.471819999999</v>
      </c>
      <c r="AX73" s="993">
        <v>0</v>
      </c>
      <c r="AY73" s="993">
        <v>0</v>
      </c>
      <c r="AZ73" s="993">
        <v>0</v>
      </c>
      <c r="BA73" s="993">
        <v>0</v>
      </c>
      <c r="BB73" s="993">
        <v>0</v>
      </c>
      <c r="BC73" s="993">
        <v>0</v>
      </c>
      <c r="BD73" s="993">
        <v>0</v>
      </c>
      <c r="BE73" s="993">
        <v>0</v>
      </c>
      <c r="BF73" s="993">
        <v>0</v>
      </c>
      <c r="BG73" s="993">
        <v>0</v>
      </c>
      <c r="BH73" s="993">
        <v>0</v>
      </c>
      <c r="BI73" s="993">
        <v>0</v>
      </c>
      <c r="BJ73" s="993">
        <v>0</v>
      </c>
      <c r="BK73" s="993">
        <v>0</v>
      </c>
      <c r="BL73" s="993">
        <v>0</v>
      </c>
      <c r="BM73" s="993">
        <v>0</v>
      </c>
      <c r="BN73" s="993">
        <v>0</v>
      </c>
      <c r="BO73" s="993">
        <v>0</v>
      </c>
      <c r="BP73" s="993">
        <v>0</v>
      </c>
      <c r="BQ73" s="993">
        <v>0</v>
      </c>
      <c r="BR73" s="993">
        <v>0</v>
      </c>
      <c r="BS73" s="993">
        <v>0</v>
      </c>
      <c r="BT73" s="994">
        <v>0</v>
      </c>
    </row>
    <row r="74" spans="2:72">
      <c r="B74" s="681" t="s">
        <v>207</v>
      </c>
      <c r="C74" s="681" t="s">
        <v>816</v>
      </c>
      <c r="D74" s="681" t="s">
        <v>1</v>
      </c>
      <c r="E74" s="681" t="s">
        <v>824</v>
      </c>
      <c r="F74" s="681" t="s">
        <v>28</v>
      </c>
      <c r="G74" s="681" t="s">
        <v>825</v>
      </c>
      <c r="H74" s="681">
        <v>2014</v>
      </c>
      <c r="I74" s="635" t="s">
        <v>582</v>
      </c>
      <c r="J74" s="635" t="s">
        <v>597</v>
      </c>
      <c r="K74" s="624"/>
      <c r="L74" s="992">
        <v>0</v>
      </c>
      <c r="M74" s="993">
        <v>0</v>
      </c>
      <c r="N74" s="993">
        <v>0</v>
      </c>
      <c r="O74" s="993">
        <v>0.35026289199999999</v>
      </c>
      <c r="P74" s="993">
        <v>0.35026289199999999</v>
      </c>
      <c r="Q74" s="993">
        <v>0.35026289199999999</v>
      </c>
      <c r="R74" s="993">
        <v>0</v>
      </c>
      <c r="S74" s="993">
        <v>0</v>
      </c>
      <c r="T74" s="993">
        <v>0</v>
      </c>
      <c r="U74" s="993">
        <v>0</v>
      </c>
      <c r="V74" s="993">
        <v>0</v>
      </c>
      <c r="W74" s="993">
        <v>0</v>
      </c>
      <c r="X74" s="993">
        <v>0</v>
      </c>
      <c r="Y74" s="993">
        <v>0</v>
      </c>
      <c r="Z74" s="993">
        <v>0</v>
      </c>
      <c r="AA74" s="993">
        <v>0</v>
      </c>
      <c r="AB74" s="993">
        <v>0</v>
      </c>
      <c r="AC74" s="993">
        <v>0</v>
      </c>
      <c r="AD74" s="993">
        <v>0</v>
      </c>
      <c r="AE74" s="993">
        <v>0</v>
      </c>
      <c r="AF74" s="993">
        <v>0</v>
      </c>
      <c r="AG74" s="993">
        <v>0</v>
      </c>
      <c r="AH74" s="993">
        <v>0</v>
      </c>
      <c r="AI74" s="993">
        <v>0</v>
      </c>
      <c r="AJ74" s="993">
        <v>0</v>
      </c>
      <c r="AK74" s="993">
        <v>0</v>
      </c>
      <c r="AL74" s="993">
        <v>0</v>
      </c>
      <c r="AM74" s="993">
        <v>0</v>
      </c>
      <c r="AN74" s="993">
        <v>0</v>
      </c>
      <c r="AO74" s="994">
        <v>0</v>
      </c>
      <c r="AP74" s="983"/>
      <c r="AQ74" s="992">
        <v>0</v>
      </c>
      <c r="AR74" s="993">
        <v>0</v>
      </c>
      <c r="AS74" s="993">
        <v>0</v>
      </c>
      <c r="AT74" s="993">
        <v>313.22413979999999</v>
      </c>
      <c r="AU74" s="993">
        <v>313.22413979999999</v>
      </c>
      <c r="AV74" s="993">
        <v>313.22413979999999</v>
      </c>
      <c r="AW74" s="993">
        <v>0</v>
      </c>
      <c r="AX74" s="993">
        <v>0</v>
      </c>
      <c r="AY74" s="993">
        <v>0</v>
      </c>
      <c r="AZ74" s="993">
        <v>0</v>
      </c>
      <c r="BA74" s="993">
        <v>0</v>
      </c>
      <c r="BB74" s="993">
        <v>0</v>
      </c>
      <c r="BC74" s="993">
        <v>0</v>
      </c>
      <c r="BD74" s="993">
        <v>0</v>
      </c>
      <c r="BE74" s="993">
        <v>0</v>
      </c>
      <c r="BF74" s="993">
        <v>0</v>
      </c>
      <c r="BG74" s="993">
        <v>0</v>
      </c>
      <c r="BH74" s="993">
        <v>0</v>
      </c>
      <c r="BI74" s="993">
        <v>0</v>
      </c>
      <c r="BJ74" s="993">
        <v>0</v>
      </c>
      <c r="BK74" s="993">
        <v>0</v>
      </c>
      <c r="BL74" s="993">
        <v>0</v>
      </c>
      <c r="BM74" s="993">
        <v>0</v>
      </c>
      <c r="BN74" s="993">
        <v>0</v>
      </c>
      <c r="BO74" s="993">
        <v>0</v>
      </c>
      <c r="BP74" s="993">
        <v>0</v>
      </c>
      <c r="BQ74" s="993">
        <v>0</v>
      </c>
      <c r="BR74" s="993">
        <v>0</v>
      </c>
      <c r="BS74" s="993">
        <v>0</v>
      </c>
      <c r="BT74" s="994">
        <v>0</v>
      </c>
    </row>
    <row r="75" spans="2:72">
      <c r="B75" s="681" t="s">
        <v>207</v>
      </c>
      <c r="C75" s="681" t="s">
        <v>816</v>
      </c>
      <c r="D75" s="681" t="s">
        <v>1</v>
      </c>
      <c r="E75" s="681" t="s">
        <v>824</v>
      </c>
      <c r="F75" s="681" t="s">
        <v>28</v>
      </c>
      <c r="G75" s="681" t="s">
        <v>825</v>
      </c>
      <c r="H75" s="681">
        <v>2014</v>
      </c>
      <c r="I75" s="635" t="s">
        <v>582</v>
      </c>
      <c r="J75" s="635" t="s">
        <v>597</v>
      </c>
      <c r="K75" s="624"/>
      <c r="L75" s="992">
        <v>0</v>
      </c>
      <c r="M75" s="993">
        <v>0</v>
      </c>
      <c r="N75" s="993">
        <v>0</v>
      </c>
      <c r="O75" s="993">
        <v>0.70795933700000002</v>
      </c>
      <c r="P75" s="993">
        <v>0.70795933700000002</v>
      </c>
      <c r="Q75" s="993">
        <v>0.70795933700000002</v>
      </c>
      <c r="R75" s="993">
        <v>0.70795933700000002</v>
      </c>
      <c r="S75" s="993">
        <v>0</v>
      </c>
      <c r="T75" s="993">
        <v>0</v>
      </c>
      <c r="U75" s="993">
        <v>0</v>
      </c>
      <c r="V75" s="993">
        <v>0</v>
      </c>
      <c r="W75" s="993">
        <v>0</v>
      </c>
      <c r="X75" s="993">
        <v>0</v>
      </c>
      <c r="Y75" s="993">
        <v>0</v>
      </c>
      <c r="Z75" s="993">
        <v>0</v>
      </c>
      <c r="AA75" s="993">
        <v>0</v>
      </c>
      <c r="AB75" s="993">
        <v>0</v>
      </c>
      <c r="AC75" s="993">
        <v>0</v>
      </c>
      <c r="AD75" s="993">
        <v>0</v>
      </c>
      <c r="AE75" s="993">
        <v>0</v>
      </c>
      <c r="AF75" s="993">
        <v>0</v>
      </c>
      <c r="AG75" s="993">
        <v>0</v>
      </c>
      <c r="AH75" s="993">
        <v>0</v>
      </c>
      <c r="AI75" s="993">
        <v>0</v>
      </c>
      <c r="AJ75" s="993">
        <v>0</v>
      </c>
      <c r="AK75" s="993">
        <v>0</v>
      </c>
      <c r="AL75" s="993">
        <v>0</v>
      </c>
      <c r="AM75" s="993">
        <v>0</v>
      </c>
      <c r="AN75" s="993">
        <v>0</v>
      </c>
      <c r="AO75" s="994">
        <v>0</v>
      </c>
      <c r="AP75" s="983"/>
      <c r="AQ75" s="995">
        <v>0</v>
      </c>
      <c r="AR75" s="996">
        <v>0</v>
      </c>
      <c r="AS75" s="996">
        <v>0</v>
      </c>
      <c r="AT75" s="996">
        <v>1262.335233</v>
      </c>
      <c r="AU75" s="996">
        <v>1262.335233</v>
      </c>
      <c r="AV75" s="996">
        <v>1262.335233</v>
      </c>
      <c r="AW75" s="996">
        <v>1262.335233</v>
      </c>
      <c r="AX75" s="996">
        <v>0</v>
      </c>
      <c r="AY75" s="996">
        <v>0</v>
      </c>
      <c r="AZ75" s="996">
        <v>0</v>
      </c>
      <c r="BA75" s="996">
        <v>0</v>
      </c>
      <c r="BB75" s="996">
        <v>0</v>
      </c>
      <c r="BC75" s="996">
        <v>0</v>
      </c>
      <c r="BD75" s="996">
        <v>0</v>
      </c>
      <c r="BE75" s="996">
        <v>0</v>
      </c>
      <c r="BF75" s="996">
        <v>0</v>
      </c>
      <c r="BG75" s="996">
        <v>0</v>
      </c>
      <c r="BH75" s="996">
        <v>0</v>
      </c>
      <c r="BI75" s="996">
        <v>0</v>
      </c>
      <c r="BJ75" s="996">
        <v>0</v>
      </c>
      <c r="BK75" s="996">
        <v>0</v>
      </c>
      <c r="BL75" s="996">
        <v>0</v>
      </c>
      <c r="BM75" s="996">
        <v>0</v>
      </c>
      <c r="BN75" s="996">
        <v>0</v>
      </c>
      <c r="BO75" s="996">
        <v>0</v>
      </c>
      <c r="BP75" s="996">
        <v>0</v>
      </c>
      <c r="BQ75" s="996">
        <v>0</v>
      </c>
      <c r="BR75" s="996">
        <v>0</v>
      </c>
      <c r="BS75" s="996">
        <v>0</v>
      </c>
      <c r="BT75" s="997">
        <v>0</v>
      </c>
    </row>
    <row r="76" spans="2:72">
      <c r="B76" s="681" t="s">
        <v>207</v>
      </c>
      <c r="C76" s="681" t="s">
        <v>816</v>
      </c>
      <c r="D76" s="681" t="s">
        <v>1</v>
      </c>
      <c r="E76" s="681" t="s">
        <v>824</v>
      </c>
      <c r="F76" s="681" t="s">
        <v>28</v>
      </c>
      <c r="G76" s="681" t="s">
        <v>825</v>
      </c>
      <c r="H76" s="681">
        <v>2014</v>
      </c>
      <c r="I76" s="635" t="s">
        <v>582</v>
      </c>
      <c r="J76" s="635" t="s">
        <v>597</v>
      </c>
      <c r="K76" s="624"/>
      <c r="L76" s="992">
        <v>0</v>
      </c>
      <c r="M76" s="993">
        <v>0</v>
      </c>
      <c r="N76" s="993">
        <v>0</v>
      </c>
      <c r="O76" s="993">
        <v>4.807480684092468</v>
      </c>
      <c r="P76" s="993">
        <v>4.807480684092468</v>
      </c>
      <c r="Q76" s="993">
        <v>4.807480684092468</v>
      </c>
      <c r="R76" s="993">
        <v>4.807480684092468</v>
      </c>
      <c r="S76" s="993">
        <v>0</v>
      </c>
      <c r="T76" s="993">
        <v>0</v>
      </c>
      <c r="U76" s="993">
        <v>0</v>
      </c>
      <c r="V76" s="993">
        <v>0</v>
      </c>
      <c r="W76" s="993">
        <v>0</v>
      </c>
      <c r="X76" s="993">
        <v>0</v>
      </c>
      <c r="Y76" s="993">
        <v>0</v>
      </c>
      <c r="Z76" s="993">
        <v>0</v>
      </c>
      <c r="AA76" s="993">
        <v>0</v>
      </c>
      <c r="AB76" s="993">
        <v>0</v>
      </c>
      <c r="AC76" s="993">
        <v>0</v>
      </c>
      <c r="AD76" s="993">
        <v>0</v>
      </c>
      <c r="AE76" s="993">
        <v>0</v>
      </c>
      <c r="AF76" s="993">
        <v>0</v>
      </c>
      <c r="AG76" s="993">
        <v>0</v>
      </c>
      <c r="AH76" s="993">
        <v>0</v>
      </c>
      <c r="AI76" s="993">
        <v>0</v>
      </c>
      <c r="AJ76" s="993">
        <v>0</v>
      </c>
      <c r="AK76" s="993">
        <v>0</v>
      </c>
      <c r="AL76" s="993">
        <v>0</v>
      </c>
      <c r="AM76" s="993">
        <v>0</v>
      </c>
      <c r="AN76" s="993">
        <v>0</v>
      </c>
      <c r="AO76" s="994">
        <v>0</v>
      </c>
      <c r="AP76" s="983"/>
      <c r="AQ76" s="998">
        <v>0</v>
      </c>
      <c r="AR76" s="999">
        <v>0</v>
      </c>
      <c r="AS76" s="999">
        <v>0</v>
      </c>
      <c r="AT76" s="999">
        <v>34808.893522273094</v>
      </c>
      <c r="AU76" s="999">
        <v>34808.893522273094</v>
      </c>
      <c r="AV76" s="999">
        <v>34808.893522273094</v>
      </c>
      <c r="AW76" s="999">
        <v>34808.893522273094</v>
      </c>
      <c r="AX76" s="999">
        <v>0</v>
      </c>
      <c r="AY76" s="999">
        <v>0</v>
      </c>
      <c r="AZ76" s="999">
        <v>0</v>
      </c>
      <c r="BA76" s="999">
        <v>0</v>
      </c>
      <c r="BB76" s="999">
        <v>0</v>
      </c>
      <c r="BC76" s="999">
        <v>0</v>
      </c>
      <c r="BD76" s="999">
        <v>0</v>
      </c>
      <c r="BE76" s="999">
        <v>0</v>
      </c>
      <c r="BF76" s="999">
        <v>0</v>
      </c>
      <c r="BG76" s="999">
        <v>0</v>
      </c>
      <c r="BH76" s="999">
        <v>0</v>
      </c>
      <c r="BI76" s="999">
        <v>0</v>
      </c>
      <c r="BJ76" s="999">
        <v>0</v>
      </c>
      <c r="BK76" s="999">
        <v>0</v>
      </c>
      <c r="BL76" s="999">
        <v>0</v>
      </c>
      <c r="BM76" s="999">
        <v>0</v>
      </c>
      <c r="BN76" s="999">
        <v>0</v>
      </c>
      <c r="BO76" s="999">
        <v>0</v>
      </c>
      <c r="BP76" s="999">
        <v>0</v>
      </c>
      <c r="BQ76" s="999">
        <v>0</v>
      </c>
      <c r="BR76" s="999">
        <v>0</v>
      </c>
      <c r="BS76" s="999">
        <v>0</v>
      </c>
      <c r="BT76" s="1000">
        <v>0</v>
      </c>
    </row>
    <row r="77" spans="2:72">
      <c r="B77" s="681" t="s">
        <v>207</v>
      </c>
      <c r="C77" s="681" t="s">
        <v>816</v>
      </c>
      <c r="D77" s="681" t="s">
        <v>1</v>
      </c>
      <c r="E77" s="681" t="s">
        <v>824</v>
      </c>
      <c r="F77" s="681" t="s">
        <v>28</v>
      </c>
      <c r="G77" s="681" t="s">
        <v>825</v>
      </c>
      <c r="H77" s="681">
        <v>2014</v>
      </c>
      <c r="I77" s="635" t="s">
        <v>582</v>
      </c>
      <c r="J77" s="635" t="s">
        <v>597</v>
      </c>
      <c r="K77" s="624"/>
      <c r="L77" s="992">
        <v>0</v>
      </c>
      <c r="M77" s="993">
        <v>0</v>
      </c>
      <c r="N77" s="993">
        <v>0</v>
      </c>
      <c r="O77" s="993">
        <v>7.3843489178549406</v>
      </c>
      <c r="P77" s="993">
        <v>7.3843489178549406</v>
      </c>
      <c r="Q77" s="993">
        <v>7.3843489178549406</v>
      </c>
      <c r="R77" s="993">
        <v>7.3843489178549406</v>
      </c>
      <c r="S77" s="993">
        <v>7.3843489178549406</v>
      </c>
      <c r="T77" s="993">
        <v>0</v>
      </c>
      <c r="U77" s="993">
        <v>0</v>
      </c>
      <c r="V77" s="993">
        <v>0</v>
      </c>
      <c r="W77" s="993">
        <v>0</v>
      </c>
      <c r="X77" s="993">
        <v>0</v>
      </c>
      <c r="Y77" s="993">
        <v>0</v>
      </c>
      <c r="Z77" s="993">
        <v>0</v>
      </c>
      <c r="AA77" s="993">
        <v>0</v>
      </c>
      <c r="AB77" s="993">
        <v>0</v>
      </c>
      <c r="AC77" s="993">
        <v>0</v>
      </c>
      <c r="AD77" s="993">
        <v>0</v>
      </c>
      <c r="AE77" s="993">
        <v>0</v>
      </c>
      <c r="AF77" s="993">
        <v>0</v>
      </c>
      <c r="AG77" s="993">
        <v>0</v>
      </c>
      <c r="AH77" s="993">
        <v>0</v>
      </c>
      <c r="AI77" s="993">
        <v>0</v>
      </c>
      <c r="AJ77" s="993">
        <v>0</v>
      </c>
      <c r="AK77" s="993">
        <v>0</v>
      </c>
      <c r="AL77" s="993">
        <v>0</v>
      </c>
      <c r="AM77" s="993">
        <v>0</v>
      </c>
      <c r="AN77" s="993">
        <v>0</v>
      </c>
      <c r="AO77" s="994">
        <v>0</v>
      </c>
      <c r="AP77" s="983"/>
      <c r="AQ77" s="992">
        <v>0</v>
      </c>
      <c r="AR77" s="993">
        <v>0</v>
      </c>
      <c r="AS77" s="993">
        <v>0</v>
      </c>
      <c r="AT77" s="993">
        <v>50245.919072303281</v>
      </c>
      <c r="AU77" s="993">
        <v>50245.919072303281</v>
      </c>
      <c r="AV77" s="993">
        <v>50245.919072303281</v>
      </c>
      <c r="AW77" s="993">
        <v>50245.919072303281</v>
      </c>
      <c r="AX77" s="993">
        <v>50245.919072303281</v>
      </c>
      <c r="AY77" s="993">
        <v>0</v>
      </c>
      <c r="AZ77" s="993">
        <v>0</v>
      </c>
      <c r="BA77" s="993">
        <v>0</v>
      </c>
      <c r="BB77" s="993">
        <v>0</v>
      </c>
      <c r="BC77" s="993">
        <v>0</v>
      </c>
      <c r="BD77" s="993">
        <v>0</v>
      </c>
      <c r="BE77" s="993">
        <v>0</v>
      </c>
      <c r="BF77" s="993">
        <v>0</v>
      </c>
      <c r="BG77" s="993">
        <v>0</v>
      </c>
      <c r="BH77" s="993">
        <v>0</v>
      </c>
      <c r="BI77" s="993">
        <v>0</v>
      </c>
      <c r="BJ77" s="993">
        <v>0</v>
      </c>
      <c r="BK77" s="993">
        <v>0</v>
      </c>
      <c r="BL77" s="993">
        <v>0</v>
      </c>
      <c r="BM77" s="993">
        <v>0</v>
      </c>
      <c r="BN77" s="993">
        <v>0</v>
      </c>
      <c r="BO77" s="993">
        <v>0</v>
      </c>
      <c r="BP77" s="993">
        <v>0</v>
      </c>
      <c r="BQ77" s="993">
        <v>0</v>
      </c>
      <c r="BR77" s="993">
        <v>0</v>
      </c>
      <c r="BS77" s="993">
        <v>0</v>
      </c>
      <c r="BT77" s="994">
        <v>0</v>
      </c>
    </row>
    <row r="78" spans="2:72">
      <c r="B78" s="681" t="s">
        <v>207</v>
      </c>
      <c r="C78" s="681" t="s">
        <v>816</v>
      </c>
      <c r="D78" s="681" t="s">
        <v>5</v>
      </c>
      <c r="E78" s="681" t="s">
        <v>824</v>
      </c>
      <c r="F78" s="681" t="s">
        <v>28</v>
      </c>
      <c r="G78" s="681" t="s">
        <v>825</v>
      </c>
      <c r="H78" s="681">
        <v>2014</v>
      </c>
      <c r="I78" s="635" t="s">
        <v>582</v>
      </c>
      <c r="J78" s="635" t="s">
        <v>597</v>
      </c>
      <c r="K78" s="624"/>
      <c r="L78" s="992">
        <v>0</v>
      </c>
      <c r="M78" s="993">
        <v>0</v>
      </c>
      <c r="N78" s="993">
        <v>0</v>
      </c>
      <c r="O78" s="993">
        <v>72.256046729999994</v>
      </c>
      <c r="P78" s="993">
        <v>63.071686800000002</v>
      </c>
      <c r="Q78" s="993">
        <v>58.285306939999998</v>
      </c>
      <c r="R78" s="993">
        <v>58.285306939999998</v>
      </c>
      <c r="S78" s="993">
        <v>58.285306939999998</v>
      </c>
      <c r="T78" s="993">
        <v>58.285306939999998</v>
      </c>
      <c r="U78" s="993">
        <v>58.285306939999998</v>
      </c>
      <c r="V78" s="993">
        <v>58.241715319999997</v>
      </c>
      <c r="W78" s="993">
        <v>58.241715319999997</v>
      </c>
      <c r="X78" s="993">
        <v>54.37269044</v>
      </c>
      <c r="Y78" s="993">
        <v>49.482487409999997</v>
      </c>
      <c r="Z78" s="993">
        <v>41.916229289999997</v>
      </c>
      <c r="AA78" s="993">
        <v>41.916229289999997</v>
      </c>
      <c r="AB78" s="993">
        <v>41.714529280000001</v>
      </c>
      <c r="AC78" s="993">
        <v>41.714529280000001</v>
      </c>
      <c r="AD78" s="993">
        <v>41.629324459999999</v>
      </c>
      <c r="AE78" s="993">
        <v>33.84190581</v>
      </c>
      <c r="AF78" s="993">
        <v>33.84190581</v>
      </c>
      <c r="AG78" s="993">
        <v>33.84190581</v>
      </c>
      <c r="AH78" s="993">
        <v>33.84190581</v>
      </c>
      <c r="AI78" s="993">
        <v>0</v>
      </c>
      <c r="AJ78" s="993">
        <v>0</v>
      </c>
      <c r="AK78" s="993">
        <v>0</v>
      </c>
      <c r="AL78" s="993">
        <v>0</v>
      </c>
      <c r="AM78" s="993">
        <v>0</v>
      </c>
      <c r="AN78" s="993">
        <v>0</v>
      </c>
      <c r="AO78" s="994">
        <v>0</v>
      </c>
      <c r="AP78" s="983"/>
      <c r="AQ78" s="992">
        <v>0</v>
      </c>
      <c r="AR78" s="993">
        <v>0</v>
      </c>
      <c r="AS78" s="993">
        <v>0</v>
      </c>
      <c r="AT78" s="993">
        <v>1104067.862</v>
      </c>
      <c r="AU78" s="993">
        <v>957767.20759999997</v>
      </c>
      <c r="AV78" s="993">
        <v>881523.40720000002</v>
      </c>
      <c r="AW78" s="993">
        <v>881523.40720000002</v>
      </c>
      <c r="AX78" s="993">
        <v>881523.40720000002</v>
      </c>
      <c r="AY78" s="993">
        <v>881523.40720000002</v>
      </c>
      <c r="AZ78" s="993">
        <v>881523.40720000002</v>
      </c>
      <c r="BA78" s="993">
        <v>881141.54460000002</v>
      </c>
      <c r="BB78" s="993">
        <v>881141.54460000002</v>
      </c>
      <c r="BC78" s="993">
        <v>819510.58979999996</v>
      </c>
      <c r="BD78" s="993">
        <v>796720.35530000005</v>
      </c>
      <c r="BE78" s="993">
        <v>673713.39370000002</v>
      </c>
      <c r="BF78" s="993">
        <v>673713.39370000002</v>
      </c>
      <c r="BG78" s="993">
        <v>664065.87589999998</v>
      </c>
      <c r="BH78" s="993">
        <v>664065.87589999998</v>
      </c>
      <c r="BI78" s="993">
        <v>663127.03940000001</v>
      </c>
      <c r="BJ78" s="993">
        <v>539078.71669999999</v>
      </c>
      <c r="BK78" s="993">
        <v>539078.71669999999</v>
      </c>
      <c r="BL78" s="993">
        <v>539078.71669999999</v>
      </c>
      <c r="BM78" s="993">
        <v>539078.71669999999</v>
      </c>
      <c r="BN78" s="993">
        <v>0</v>
      </c>
      <c r="BO78" s="993">
        <v>0</v>
      </c>
      <c r="BP78" s="993">
        <v>0</v>
      </c>
      <c r="BQ78" s="993">
        <v>0</v>
      </c>
      <c r="BR78" s="993">
        <v>0</v>
      </c>
      <c r="BS78" s="993">
        <v>0</v>
      </c>
      <c r="BT78" s="994">
        <v>0</v>
      </c>
    </row>
    <row r="79" spans="2:72">
      <c r="B79" s="681" t="s">
        <v>207</v>
      </c>
      <c r="C79" s="681" t="s">
        <v>816</v>
      </c>
      <c r="D79" s="681" t="s">
        <v>4</v>
      </c>
      <c r="E79" s="681" t="s">
        <v>824</v>
      </c>
      <c r="F79" s="681" t="s">
        <v>28</v>
      </c>
      <c r="G79" s="681" t="s">
        <v>825</v>
      </c>
      <c r="H79" s="681">
        <v>2014</v>
      </c>
      <c r="I79" s="635" t="s">
        <v>582</v>
      </c>
      <c r="J79" s="635" t="s">
        <v>597</v>
      </c>
      <c r="K79" s="624"/>
      <c r="L79" s="992">
        <v>0</v>
      </c>
      <c r="M79" s="993">
        <v>0</v>
      </c>
      <c r="N79" s="993">
        <v>0</v>
      </c>
      <c r="O79" s="993">
        <v>20.40717428</v>
      </c>
      <c r="P79" s="993">
        <v>19.23192517</v>
      </c>
      <c r="Q79" s="993">
        <v>18.647351149999999</v>
      </c>
      <c r="R79" s="993">
        <v>18.647351149999999</v>
      </c>
      <c r="S79" s="993">
        <v>18.647351149999999</v>
      </c>
      <c r="T79" s="993">
        <v>18.647351149999999</v>
      </c>
      <c r="U79" s="993">
        <v>18.647351149999999</v>
      </c>
      <c r="V79" s="993">
        <v>17.839738910000001</v>
      </c>
      <c r="W79" s="993">
        <v>17.839738910000001</v>
      </c>
      <c r="X79" s="993">
        <v>15.78044873</v>
      </c>
      <c r="Y79" s="993">
        <v>11.6570035</v>
      </c>
      <c r="Z79" s="993">
        <v>11.44907862</v>
      </c>
      <c r="AA79" s="993">
        <v>11.44907862</v>
      </c>
      <c r="AB79" s="993">
        <v>11.427188299999999</v>
      </c>
      <c r="AC79" s="993">
        <v>11.427188299999999</v>
      </c>
      <c r="AD79" s="993">
        <v>11.39836216</v>
      </c>
      <c r="AE79" s="993">
        <v>5.1963033999999997</v>
      </c>
      <c r="AF79" s="993">
        <v>5.1963033999999997</v>
      </c>
      <c r="AG79" s="993">
        <v>5.1963033999999997</v>
      </c>
      <c r="AH79" s="993">
        <v>5.1963033999999997</v>
      </c>
      <c r="AI79" s="993">
        <v>0</v>
      </c>
      <c r="AJ79" s="993">
        <v>0</v>
      </c>
      <c r="AK79" s="993">
        <v>0</v>
      </c>
      <c r="AL79" s="993">
        <v>0</v>
      </c>
      <c r="AM79" s="993">
        <v>0</v>
      </c>
      <c r="AN79" s="993">
        <v>0</v>
      </c>
      <c r="AO79" s="994">
        <v>0</v>
      </c>
      <c r="AP79" s="983"/>
      <c r="AQ79" s="992">
        <v>0</v>
      </c>
      <c r="AR79" s="993">
        <v>0</v>
      </c>
      <c r="AS79" s="993">
        <v>0</v>
      </c>
      <c r="AT79" s="993">
        <v>271895.08720000001</v>
      </c>
      <c r="AU79" s="993">
        <v>253776.5809</v>
      </c>
      <c r="AV79" s="993">
        <v>244737.0901</v>
      </c>
      <c r="AW79" s="993">
        <v>244737.0901</v>
      </c>
      <c r="AX79" s="993">
        <v>244737.0901</v>
      </c>
      <c r="AY79" s="993">
        <v>244737.0901</v>
      </c>
      <c r="AZ79" s="993">
        <v>244737.0901</v>
      </c>
      <c r="BA79" s="993">
        <v>232233.72630000001</v>
      </c>
      <c r="BB79" s="993">
        <v>232233.72630000001</v>
      </c>
      <c r="BC79" s="993">
        <v>199389.5717</v>
      </c>
      <c r="BD79" s="993">
        <v>184710.69990000001</v>
      </c>
      <c r="BE79" s="993">
        <v>180090.38080000001</v>
      </c>
      <c r="BF79" s="993">
        <v>180090.38080000001</v>
      </c>
      <c r="BG79" s="993">
        <v>179030.3051</v>
      </c>
      <c r="BH79" s="993">
        <v>179030.3051</v>
      </c>
      <c r="BI79" s="993">
        <v>178664.7788</v>
      </c>
      <c r="BJ79" s="993">
        <v>79870.169089999996</v>
      </c>
      <c r="BK79" s="993">
        <v>79870.169089999996</v>
      </c>
      <c r="BL79" s="993">
        <v>79870.169089999996</v>
      </c>
      <c r="BM79" s="993">
        <v>79870.169089999996</v>
      </c>
      <c r="BN79" s="993">
        <v>0</v>
      </c>
      <c r="BO79" s="993">
        <v>0</v>
      </c>
      <c r="BP79" s="993">
        <v>0</v>
      </c>
      <c r="BQ79" s="993">
        <v>0</v>
      </c>
      <c r="BR79" s="993">
        <v>0</v>
      </c>
      <c r="BS79" s="993">
        <v>0</v>
      </c>
      <c r="BT79" s="994">
        <v>0</v>
      </c>
    </row>
    <row r="80" spans="2:72">
      <c r="B80" s="681" t="s">
        <v>207</v>
      </c>
      <c r="C80" s="681" t="s">
        <v>830</v>
      </c>
      <c r="D80" s="681" t="s">
        <v>14</v>
      </c>
      <c r="E80" s="681" t="s">
        <v>824</v>
      </c>
      <c r="F80" s="681" t="s">
        <v>28</v>
      </c>
      <c r="G80" s="681" t="s">
        <v>825</v>
      </c>
      <c r="H80" s="681">
        <v>2014</v>
      </c>
      <c r="I80" s="635" t="s">
        <v>582</v>
      </c>
      <c r="J80" s="635" t="s">
        <v>597</v>
      </c>
      <c r="K80" s="624"/>
      <c r="L80" s="992">
        <v>0</v>
      </c>
      <c r="M80" s="993">
        <v>0</v>
      </c>
      <c r="N80" s="993">
        <v>0</v>
      </c>
      <c r="O80" s="993">
        <v>1.418331148</v>
      </c>
      <c r="P80" s="993">
        <v>1.3729587999999999</v>
      </c>
      <c r="Q80" s="993">
        <v>1.2310427100000001</v>
      </c>
      <c r="R80" s="993">
        <v>1.174959885</v>
      </c>
      <c r="S80" s="993">
        <v>1.1350531939999999</v>
      </c>
      <c r="T80" s="993">
        <v>1.1350531939999999</v>
      </c>
      <c r="U80" s="993">
        <v>1.1350531939999999</v>
      </c>
      <c r="V80" s="993">
        <v>1.1350531939999999</v>
      </c>
      <c r="W80" s="993">
        <v>0.54109998800000003</v>
      </c>
      <c r="X80" s="993">
        <v>0.41049998300000001</v>
      </c>
      <c r="Y80" s="993">
        <v>0.41049998300000001</v>
      </c>
      <c r="Z80" s="993">
        <v>0.41049998300000001</v>
      </c>
      <c r="AA80" s="993">
        <v>0.41049998300000001</v>
      </c>
      <c r="AB80" s="993">
        <v>0.41049998300000001</v>
      </c>
      <c r="AC80" s="993">
        <v>0</v>
      </c>
      <c r="AD80" s="993">
        <v>0</v>
      </c>
      <c r="AE80" s="993">
        <v>0</v>
      </c>
      <c r="AF80" s="993">
        <v>0</v>
      </c>
      <c r="AG80" s="993">
        <v>0</v>
      </c>
      <c r="AH80" s="993">
        <v>0</v>
      </c>
      <c r="AI80" s="993">
        <v>0</v>
      </c>
      <c r="AJ80" s="993">
        <v>0</v>
      </c>
      <c r="AK80" s="993">
        <v>0</v>
      </c>
      <c r="AL80" s="993">
        <v>0</v>
      </c>
      <c r="AM80" s="993">
        <v>0</v>
      </c>
      <c r="AN80" s="993">
        <v>0</v>
      </c>
      <c r="AO80" s="994">
        <v>0</v>
      </c>
      <c r="AP80" s="983"/>
      <c r="AQ80" s="992">
        <v>0</v>
      </c>
      <c r="AR80" s="993">
        <v>0</v>
      </c>
      <c r="AS80" s="993">
        <v>0</v>
      </c>
      <c r="AT80" s="993">
        <v>20414.023410000002</v>
      </c>
      <c r="AU80" s="993">
        <v>19537.75402</v>
      </c>
      <c r="AV80" s="993">
        <v>16800.45306</v>
      </c>
      <c r="AW80" s="993">
        <v>15723.606809999999</v>
      </c>
      <c r="AX80" s="993">
        <v>14958.728450000001</v>
      </c>
      <c r="AY80" s="993">
        <v>14958.728450000001</v>
      </c>
      <c r="AZ80" s="993">
        <v>14958.728450000001</v>
      </c>
      <c r="BA80" s="993">
        <v>14958.728450000001</v>
      </c>
      <c r="BB80" s="993">
        <v>3497</v>
      </c>
      <c r="BC80" s="993">
        <v>3375</v>
      </c>
      <c r="BD80" s="993">
        <v>3375</v>
      </c>
      <c r="BE80" s="993">
        <v>3375</v>
      </c>
      <c r="BF80" s="993">
        <v>3375</v>
      </c>
      <c r="BG80" s="993">
        <v>3375</v>
      </c>
      <c r="BH80" s="993">
        <v>0</v>
      </c>
      <c r="BI80" s="993">
        <v>0</v>
      </c>
      <c r="BJ80" s="993">
        <v>0</v>
      </c>
      <c r="BK80" s="993">
        <v>0</v>
      </c>
      <c r="BL80" s="993">
        <v>0</v>
      </c>
      <c r="BM80" s="993">
        <v>0</v>
      </c>
      <c r="BN80" s="993">
        <v>0</v>
      </c>
      <c r="BO80" s="993">
        <v>0</v>
      </c>
      <c r="BP80" s="993">
        <v>0</v>
      </c>
      <c r="BQ80" s="993">
        <v>0</v>
      </c>
      <c r="BR80" s="993">
        <v>0</v>
      </c>
      <c r="BS80" s="993">
        <v>0</v>
      </c>
      <c r="BT80" s="994">
        <v>0</v>
      </c>
    </row>
    <row r="81" spans="2:73">
      <c r="B81" s="681" t="s">
        <v>207</v>
      </c>
      <c r="C81" s="681" t="s">
        <v>816</v>
      </c>
      <c r="D81" s="681" t="s">
        <v>3</v>
      </c>
      <c r="E81" s="681" t="s">
        <v>824</v>
      </c>
      <c r="F81" s="681" t="s">
        <v>28</v>
      </c>
      <c r="G81" s="681" t="s">
        <v>825</v>
      </c>
      <c r="H81" s="681">
        <v>2014</v>
      </c>
      <c r="I81" s="635" t="s">
        <v>582</v>
      </c>
      <c r="J81" s="635" t="s">
        <v>597</v>
      </c>
      <c r="K81" s="624"/>
      <c r="L81" s="992">
        <v>0</v>
      </c>
      <c r="M81" s="993">
        <v>0</v>
      </c>
      <c r="N81" s="993">
        <v>0</v>
      </c>
      <c r="O81" s="993">
        <v>350.74676416899996</v>
      </c>
      <c r="P81" s="993">
        <v>350.74676416899996</v>
      </c>
      <c r="Q81" s="993">
        <v>350.74676416899996</v>
      </c>
      <c r="R81" s="993">
        <v>350.74676416899996</v>
      </c>
      <c r="S81" s="993">
        <v>350.74676416899996</v>
      </c>
      <c r="T81" s="993">
        <v>350.74676416899996</v>
      </c>
      <c r="U81" s="993">
        <v>350.74676416899996</v>
      </c>
      <c r="V81" s="993">
        <v>350.74676416899996</v>
      </c>
      <c r="W81" s="993">
        <v>350.74676416899996</v>
      </c>
      <c r="X81" s="993">
        <v>350.74676416899996</v>
      </c>
      <c r="Y81" s="993">
        <v>350.74676416899996</v>
      </c>
      <c r="Z81" s="993">
        <v>350.74676416899996</v>
      </c>
      <c r="AA81" s="993">
        <v>350.74676416899996</v>
      </c>
      <c r="AB81" s="993">
        <v>350.74676416899996</v>
      </c>
      <c r="AC81" s="993">
        <v>350.74676416899996</v>
      </c>
      <c r="AD81" s="993">
        <v>350.74676416899996</v>
      </c>
      <c r="AE81" s="993">
        <v>350.74676416899996</v>
      </c>
      <c r="AF81" s="993">
        <v>350.74676416899996</v>
      </c>
      <c r="AG81" s="993">
        <v>317.36042129999998</v>
      </c>
      <c r="AH81" s="993">
        <v>0</v>
      </c>
      <c r="AI81" s="993">
        <v>0</v>
      </c>
      <c r="AJ81" s="993">
        <v>0</v>
      </c>
      <c r="AK81" s="993">
        <v>0</v>
      </c>
      <c r="AL81" s="993">
        <v>0</v>
      </c>
      <c r="AM81" s="993">
        <v>0</v>
      </c>
      <c r="AN81" s="993">
        <v>0</v>
      </c>
      <c r="AO81" s="994">
        <v>0</v>
      </c>
      <c r="AP81" s="983"/>
      <c r="AQ81" s="992">
        <v>0</v>
      </c>
      <c r="AR81" s="993">
        <v>0</v>
      </c>
      <c r="AS81" s="993">
        <v>0</v>
      </c>
      <c r="AT81" s="993">
        <v>650307.45988600003</v>
      </c>
      <c r="AU81" s="993">
        <v>650307.45988600003</v>
      </c>
      <c r="AV81" s="993">
        <v>650307.45988600003</v>
      </c>
      <c r="AW81" s="993">
        <v>650307.45988600003</v>
      </c>
      <c r="AX81" s="993">
        <v>650307.45988600003</v>
      </c>
      <c r="AY81" s="993">
        <v>650307.45988600003</v>
      </c>
      <c r="AZ81" s="993">
        <v>650307.45988600003</v>
      </c>
      <c r="BA81" s="993">
        <v>650307.45988600003</v>
      </c>
      <c r="BB81" s="993">
        <v>650307.45988600003</v>
      </c>
      <c r="BC81" s="993">
        <v>650307.45988600003</v>
      </c>
      <c r="BD81" s="993">
        <v>650307.45988600003</v>
      </c>
      <c r="BE81" s="993">
        <v>650307.45988600003</v>
      </c>
      <c r="BF81" s="993">
        <v>650307.45988600003</v>
      </c>
      <c r="BG81" s="993">
        <v>650307.45988600003</v>
      </c>
      <c r="BH81" s="993">
        <v>650307.45988600003</v>
      </c>
      <c r="BI81" s="993">
        <v>650307.45988600003</v>
      </c>
      <c r="BJ81" s="993">
        <v>650307.45988600003</v>
      </c>
      <c r="BK81" s="993">
        <v>650307.45988600003</v>
      </c>
      <c r="BL81" s="993">
        <v>620451.57519999996</v>
      </c>
      <c r="BM81" s="993">
        <v>0</v>
      </c>
      <c r="BN81" s="993">
        <v>0</v>
      </c>
      <c r="BO81" s="993">
        <v>0</v>
      </c>
      <c r="BP81" s="993">
        <v>0</v>
      </c>
      <c r="BQ81" s="993">
        <v>0</v>
      </c>
      <c r="BR81" s="993">
        <v>0</v>
      </c>
      <c r="BS81" s="993">
        <v>0</v>
      </c>
      <c r="BT81" s="994">
        <v>0</v>
      </c>
    </row>
    <row r="82" spans="2:73">
      <c r="B82" s="681" t="s">
        <v>207</v>
      </c>
      <c r="C82" s="681" t="s">
        <v>489</v>
      </c>
      <c r="D82" s="681" t="s">
        <v>491</v>
      </c>
      <c r="E82" s="681" t="s">
        <v>824</v>
      </c>
      <c r="F82" s="681" t="s">
        <v>489</v>
      </c>
      <c r="G82" s="681" t="s">
        <v>826</v>
      </c>
      <c r="H82" s="681">
        <v>2014</v>
      </c>
      <c r="I82" s="635" t="s">
        <v>582</v>
      </c>
      <c r="J82" s="635" t="s">
        <v>597</v>
      </c>
      <c r="K82" s="624"/>
      <c r="L82" s="992">
        <v>0</v>
      </c>
      <c r="M82" s="993">
        <v>0</v>
      </c>
      <c r="N82" s="993">
        <v>0</v>
      </c>
      <c r="O82" s="993">
        <v>688.4239662</v>
      </c>
      <c r="P82" s="993">
        <v>0</v>
      </c>
      <c r="Q82" s="993">
        <v>0</v>
      </c>
      <c r="R82" s="993">
        <v>0</v>
      </c>
      <c r="S82" s="993">
        <v>0</v>
      </c>
      <c r="T82" s="993">
        <v>0</v>
      </c>
      <c r="U82" s="993">
        <v>0</v>
      </c>
      <c r="V82" s="993">
        <v>0</v>
      </c>
      <c r="W82" s="993">
        <v>0</v>
      </c>
      <c r="X82" s="993">
        <v>0</v>
      </c>
      <c r="Y82" s="993">
        <v>0</v>
      </c>
      <c r="Z82" s="993">
        <v>0</v>
      </c>
      <c r="AA82" s="993">
        <v>0</v>
      </c>
      <c r="AB82" s="993">
        <v>0</v>
      </c>
      <c r="AC82" s="993">
        <v>0</v>
      </c>
      <c r="AD82" s="993">
        <v>0</v>
      </c>
      <c r="AE82" s="993">
        <v>0</v>
      </c>
      <c r="AF82" s="993">
        <v>0</v>
      </c>
      <c r="AG82" s="993">
        <v>0</v>
      </c>
      <c r="AH82" s="993">
        <v>0</v>
      </c>
      <c r="AI82" s="993">
        <v>0</v>
      </c>
      <c r="AJ82" s="993">
        <v>0</v>
      </c>
      <c r="AK82" s="993">
        <v>0</v>
      </c>
      <c r="AL82" s="993">
        <v>0</v>
      </c>
      <c r="AM82" s="993">
        <v>0</v>
      </c>
      <c r="AN82" s="993">
        <v>0</v>
      </c>
      <c r="AO82" s="994">
        <v>0</v>
      </c>
      <c r="AP82" s="983"/>
      <c r="AQ82" s="992">
        <v>0</v>
      </c>
      <c r="AR82" s="993">
        <v>0</v>
      </c>
      <c r="AS82" s="993">
        <v>0</v>
      </c>
      <c r="AT82" s="993">
        <v>0</v>
      </c>
      <c r="AU82" s="993">
        <v>0</v>
      </c>
      <c r="AV82" s="993">
        <v>0</v>
      </c>
      <c r="AW82" s="993">
        <v>0</v>
      </c>
      <c r="AX82" s="993">
        <v>0</v>
      </c>
      <c r="AY82" s="993">
        <v>0</v>
      </c>
      <c r="AZ82" s="993">
        <v>0</v>
      </c>
      <c r="BA82" s="993">
        <v>0</v>
      </c>
      <c r="BB82" s="993">
        <v>0</v>
      </c>
      <c r="BC82" s="993">
        <v>0</v>
      </c>
      <c r="BD82" s="993">
        <v>0</v>
      </c>
      <c r="BE82" s="993">
        <v>0</v>
      </c>
      <c r="BF82" s="993">
        <v>0</v>
      </c>
      <c r="BG82" s="993">
        <v>0</v>
      </c>
      <c r="BH82" s="993">
        <v>0</v>
      </c>
      <c r="BI82" s="993">
        <v>0</v>
      </c>
      <c r="BJ82" s="993">
        <v>0</v>
      </c>
      <c r="BK82" s="993">
        <v>0</v>
      </c>
      <c r="BL82" s="993">
        <v>0</v>
      </c>
      <c r="BM82" s="993">
        <v>0</v>
      </c>
      <c r="BN82" s="993">
        <v>0</v>
      </c>
      <c r="BO82" s="993">
        <v>0</v>
      </c>
      <c r="BP82" s="993">
        <v>0</v>
      </c>
      <c r="BQ82" s="993">
        <v>0</v>
      </c>
      <c r="BR82" s="993">
        <v>0</v>
      </c>
      <c r="BS82" s="993">
        <v>0</v>
      </c>
      <c r="BT82" s="994">
        <v>0</v>
      </c>
    </row>
    <row r="83" spans="2:73" ht="15.75">
      <c r="B83" s="681" t="s">
        <v>815</v>
      </c>
      <c r="C83" s="681" t="s">
        <v>817</v>
      </c>
      <c r="D83" s="681" t="s">
        <v>818</v>
      </c>
      <c r="E83" s="681" t="s">
        <v>824</v>
      </c>
      <c r="F83" s="681" t="s">
        <v>829</v>
      </c>
      <c r="G83" s="681" t="s">
        <v>826</v>
      </c>
      <c r="H83" s="681">
        <v>2014</v>
      </c>
      <c r="I83" s="635" t="s">
        <v>582</v>
      </c>
      <c r="J83" s="635" t="s">
        <v>597</v>
      </c>
      <c r="K83" s="624"/>
      <c r="L83" s="992">
        <v>0</v>
      </c>
      <c r="M83" s="993">
        <v>0</v>
      </c>
      <c r="N83" s="993">
        <v>0</v>
      </c>
      <c r="O83" s="993">
        <v>1203.663</v>
      </c>
      <c r="P83" s="993">
        <v>0</v>
      </c>
      <c r="Q83" s="993">
        <v>0</v>
      </c>
      <c r="R83" s="993">
        <v>0</v>
      </c>
      <c r="S83" s="993">
        <v>0</v>
      </c>
      <c r="T83" s="993">
        <v>0</v>
      </c>
      <c r="U83" s="993">
        <v>0</v>
      </c>
      <c r="V83" s="993">
        <v>0</v>
      </c>
      <c r="W83" s="993">
        <v>0</v>
      </c>
      <c r="X83" s="993">
        <v>0</v>
      </c>
      <c r="Y83" s="993">
        <v>0</v>
      </c>
      <c r="Z83" s="993">
        <v>0</v>
      </c>
      <c r="AA83" s="993">
        <v>0</v>
      </c>
      <c r="AB83" s="993">
        <v>0</v>
      </c>
      <c r="AC83" s="993">
        <v>0</v>
      </c>
      <c r="AD83" s="993">
        <v>0</v>
      </c>
      <c r="AE83" s="993">
        <v>0</v>
      </c>
      <c r="AF83" s="993">
        <v>0</v>
      </c>
      <c r="AG83" s="993">
        <v>0</v>
      </c>
      <c r="AH83" s="993">
        <v>0</v>
      </c>
      <c r="AI83" s="993">
        <v>0</v>
      </c>
      <c r="AJ83" s="993">
        <v>0</v>
      </c>
      <c r="AK83" s="993">
        <v>0</v>
      </c>
      <c r="AL83" s="993">
        <v>0</v>
      </c>
      <c r="AM83" s="993">
        <v>0</v>
      </c>
      <c r="AN83" s="993">
        <v>0</v>
      </c>
      <c r="AO83" s="994">
        <v>0</v>
      </c>
      <c r="AP83" s="983"/>
      <c r="AQ83" s="992">
        <v>0</v>
      </c>
      <c r="AR83" s="993">
        <v>0</v>
      </c>
      <c r="AS83" s="993">
        <v>0</v>
      </c>
      <c r="AT83" s="993">
        <v>0</v>
      </c>
      <c r="AU83" s="993">
        <v>0</v>
      </c>
      <c r="AV83" s="993">
        <v>0</v>
      </c>
      <c r="AW83" s="993">
        <v>0</v>
      </c>
      <c r="AX83" s="993">
        <v>0</v>
      </c>
      <c r="AY83" s="993">
        <v>0</v>
      </c>
      <c r="AZ83" s="993">
        <v>0</v>
      </c>
      <c r="BA83" s="993">
        <v>0</v>
      </c>
      <c r="BB83" s="993">
        <v>0</v>
      </c>
      <c r="BC83" s="993">
        <v>0</v>
      </c>
      <c r="BD83" s="993">
        <v>0</v>
      </c>
      <c r="BE83" s="993">
        <v>0</v>
      </c>
      <c r="BF83" s="993">
        <v>0</v>
      </c>
      <c r="BG83" s="993">
        <v>0</v>
      </c>
      <c r="BH83" s="993">
        <v>0</v>
      </c>
      <c r="BI83" s="993">
        <v>0</v>
      </c>
      <c r="BJ83" s="993">
        <v>0</v>
      </c>
      <c r="BK83" s="993">
        <v>0</v>
      </c>
      <c r="BL83" s="993">
        <v>0</v>
      </c>
      <c r="BM83" s="993">
        <v>0</v>
      </c>
      <c r="BN83" s="993">
        <v>0</v>
      </c>
      <c r="BO83" s="993">
        <v>0</v>
      </c>
      <c r="BP83" s="993">
        <v>0</v>
      </c>
      <c r="BQ83" s="993">
        <v>0</v>
      </c>
      <c r="BR83" s="993">
        <v>0</v>
      </c>
      <c r="BS83" s="993">
        <v>0</v>
      </c>
      <c r="BT83" s="994">
        <v>0</v>
      </c>
      <c r="BU83" s="160"/>
    </row>
    <row r="84" spans="2:73" ht="15.75">
      <c r="B84" s="681" t="s">
        <v>815</v>
      </c>
      <c r="C84" s="681" t="s">
        <v>816</v>
      </c>
      <c r="D84" s="681" t="s">
        <v>41</v>
      </c>
      <c r="E84" s="681" t="s">
        <v>824</v>
      </c>
      <c r="F84" s="681" t="s">
        <v>28</v>
      </c>
      <c r="G84" s="681" t="s">
        <v>826</v>
      </c>
      <c r="H84" s="681">
        <v>2014</v>
      </c>
      <c r="I84" s="635" t="s">
        <v>582</v>
      </c>
      <c r="J84" s="635" t="s">
        <v>597</v>
      </c>
      <c r="K84" s="624"/>
      <c r="L84" s="992">
        <v>0</v>
      </c>
      <c r="M84" s="993">
        <v>0</v>
      </c>
      <c r="N84" s="993">
        <v>0</v>
      </c>
      <c r="O84" s="993">
        <v>60.008199999999995</v>
      </c>
      <c r="P84" s="993">
        <v>0</v>
      </c>
      <c r="Q84" s="993">
        <v>0</v>
      </c>
      <c r="R84" s="993">
        <v>0</v>
      </c>
      <c r="S84" s="993">
        <v>0</v>
      </c>
      <c r="T84" s="993">
        <v>0</v>
      </c>
      <c r="U84" s="993">
        <v>0</v>
      </c>
      <c r="V84" s="993">
        <v>0</v>
      </c>
      <c r="W84" s="993">
        <v>0</v>
      </c>
      <c r="X84" s="993">
        <v>0</v>
      </c>
      <c r="Y84" s="993">
        <v>0</v>
      </c>
      <c r="Z84" s="993">
        <v>0</v>
      </c>
      <c r="AA84" s="993">
        <v>0</v>
      </c>
      <c r="AB84" s="993">
        <v>0</v>
      </c>
      <c r="AC84" s="993">
        <v>0</v>
      </c>
      <c r="AD84" s="993">
        <v>0</v>
      </c>
      <c r="AE84" s="993">
        <v>0</v>
      </c>
      <c r="AF84" s="993">
        <v>0</v>
      </c>
      <c r="AG84" s="993">
        <v>0</v>
      </c>
      <c r="AH84" s="993">
        <v>0</v>
      </c>
      <c r="AI84" s="993">
        <v>0</v>
      </c>
      <c r="AJ84" s="993">
        <v>0</v>
      </c>
      <c r="AK84" s="993">
        <v>0</v>
      </c>
      <c r="AL84" s="993">
        <v>0</v>
      </c>
      <c r="AM84" s="993">
        <v>0</v>
      </c>
      <c r="AN84" s="993">
        <v>0</v>
      </c>
      <c r="AO84" s="994">
        <v>0</v>
      </c>
      <c r="AP84" s="983"/>
      <c r="AQ84" s="992">
        <v>0</v>
      </c>
      <c r="AR84" s="993">
        <v>0</v>
      </c>
      <c r="AS84" s="993">
        <v>0</v>
      </c>
      <c r="AT84" s="993">
        <v>0</v>
      </c>
      <c r="AU84" s="993">
        <v>0</v>
      </c>
      <c r="AV84" s="993">
        <v>0</v>
      </c>
      <c r="AW84" s="993">
        <v>0</v>
      </c>
      <c r="AX84" s="993">
        <v>0</v>
      </c>
      <c r="AY84" s="993">
        <v>0</v>
      </c>
      <c r="AZ84" s="993">
        <v>0</v>
      </c>
      <c r="BA84" s="993">
        <v>0</v>
      </c>
      <c r="BB84" s="993">
        <v>0</v>
      </c>
      <c r="BC84" s="993">
        <v>0</v>
      </c>
      <c r="BD84" s="993">
        <v>0</v>
      </c>
      <c r="BE84" s="993">
        <v>0</v>
      </c>
      <c r="BF84" s="993">
        <v>0</v>
      </c>
      <c r="BG84" s="993">
        <v>0</v>
      </c>
      <c r="BH84" s="993">
        <v>0</v>
      </c>
      <c r="BI84" s="993">
        <v>0</v>
      </c>
      <c r="BJ84" s="993">
        <v>0</v>
      </c>
      <c r="BK84" s="993">
        <v>0</v>
      </c>
      <c r="BL84" s="993">
        <v>0</v>
      </c>
      <c r="BM84" s="993">
        <v>0</v>
      </c>
      <c r="BN84" s="993">
        <v>0</v>
      </c>
      <c r="BO84" s="993">
        <v>0</v>
      </c>
      <c r="BP84" s="993">
        <v>0</v>
      </c>
      <c r="BQ84" s="993">
        <v>0</v>
      </c>
      <c r="BR84" s="993">
        <v>0</v>
      </c>
      <c r="BS84" s="993">
        <v>0</v>
      </c>
      <c r="BT84" s="994">
        <v>0</v>
      </c>
      <c r="BU84" s="160"/>
    </row>
    <row r="85" spans="2:73">
      <c r="B85" s="681" t="s">
        <v>815</v>
      </c>
      <c r="C85" s="681" t="s">
        <v>821</v>
      </c>
      <c r="D85" s="681" t="s">
        <v>819</v>
      </c>
      <c r="E85" s="681" t="s">
        <v>824</v>
      </c>
      <c r="F85" s="681" t="s">
        <v>821</v>
      </c>
      <c r="G85" s="681" t="s">
        <v>826</v>
      </c>
      <c r="H85" s="681">
        <v>2014</v>
      </c>
      <c r="I85" s="635" t="s">
        <v>582</v>
      </c>
      <c r="J85" s="635" t="s">
        <v>597</v>
      </c>
      <c r="K85" s="624"/>
      <c r="L85" s="992">
        <v>0</v>
      </c>
      <c r="M85" s="993">
        <v>0</v>
      </c>
      <c r="N85" s="993">
        <v>0</v>
      </c>
      <c r="O85" s="993">
        <v>3686.4340000000002</v>
      </c>
      <c r="P85" s="993">
        <v>0</v>
      </c>
      <c r="Q85" s="993">
        <v>0</v>
      </c>
      <c r="R85" s="993">
        <v>0</v>
      </c>
      <c r="S85" s="993">
        <v>0</v>
      </c>
      <c r="T85" s="993">
        <v>0</v>
      </c>
      <c r="U85" s="993">
        <v>0</v>
      </c>
      <c r="V85" s="993">
        <v>0</v>
      </c>
      <c r="W85" s="993">
        <v>0</v>
      </c>
      <c r="X85" s="993">
        <v>0</v>
      </c>
      <c r="Y85" s="993">
        <v>0</v>
      </c>
      <c r="Z85" s="993">
        <v>0</v>
      </c>
      <c r="AA85" s="993">
        <v>0</v>
      </c>
      <c r="AB85" s="993">
        <v>0</v>
      </c>
      <c r="AC85" s="993">
        <v>0</v>
      </c>
      <c r="AD85" s="993">
        <v>0</v>
      </c>
      <c r="AE85" s="993">
        <v>0</v>
      </c>
      <c r="AF85" s="993">
        <v>0</v>
      </c>
      <c r="AG85" s="993">
        <v>0</v>
      </c>
      <c r="AH85" s="993">
        <v>0</v>
      </c>
      <c r="AI85" s="993">
        <v>0</v>
      </c>
      <c r="AJ85" s="993">
        <v>0</v>
      </c>
      <c r="AK85" s="993">
        <v>0</v>
      </c>
      <c r="AL85" s="993">
        <v>0</v>
      </c>
      <c r="AM85" s="993">
        <v>0</v>
      </c>
      <c r="AN85" s="993">
        <v>0</v>
      </c>
      <c r="AO85" s="994">
        <v>0</v>
      </c>
      <c r="AP85" s="983"/>
      <c r="AQ85" s="992">
        <v>0</v>
      </c>
      <c r="AR85" s="993">
        <v>0</v>
      </c>
      <c r="AS85" s="993">
        <v>0</v>
      </c>
      <c r="AT85" s="993">
        <v>0</v>
      </c>
      <c r="AU85" s="993">
        <v>0</v>
      </c>
      <c r="AV85" s="993">
        <v>0</v>
      </c>
      <c r="AW85" s="993">
        <v>0</v>
      </c>
      <c r="AX85" s="993">
        <v>0</v>
      </c>
      <c r="AY85" s="993">
        <v>0</v>
      </c>
      <c r="AZ85" s="993">
        <v>0</v>
      </c>
      <c r="BA85" s="993">
        <v>0</v>
      </c>
      <c r="BB85" s="993">
        <v>0</v>
      </c>
      <c r="BC85" s="993">
        <v>0</v>
      </c>
      <c r="BD85" s="993">
        <v>0</v>
      </c>
      <c r="BE85" s="993">
        <v>0</v>
      </c>
      <c r="BF85" s="993">
        <v>0</v>
      </c>
      <c r="BG85" s="993">
        <v>0</v>
      </c>
      <c r="BH85" s="993">
        <v>0</v>
      </c>
      <c r="BI85" s="993">
        <v>0</v>
      </c>
      <c r="BJ85" s="993">
        <v>0</v>
      </c>
      <c r="BK85" s="993">
        <v>0</v>
      </c>
      <c r="BL85" s="993">
        <v>0</v>
      </c>
      <c r="BM85" s="993">
        <v>0</v>
      </c>
      <c r="BN85" s="993">
        <v>0</v>
      </c>
      <c r="BO85" s="993">
        <v>0</v>
      </c>
      <c r="BP85" s="993">
        <v>0</v>
      </c>
      <c r="BQ85" s="993">
        <v>0</v>
      </c>
      <c r="BR85" s="993">
        <v>0</v>
      </c>
      <c r="BS85" s="993">
        <v>0</v>
      </c>
      <c r="BT85" s="994">
        <v>0</v>
      </c>
    </row>
    <row r="86" spans="2:73" ht="8.25" customHeight="1">
      <c r="B86" s="1001"/>
      <c r="C86" s="1001"/>
      <c r="D86" s="1001"/>
      <c r="E86" s="1001"/>
      <c r="F86" s="1001"/>
      <c r="G86" s="1001"/>
      <c r="H86" s="1001"/>
      <c r="I86" s="1002"/>
      <c r="J86" s="1002"/>
      <c r="K86" s="1003"/>
      <c r="L86" s="1004"/>
      <c r="M86" s="1005"/>
      <c r="N86" s="1005"/>
      <c r="O86" s="1005"/>
      <c r="P86" s="1005"/>
      <c r="Q86" s="1005"/>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6"/>
      <c r="AP86" s="1007"/>
      <c r="AQ86" s="1004"/>
      <c r="AR86" s="1005"/>
      <c r="AS86" s="1005"/>
      <c r="AT86" s="1005"/>
      <c r="AU86" s="1005"/>
      <c r="AV86" s="1005"/>
      <c r="AW86" s="1005"/>
      <c r="AX86" s="1005"/>
      <c r="AY86" s="1005"/>
      <c r="AZ86" s="1005"/>
      <c r="BA86" s="1005"/>
      <c r="BB86" s="1005"/>
      <c r="BC86" s="1005"/>
      <c r="BD86" s="1005"/>
      <c r="BE86" s="1005"/>
      <c r="BF86" s="1005"/>
      <c r="BG86" s="1005"/>
      <c r="BH86" s="1005"/>
      <c r="BI86" s="1005"/>
      <c r="BJ86" s="1005"/>
      <c r="BK86" s="1005"/>
      <c r="BL86" s="1005"/>
      <c r="BM86" s="1005"/>
      <c r="BN86" s="1005"/>
      <c r="BO86" s="1005"/>
      <c r="BP86" s="1005"/>
      <c r="BQ86" s="1005"/>
      <c r="BR86" s="1005"/>
      <c r="BS86" s="1005"/>
      <c r="BT86" s="1006"/>
    </row>
    <row r="87" spans="2:73" ht="15.75">
      <c r="B87" s="681" t="s">
        <v>831</v>
      </c>
      <c r="C87" s="681" t="s">
        <v>817</v>
      </c>
      <c r="D87" s="681" t="s">
        <v>820</v>
      </c>
      <c r="E87" s="681" t="s">
        <v>824</v>
      </c>
      <c r="F87" s="681" t="s">
        <v>828</v>
      </c>
      <c r="G87" s="681" t="s">
        <v>825</v>
      </c>
      <c r="H87" s="681">
        <v>2011</v>
      </c>
      <c r="I87" s="635" t="s">
        <v>579</v>
      </c>
      <c r="J87" s="635" t="s">
        <v>590</v>
      </c>
      <c r="K87" s="624"/>
      <c r="L87" s="992">
        <v>135.34610289656953</v>
      </c>
      <c r="M87" s="993">
        <v>135.34610289656953</v>
      </c>
      <c r="N87" s="993">
        <v>135.34610289656953</v>
      </c>
      <c r="O87" s="993">
        <v>135.34610289656953</v>
      </c>
      <c r="P87" s="993">
        <v>135.34610289656953</v>
      </c>
      <c r="Q87" s="993">
        <v>135.34610289656953</v>
      </c>
      <c r="R87" s="993">
        <v>127.94613989902922</v>
      </c>
      <c r="S87" s="993">
        <v>45.445285279211809</v>
      </c>
      <c r="T87" s="993">
        <v>30.28055143334711</v>
      </c>
      <c r="U87" s="993">
        <v>30.28055143334711</v>
      </c>
      <c r="V87" s="993">
        <v>30.28055143334711</v>
      </c>
      <c r="W87" s="993">
        <v>30.28055143334711</v>
      </c>
      <c r="X87" s="993">
        <v>16.858499168465453</v>
      </c>
      <c r="Y87" s="993">
        <v>16.858499168465453</v>
      </c>
      <c r="Z87" s="993">
        <v>16.858499168465453</v>
      </c>
      <c r="AA87" s="993">
        <v>16.858499168465453</v>
      </c>
      <c r="AB87" s="993">
        <v>0</v>
      </c>
      <c r="AC87" s="993">
        <v>0</v>
      </c>
      <c r="AD87" s="993">
        <v>0</v>
      </c>
      <c r="AE87" s="993">
        <v>0</v>
      </c>
      <c r="AF87" s="993">
        <v>0</v>
      </c>
      <c r="AG87" s="993">
        <v>0</v>
      </c>
      <c r="AH87" s="993">
        <v>0</v>
      </c>
      <c r="AI87" s="993">
        <v>0</v>
      </c>
      <c r="AJ87" s="993">
        <v>0</v>
      </c>
      <c r="AK87" s="993">
        <v>0</v>
      </c>
      <c r="AL87" s="993">
        <v>0</v>
      </c>
      <c r="AM87" s="993">
        <v>0</v>
      </c>
      <c r="AN87" s="993">
        <v>0</v>
      </c>
      <c r="AO87" s="994">
        <v>0</v>
      </c>
      <c r="AP87" s="983"/>
      <c r="AQ87" s="992">
        <v>1002941.4512210048</v>
      </c>
      <c r="AR87" s="993">
        <v>1002941.4512210048</v>
      </c>
      <c r="AS87" s="993">
        <v>1002941.4512210048</v>
      </c>
      <c r="AT87" s="993">
        <v>1002941.4512210048</v>
      </c>
      <c r="AU87" s="993">
        <v>1002941.4512210048</v>
      </c>
      <c r="AV87" s="993">
        <v>1002941.4512210048</v>
      </c>
      <c r="AW87" s="993">
        <v>947013.83260708582</v>
      </c>
      <c r="AX87" s="993">
        <v>259386.3190084869</v>
      </c>
      <c r="AY87" s="993">
        <v>201319.76514286009</v>
      </c>
      <c r="AZ87" s="993">
        <v>201319.76514286009</v>
      </c>
      <c r="BA87" s="993">
        <v>201319.76514286009</v>
      </c>
      <c r="BB87" s="993">
        <v>201319.76514286009</v>
      </c>
      <c r="BC87" s="993">
        <v>115069.77980447652</v>
      </c>
      <c r="BD87" s="993">
        <v>115069.77980447652</v>
      </c>
      <c r="BE87" s="993">
        <v>115069.77980447652</v>
      </c>
      <c r="BF87" s="993">
        <v>115069.77980447652</v>
      </c>
      <c r="BG87" s="993">
        <v>0</v>
      </c>
      <c r="BH87" s="993">
        <v>0</v>
      </c>
      <c r="BI87" s="993">
        <v>0</v>
      </c>
      <c r="BJ87" s="993">
        <v>0</v>
      </c>
      <c r="BK87" s="993">
        <v>0</v>
      </c>
      <c r="BL87" s="993">
        <v>0</v>
      </c>
      <c r="BM87" s="993">
        <v>0</v>
      </c>
      <c r="BN87" s="993">
        <v>0</v>
      </c>
      <c r="BO87" s="993">
        <v>0</v>
      </c>
      <c r="BP87" s="993">
        <v>0</v>
      </c>
      <c r="BQ87" s="993">
        <v>0</v>
      </c>
      <c r="BR87" s="993">
        <v>0</v>
      </c>
      <c r="BS87" s="993">
        <v>0</v>
      </c>
      <c r="BT87" s="994">
        <v>0</v>
      </c>
      <c r="BU87" s="160"/>
    </row>
    <row r="88" spans="2:73" ht="15.75">
      <c r="B88" s="681" t="s">
        <v>831</v>
      </c>
      <c r="C88" s="681" t="s">
        <v>817</v>
      </c>
      <c r="D88" s="681" t="s">
        <v>21</v>
      </c>
      <c r="E88" s="681" t="s">
        <v>824</v>
      </c>
      <c r="F88" s="681" t="s">
        <v>828</v>
      </c>
      <c r="G88" s="681" t="s">
        <v>825</v>
      </c>
      <c r="H88" s="681">
        <v>2011</v>
      </c>
      <c r="I88" s="635" t="s">
        <v>579</v>
      </c>
      <c r="J88" s="635" t="s">
        <v>590</v>
      </c>
      <c r="K88" s="624"/>
      <c r="L88" s="992">
        <v>40.224071722110551</v>
      </c>
      <c r="M88" s="993">
        <v>40.224071722110551</v>
      </c>
      <c r="N88" s="993">
        <v>40.224071722110551</v>
      </c>
      <c r="O88" s="993">
        <v>37.575264982618904</v>
      </c>
      <c r="P88" s="993">
        <v>37.575264982618904</v>
      </c>
      <c r="Q88" s="993">
        <v>37.575264982618904</v>
      </c>
      <c r="R88" s="993">
        <v>6.3944660305257086</v>
      </c>
      <c r="S88" s="993">
        <v>6.3944660305257086</v>
      </c>
      <c r="T88" s="993">
        <v>6.3944660305257086</v>
      </c>
      <c r="U88" s="993">
        <v>6.3944660305257086</v>
      </c>
      <c r="V88" s="993">
        <v>6.3322496042827554</v>
      </c>
      <c r="W88" s="993">
        <v>6.3322496042827554</v>
      </c>
      <c r="X88" s="993">
        <v>0</v>
      </c>
      <c r="Y88" s="993">
        <v>0</v>
      </c>
      <c r="Z88" s="993">
        <v>0</v>
      </c>
      <c r="AA88" s="993">
        <v>0</v>
      </c>
      <c r="AB88" s="993">
        <v>0</v>
      </c>
      <c r="AC88" s="993">
        <v>0</v>
      </c>
      <c r="AD88" s="993">
        <v>0</v>
      </c>
      <c r="AE88" s="993">
        <v>0</v>
      </c>
      <c r="AF88" s="993">
        <v>0</v>
      </c>
      <c r="AG88" s="993">
        <v>0</v>
      </c>
      <c r="AH88" s="993">
        <v>0</v>
      </c>
      <c r="AI88" s="993">
        <v>0</v>
      </c>
      <c r="AJ88" s="993">
        <v>0</v>
      </c>
      <c r="AK88" s="993">
        <v>0</v>
      </c>
      <c r="AL88" s="993">
        <v>0</v>
      </c>
      <c r="AM88" s="993">
        <v>0</v>
      </c>
      <c r="AN88" s="993">
        <v>0</v>
      </c>
      <c r="AO88" s="994">
        <v>0</v>
      </c>
      <c r="AP88" s="983"/>
      <c r="AQ88" s="992">
        <v>92923.840698511121</v>
      </c>
      <c r="AR88" s="993">
        <v>92923.840698511121</v>
      </c>
      <c r="AS88" s="993">
        <v>92923.840698511121</v>
      </c>
      <c r="AT88" s="993">
        <v>85525.413290038836</v>
      </c>
      <c r="AU88" s="993">
        <v>85525.413290038836</v>
      </c>
      <c r="AV88" s="993">
        <v>85525.413290038836</v>
      </c>
      <c r="AW88" s="993">
        <v>14969.753028793406</v>
      </c>
      <c r="AX88" s="993">
        <v>14969.753028793406</v>
      </c>
      <c r="AY88" s="993">
        <v>14969.753028793406</v>
      </c>
      <c r="AZ88" s="993">
        <v>14969.753028793406</v>
      </c>
      <c r="BA88" s="993">
        <v>14560.644398046792</v>
      </c>
      <c r="BB88" s="993">
        <v>14560.644398046792</v>
      </c>
      <c r="BC88" s="993">
        <v>0</v>
      </c>
      <c r="BD88" s="993">
        <v>0</v>
      </c>
      <c r="BE88" s="993">
        <v>0</v>
      </c>
      <c r="BF88" s="993">
        <v>0</v>
      </c>
      <c r="BG88" s="993">
        <v>0</v>
      </c>
      <c r="BH88" s="993">
        <v>0</v>
      </c>
      <c r="BI88" s="993">
        <v>0</v>
      </c>
      <c r="BJ88" s="993">
        <v>0</v>
      </c>
      <c r="BK88" s="993">
        <v>0</v>
      </c>
      <c r="BL88" s="993">
        <v>0</v>
      </c>
      <c r="BM88" s="993">
        <v>0</v>
      </c>
      <c r="BN88" s="993">
        <v>0</v>
      </c>
      <c r="BO88" s="993">
        <v>0</v>
      </c>
      <c r="BP88" s="993">
        <v>0</v>
      </c>
      <c r="BQ88" s="993">
        <v>0</v>
      </c>
      <c r="BR88" s="993">
        <v>0</v>
      </c>
      <c r="BS88" s="993">
        <v>0</v>
      </c>
      <c r="BT88" s="994">
        <v>0</v>
      </c>
      <c r="BU88" s="160"/>
    </row>
    <row r="89" spans="2:73" ht="15.75">
      <c r="B89" s="681" t="s">
        <v>831</v>
      </c>
      <c r="C89" s="681" t="s">
        <v>823</v>
      </c>
      <c r="D89" s="681" t="s">
        <v>17</v>
      </c>
      <c r="E89" s="681" t="s">
        <v>824</v>
      </c>
      <c r="F89" s="681" t="s">
        <v>828</v>
      </c>
      <c r="G89" s="681" t="s">
        <v>825</v>
      </c>
      <c r="H89" s="681">
        <v>2011</v>
      </c>
      <c r="I89" s="635" t="s">
        <v>579</v>
      </c>
      <c r="J89" s="635" t="s">
        <v>590</v>
      </c>
      <c r="K89" s="624"/>
      <c r="L89" s="992">
        <v>-0.98333162199830404</v>
      </c>
      <c r="M89" s="993">
        <v>-0.98333162199830404</v>
      </c>
      <c r="N89" s="993">
        <v>-0.98333162199830404</v>
      </c>
      <c r="O89" s="993">
        <v>-0.98333162199830404</v>
      </c>
      <c r="P89" s="993">
        <v>-0.98333162199830404</v>
      </c>
      <c r="Q89" s="993">
        <v>-0.98333162199830404</v>
      </c>
      <c r="R89" s="993">
        <v>-0.98333162199830404</v>
      </c>
      <c r="S89" s="993">
        <v>-0.98333162199830404</v>
      </c>
      <c r="T89" s="993">
        <v>-0.98333162199830404</v>
      </c>
      <c r="U89" s="993">
        <v>-0.98333162199830404</v>
      </c>
      <c r="V89" s="993">
        <v>-0.98333162199830404</v>
      </c>
      <c r="W89" s="993">
        <v>-0.98333162199830404</v>
      </c>
      <c r="X89" s="993">
        <v>-0.98333162199830404</v>
      </c>
      <c r="Y89" s="993">
        <v>-0.98333162199830404</v>
      </c>
      <c r="Z89" s="993">
        <v>-0.98333162199830404</v>
      </c>
      <c r="AA89" s="993">
        <v>0</v>
      </c>
      <c r="AB89" s="993">
        <v>0</v>
      </c>
      <c r="AC89" s="993">
        <v>0</v>
      </c>
      <c r="AD89" s="993">
        <v>0</v>
      </c>
      <c r="AE89" s="993">
        <v>0</v>
      </c>
      <c r="AF89" s="993">
        <v>0</v>
      </c>
      <c r="AG89" s="993">
        <v>0</v>
      </c>
      <c r="AH89" s="993">
        <v>0</v>
      </c>
      <c r="AI89" s="993">
        <v>0</v>
      </c>
      <c r="AJ89" s="993">
        <v>0</v>
      </c>
      <c r="AK89" s="993">
        <v>0</v>
      </c>
      <c r="AL89" s="993">
        <v>0</v>
      </c>
      <c r="AM89" s="993">
        <v>0</v>
      </c>
      <c r="AN89" s="993">
        <v>0</v>
      </c>
      <c r="AO89" s="994">
        <v>0</v>
      </c>
      <c r="AP89" s="983"/>
      <c r="AQ89" s="992">
        <v>-100859.39121058332</v>
      </c>
      <c r="AR89" s="993">
        <v>-100859.39121058332</v>
      </c>
      <c r="AS89" s="993">
        <v>-100859.39121058332</v>
      </c>
      <c r="AT89" s="993">
        <v>-100859.39121058332</v>
      </c>
      <c r="AU89" s="993">
        <v>-100859.39121058299</v>
      </c>
      <c r="AV89" s="993">
        <v>-100859.39121058299</v>
      </c>
      <c r="AW89" s="993">
        <v>-100859.39121058299</v>
      </c>
      <c r="AX89" s="993">
        <v>-100859.39121058299</v>
      </c>
      <c r="AY89" s="993">
        <v>-100859.39121058299</v>
      </c>
      <c r="AZ89" s="993">
        <v>-100859.39121058299</v>
      </c>
      <c r="BA89" s="993">
        <v>-100859.39121058299</v>
      </c>
      <c r="BB89" s="993">
        <v>-100859.39121058299</v>
      </c>
      <c r="BC89" s="993">
        <v>-100859.39121058299</v>
      </c>
      <c r="BD89" s="993">
        <v>-100859.39121058299</v>
      </c>
      <c r="BE89" s="993">
        <v>-100859.39121058299</v>
      </c>
      <c r="BF89" s="993">
        <v>0</v>
      </c>
      <c r="BG89" s="993">
        <v>0</v>
      </c>
      <c r="BH89" s="993">
        <v>0</v>
      </c>
      <c r="BI89" s="993">
        <v>0</v>
      </c>
      <c r="BJ89" s="993">
        <v>0</v>
      </c>
      <c r="BK89" s="993">
        <v>0</v>
      </c>
      <c r="BL89" s="993">
        <v>0</v>
      </c>
      <c r="BM89" s="993">
        <v>0</v>
      </c>
      <c r="BN89" s="993">
        <v>0</v>
      </c>
      <c r="BO89" s="993">
        <v>0</v>
      </c>
      <c r="BP89" s="993">
        <v>0</v>
      </c>
      <c r="BQ89" s="993">
        <v>0</v>
      </c>
      <c r="BR89" s="993">
        <v>0</v>
      </c>
      <c r="BS89" s="993">
        <v>0</v>
      </c>
      <c r="BT89" s="994">
        <v>0</v>
      </c>
      <c r="BU89" s="160"/>
    </row>
    <row r="90" spans="2:73">
      <c r="B90" s="681" t="s">
        <v>831</v>
      </c>
      <c r="C90" s="681" t="s">
        <v>816</v>
      </c>
      <c r="D90" s="681" t="s">
        <v>3</v>
      </c>
      <c r="E90" s="681" t="s">
        <v>824</v>
      </c>
      <c r="F90" s="681" t="s">
        <v>28</v>
      </c>
      <c r="G90" s="681" t="s">
        <v>825</v>
      </c>
      <c r="H90" s="681">
        <v>2011</v>
      </c>
      <c r="I90" s="635" t="s">
        <v>579</v>
      </c>
      <c r="J90" s="635" t="s">
        <v>590</v>
      </c>
      <c r="K90" s="624"/>
      <c r="L90" s="992">
        <v>-71.274781535394567</v>
      </c>
      <c r="M90" s="993">
        <v>-71.274781535394567</v>
      </c>
      <c r="N90" s="993">
        <v>-71.274781535394567</v>
      </c>
      <c r="O90" s="993">
        <v>-71.274781535394567</v>
      </c>
      <c r="P90" s="993">
        <v>-71.274781535394567</v>
      </c>
      <c r="Q90" s="993">
        <v>-71.274781535394567</v>
      </c>
      <c r="R90" s="993">
        <v>-71.274781535394567</v>
      </c>
      <c r="S90" s="993">
        <v>-71.274781535394567</v>
      </c>
      <c r="T90" s="993">
        <v>-71.274781535394567</v>
      </c>
      <c r="U90" s="993">
        <v>-71.274781535394567</v>
      </c>
      <c r="V90" s="993">
        <v>-71.274781535394567</v>
      </c>
      <c r="W90" s="993">
        <v>-71.274781535394567</v>
      </c>
      <c r="X90" s="993">
        <v>-71.274781535394567</v>
      </c>
      <c r="Y90" s="993">
        <v>-71.274781535394567</v>
      </c>
      <c r="Z90" s="993">
        <v>-71.274781535394567</v>
      </c>
      <c r="AA90" s="993">
        <v>-71.274781535394567</v>
      </c>
      <c r="AB90" s="993">
        <v>-71.274781535394567</v>
      </c>
      <c r="AC90" s="993">
        <v>-71.274781535394567</v>
      </c>
      <c r="AD90" s="993">
        <v>-60.547492874011077</v>
      </c>
      <c r="AE90" s="993">
        <v>0</v>
      </c>
      <c r="AF90" s="993">
        <v>0</v>
      </c>
      <c r="AG90" s="993">
        <v>0</v>
      </c>
      <c r="AH90" s="993">
        <v>0</v>
      </c>
      <c r="AI90" s="993">
        <v>0</v>
      </c>
      <c r="AJ90" s="993">
        <v>0</v>
      </c>
      <c r="AK90" s="993">
        <v>0</v>
      </c>
      <c r="AL90" s="993">
        <v>0</v>
      </c>
      <c r="AM90" s="993">
        <v>0</v>
      </c>
      <c r="AN90" s="993">
        <v>0</v>
      </c>
      <c r="AO90" s="994">
        <v>0</v>
      </c>
      <c r="AP90" s="983"/>
      <c r="AQ90" s="992">
        <v>-134078.49176116526</v>
      </c>
      <c r="AR90" s="993">
        <v>-134078.49176116526</v>
      </c>
      <c r="AS90" s="993">
        <v>-134078.49176116526</v>
      </c>
      <c r="AT90" s="993">
        <v>-134078.49176116526</v>
      </c>
      <c r="AU90" s="993">
        <v>-134078.49176116526</v>
      </c>
      <c r="AV90" s="993">
        <v>-134078.49176116526</v>
      </c>
      <c r="AW90" s="993">
        <v>-134078.49176116526</v>
      </c>
      <c r="AX90" s="993">
        <v>-134078.49176116526</v>
      </c>
      <c r="AY90" s="993">
        <v>-134078.49176116526</v>
      </c>
      <c r="AZ90" s="993">
        <v>-134078.49176116526</v>
      </c>
      <c r="BA90" s="993">
        <v>-134078.49176116526</v>
      </c>
      <c r="BB90" s="993">
        <v>-134078.49176116526</v>
      </c>
      <c r="BC90" s="993">
        <v>-134078.49176116526</v>
      </c>
      <c r="BD90" s="993">
        <v>-134078.49176116526</v>
      </c>
      <c r="BE90" s="993">
        <v>-134078.49176116526</v>
      </c>
      <c r="BF90" s="993">
        <v>-134078.49176116526</v>
      </c>
      <c r="BG90" s="993">
        <v>-134078.49176116526</v>
      </c>
      <c r="BH90" s="993">
        <v>-134078.49176116526</v>
      </c>
      <c r="BI90" s="993">
        <v>-124501.9990126373</v>
      </c>
      <c r="BJ90" s="993">
        <v>0</v>
      </c>
      <c r="BK90" s="993">
        <v>0</v>
      </c>
      <c r="BL90" s="993">
        <v>0</v>
      </c>
      <c r="BM90" s="993">
        <v>0</v>
      </c>
      <c r="BN90" s="993">
        <v>0</v>
      </c>
      <c r="BO90" s="993">
        <v>0</v>
      </c>
      <c r="BP90" s="993">
        <v>0</v>
      </c>
      <c r="BQ90" s="993">
        <v>0</v>
      </c>
      <c r="BR90" s="993">
        <v>0</v>
      </c>
      <c r="BS90" s="993">
        <v>0</v>
      </c>
      <c r="BT90" s="994">
        <v>0</v>
      </c>
    </row>
    <row r="91" spans="2:73">
      <c r="B91" s="681" t="s">
        <v>831</v>
      </c>
      <c r="C91" s="681" t="s">
        <v>816</v>
      </c>
      <c r="D91" s="681" t="s">
        <v>5</v>
      </c>
      <c r="E91" s="681" t="s">
        <v>824</v>
      </c>
      <c r="F91" s="681" t="s">
        <v>28</v>
      </c>
      <c r="G91" s="681" t="s">
        <v>825</v>
      </c>
      <c r="H91" s="681">
        <v>2011</v>
      </c>
      <c r="I91" s="635" t="s">
        <v>579</v>
      </c>
      <c r="J91" s="635" t="s">
        <v>590</v>
      </c>
      <c r="K91" s="624"/>
      <c r="L91" s="992">
        <v>0.96897128956656675</v>
      </c>
      <c r="M91" s="993">
        <v>0.96897128956656675</v>
      </c>
      <c r="N91" s="993">
        <v>0.96897128956656675</v>
      </c>
      <c r="O91" s="993">
        <v>0.96897128956656675</v>
      </c>
      <c r="P91" s="993">
        <v>0.96897128956656675</v>
      </c>
      <c r="Q91" s="993">
        <v>0.88606615346686279</v>
      </c>
      <c r="R91" s="993">
        <v>0.50634602607556378</v>
      </c>
      <c r="S91" s="993">
        <v>0.50612223811209966</v>
      </c>
      <c r="T91" s="993">
        <v>0.50612223811209966</v>
      </c>
      <c r="U91" s="993">
        <v>0.15892732327199649</v>
      </c>
      <c r="V91" s="993">
        <v>6.6032332977877264E-2</v>
      </c>
      <c r="W91" s="993">
        <v>6.6014656710623162E-2</v>
      </c>
      <c r="X91" s="993">
        <v>6.6014656710623162E-2</v>
      </c>
      <c r="Y91" s="993">
        <v>6.2979322673753932E-2</v>
      </c>
      <c r="Z91" s="993">
        <v>6.2979322673753932E-2</v>
      </c>
      <c r="AA91" s="993">
        <v>6.2840338666172973E-2</v>
      </c>
      <c r="AB91" s="993">
        <v>0</v>
      </c>
      <c r="AC91" s="993">
        <v>0</v>
      </c>
      <c r="AD91" s="993">
        <v>0</v>
      </c>
      <c r="AE91" s="993">
        <v>0</v>
      </c>
      <c r="AF91" s="993">
        <v>0</v>
      </c>
      <c r="AG91" s="993">
        <v>0</v>
      </c>
      <c r="AH91" s="993">
        <v>0</v>
      </c>
      <c r="AI91" s="993">
        <v>0</v>
      </c>
      <c r="AJ91" s="993">
        <v>0</v>
      </c>
      <c r="AK91" s="993">
        <v>0</v>
      </c>
      <c r="AL91" s="993">
        <v>0</v>
      </c>
      <c r="AM91" s="993">
        <v>0</v>
      </c>
      <c r="AN91" s="993">
        <v>0</v>
      </c>
      <c r="AO91" s="994">
        <v>0</v>
      </c>
      <c r="AP91" s="983"/>
      <c r="AQ91" s="992">
        <v>19613.972914030746</v>
      </c>
      <c r="AR91" s="993">
        <v>19613.972914030746</v>
      </c>
      <c r="AS91" s="993">
        <v>19613.972914030746</v>
      </c>
      <c r="AT91" s="993">
        <v>19613.972914030746</v>
      </c>
      <c r="AU91" s="993">
        <v>19613.972914030746</v>
      </c>
      <c r="AV91" s="993">
        <v>17823.479308001097</v>
      </c>
      <c r="AW91" s="993">
        <v>9622.7031901350729</v>
      </c>
      <c r="AX91" s="993">
        <v>9620.7428075751286</v>
      </c>
      <c r="AY91" s="993">
        <v>9620.7428075751286</v>
      </c>
      <c r="AZ91" s="993">
        <v>2122.4103240532386</v>
      </c>
      <c r="BA91" s="993">
        <v>1783.0610543941955</v>
      </c>
      <c r="BB91" s="993">
        <v>1637.388391202775</v>
      </c>
      <c r="BC91" s="993">
        <v>1637.388391202775</v>
      </c>
      <c r="BD91" s="993">
        <v>1358.7901849665575</v>
      </c>
      <c r="BE91" s="993">
        <v>1358.7901849665575</v>
      </c>
      <c r="BF91" s="993">
        <v>1357.1562616724561</v>
      </c>
      <c r="BG91" s="993">
        <v>0</v>
      </c>
      <c r="BH91" s="993">
        <v>0</v>
      </c>
      <c r="BI91" s="993">
        <v>0</v>
      </c>
      <c r="BJ91" s="993">
        <v>0</v>
      </c>
      <c r="BK91" s="993">
        <v>0</v>
      </c>
      <c r="BL91" s="993">
        <v>0</v>
      </c>
      <c r="BM91" s="993">
        <v>0</v>
      </c>
      <c r="BN91" s="993">
        <v>0</v>
      </c>
      <c r="BO91" s="993">
        <v>0</v>
      </c>
      <c r="BP91" s="993">
        <v>0</v>
      </c>
      <c r="BQ91" s="993">
        <v>0</v>
      </c>
      <c r="BR91" s="993">
        <v>0</v>
      </c>
      <c r="BS91" s="993">
        <v>0</v>
      </c>
      <c r="BT91" s="994">
        <v>0</v>
      </c>
    </row>
    <row r="92" spans="2:73">
      <c r="B92" s="681" t="s">
        <v>831</v>
      </c>
      <c r="C92" s="681" t="s">
        <v>816</v>
      </c>
      <c r="D92" s="681" t="s">
        <v>4</v>
      </c>
      <c r="E92" s="681" t="s">
        <v>824</v>
      </c>
      <c r="F92" s="681" t="s">
        <v>28</v>
      </c>
      <c r="G92" s="681" t="s">
        <v>825</v>
      </c>
      <c r="H92" s="681">
        <v>2011</v>
      </c>
      <c r="I92" s="635" t="s">
        <v>579</v>
      </c>
      <c r="J92" s="635" t="s">
        <v>590</v>
      </c>
      <c r="K92" s="624"/>
      <c r="L92" s="992">
        <v>0.14462147202694409</v>
      </c>
      <c r="M92" s="993">
        <v>0.14462147202694409</v>
      </c>
      <c r="N92" s="993">
        <v>0.14462147202694409</v>
      </c>
      <c r="O92" s="993">
        <v>0.14462147202694409</v>
      </c>
      <c r="P92" s="993">
        <v>0.14462147202694409</v>
      </c>
      <c r="Q92" s="993">
        <v>0.13472418046713761</v>
      </c>
      <c r="R92" s="993">
        <v>9.4232802904841484E-2</v>
      </c>
      <c r="S92" s="993">
        <v>9.4017066078729908E-2</v>
      </c>
      <c r="T92" s="993">
        <v>9.4017066078729908E-2</v>
      </c>
      <c r="U92" s="993">
        <v>5.2568617141596392E-2</v>
      </c>
      <c r="V92" s="993">
        <v>6.9488577946421127E-3</v>
      </c>
      <c r="W92" s="993">
        <v>6.9415280643102158E-3</v>
      </c>
      <c r="X92" s="993">
        <v>6.9415280643102158E-3</v>
      </c>
      <c r="Y92" s="993">
        <v>6.7612967668136594E-3</v>
      </c>
      <c r="Z92" s="993">
        <v>6.7612967668136594E-3</v>
      </c>
      <c r="AA92" s="993">
        <v>6.6376365718629664E-3</v>
      </c>
      <c r="AB92" s="993">
        <v>0</v>
      </c>
      <c r="AC92" s="993">
        <v>0</v>
      </c>
      <c r="AD92" s="993">
        <v>0</v>
      </c>
      <c r="AE92" s="993">
        <v>0</v>
      </c>
      <c r="AF92" s="993">
        <v>0</v>
      </c>
      <c r="AG92" s="993">
        <v>0</v>
      </c>
      <c r="AH92" s="993">
        <v>0</v>
      </c>
      <c r="AI92" s="993">
        <v>0</v>
      </c>
      <c r="AJ92" s="993">
        <v>0</v>
      </c>
      <c r="AK92" s="993">
        <v>0</v>
      </c>
      <c r="AL92" s="993">
        <v>0</v>
      </c>
      <c r="AM92" s="993">
        <v>0</v>
      </c>
      <c r="AN92" s="993">
        <v>0</v>
      </c>
      <c r="AO92" s="994">
        <v>0</v>
      </c>
      <c r="AP92" s="983"/>
      <c r="AQ92" s="992">
        <v>2476.2825051213804</v>
      </c>
      <c r="AR92" s="993">
        <v>2476.2825051213804</v>
      </c>
      <c r="AS92" s="993">
        <v>2476.2825051213804</v>
      </c>
      <c r="AT92" s="993">
        <v>2476.2825051213804</v>
      </c>
      <c r="AU92" s="993">
        <v>2476.2825051213804</v>
      </c>
      <c r="AV92" s="993">
        <v>2262.5317281667058</v>
      </c>
      <c r="AW92" s="993">
        <v>1388.0436561920862</v>
      </c>
      <c r="AX92" s="993">
        <v>1386.1538015953488</v>
      </c>
      <c r="AY92" s="993">
        <v>1386.1538015953488</v>
      </c>
      <c r="AZ92" s="993">
        <v>490.99595862970676</v>
      </c>
      <c r="BA92" s="993">
        <v>221.754017356849</v>
      </c>
      <c r="BB92" s="993">
        <v>161.34865447262627</v>
      </c>
      <c r="BC92" s="993">
        <v>161.34865447262627</v>
      </c>
      <c r="BD92" s="993">
        <v>144.80612057676626</v>
      </c>
      <c r="BE92" s="993">
        <v>144.80612057676626</v>
      </c>
      <c r="BF92" s="993">
        <v>143.35234703404143</v>
      </c>
      <c r="BG92" s="993">
        <v>0</v>
      </c>
      <c r="BH92" s="993">
        <v>0</v>
      </c>
      <c r="BI92" s="993">
        <v>0</v>
      </c>
      <c r="BJ92" s="993">
        <v>0</v>
      </c>
      <c r="BK92" s="993">
        <v>0</v>
      </c>
      <c r="BL92" s="993">
        <v>0</v>
      </c>
      <c r="BM92" s="993">
        <v>0</v>
      </c>
      <c r="BN92" s="993">
        <v>0</v>
      </c>
      <c r="BO92" s="993">
        <v>0</v>
      </c>
      <c r="BP92" s="993">
        <v>0</v>
      </c>
      <c r="BQ92" s="993">
        <v>0</v>
      </c>
      <c r="BR92" s="993">
        <v>0</v>
      </c>
      <c r="BS92" s="993">
        <v>0</v>
      </c>
      <c r="BT92" s="994">
        <v>0</v>
      </c>
    </row>
    <row r="93" spans="2:73">
      <c r="B93" s="681" t="s">
        <v>207</v>
      </c>
      <c r="C93" s="681" t="s">
        <v>832</v>
      </c>
      <c r="D93" s="681" t="s">
        <v>490</v>
      </c>
      <c r="E93" s="681" t="s">
        <v>824</v>
      </c>
      <c r="F93" s="681" t="s">
        <v>489</v>
      </c>
      <c r="G93" s="681" t="s">
        <v>825</v>
      </c>
      <c r="H93" s="681">
        <v>2011</v>
      </c>
      <c r="I93" s="635" t="s">
        <v>579</v>
      </c>
      <c r="J93" s="635" t="s">
        <v>590</v>
      </c>
      <c r="K93" s="624"/>
      <c r="L93" s="992">
        <v>119.47499999999999</v>
      </c>
      <c r="M93" s="993">
        <v>119.47499999999999</v>
      </c>
      <c r="N93" s="993">
        <v>119.47499999999999</v>
      </c>
      <c r="O93" s="993">
        <v>119.47499999999999</v>
      </c>
      <c r="P93" s="993">
        <v>119.47499999999999</v>
      </c>
      <c r="Q93" s="993">
        <v>119.47499999999999</v>
      </c>
      <c r="R93" s="993">
        <v>119.47499999999999</v>
      </c>
      <c r="S93" s="993">
        <v>119.47499999999999</v>
      </c>
      <c r="T93" s="993">
        <v>119.47499999999999</v>
      </c>
      <c r="U93" s="993">
        <v>119.47499999999999</v>
      </c>
      <c r="V93" s="993">
        <v>119.47499999999999</v>
      </c>
      <c r="W93" s="993">
        <v>119.47499999999999</v>
      </c>
      <c r="X93" s="993">
        <v>119.47499999999999</v>
      </c>
      <c r="Y93" s="993">
        <v>119.47499999999999</v>
      </c>
      <c r="Z93" s="993">
        <v>119.47499999999999</v>
      </c>
      <c r="AA93" s="993">
        <v>119.47499999999999</v>
      </c>
      <c r="AB93" s="993">
        <v>119.47499999999999</v>
      </c>
      <c r="AC93" s="993">
        <v>119.47499999999999</v>
      </c>
      <c r="AD93" s="993">
        <v>119.47499999999999</v>
      </c>
      <c r="AE93" s="993">
        <v>119.47499999999999</v>
      </c>
      <c r="AF93" s="993">
        <v>0</v>
      </c>
      <c r="AG93" s="993">
        <v>0</v>
      </c>
      <c r="AH93" s="993">
        <v>0</v>
      </c>
      <c r="AI93" s="993">
        <v>0</v>
      </c>
      <c r="AJ93" s="993">
        <v>0</v>
      </c>
      <c r="AK93" s="993">
        <v>0</v>
      </c>
      <c r="AL93" s="993">
        <v>0</v>
      </c>
      <c r="AM93" s="993">
        <v>0</v>
      </c>
      <c r="AN93" s="993">
        <v>0</v>
      </c>
      <c r="AO93" s="994">
        <v>0</v>
      </c>
      <c r="AP93" s="983"/>
      <c r="AQ93" s="995">
        <v>449226</v>
      </c>
      <c r="AR93" s="996">
        <v>449226</v>
      </c>
      <c r="AS93" s="996">
        <v>449226</v>
      </c>
      <c r="AT93" s="996">
        <v>449226</v>
      </c>
      <c r="AU93" s="996">
        <v>449226</v>
      </c>
      <c r="AV93" s="996">
        <v>449226</v>
      </c>
      <c r="AW93" s="996">
        <v>449226</v>
      </c>
      <c r="AX93" s="996">
        <v>449226</v>
      </c>
      <c r="AY93" s="996">
        <v>449226</v>
      </c>
      <c r="AZ93" s="996">
        <v>449226</v>
      </c>
      <c r="BA93" s="996">
        <v>449226</v>
      </c>
      <c r="BB93" s="996">
        <v>449226</v>
      </c>
      <c r="BC93" s="996">
        <v>449226</v>
      </c>
      <c r="BD93" s="996">
        <v>449226</v>
      </c>
      <c r="BE93" s="996">
        <v>449226</v>
      </c>
      <c r="BF93" s="996">
        <v>449226</v>
      </c>
      <c r="BG93" s="996">
        <v>449226</v>
      </c>
      <c r="BH93" s="996">
        <v>449226</v>
      </c>
      <c r="BI93" s="996">
        <v>449226</v>
      </c>
      <c r="BJ93" s="996">
        <v>449226</v>
      </c>
      <c r="BK93" s="996">
        <v>0</v>
      </c>
      <c r="BL93" s="996">
        <v>0</v>
      </c>
      <c r="BM93" s="996">
        <v>0</v>
      </c>
      <c r="BN93" s="996">
        <v>0</v>
      </c>
      <c r="BO93" s="996">
        <v>0</v>
      </c>
      <c r="BP93" s="996">
        <v>0</v>
      </c>
      <c r="BQ93" s="996">
        <v>0</v>
      </c>
      <c r="BR93" s="996">
        <v>0</v>
      </c>
      <c r="BS93" s="996">
        <v>0</v>
      </c>
      <c r="BT93" s="997">
        <v>0</v>
      </c>
    </row>
    <row r="94" spans="2:73">
      <c r="B94" s="681" t="s">
        <v>815</v>
      </c>
      <c r="C94" s="681" t="s">
        <v>817</v>
      </c>
      <c r="D94" s="681" t="s">
        <v>818</v>
      </c>
      <c r="E94" s="681" t="s">
        <v>824</v>
      </c>
      <c r="F94" s="681" t="s">
        <v>829</v>
      </c>
      <c r="G94" s="681" t="s">
        <v>826</v>
      </c>
      <c r="H94" s="681">
        <v>2011</v>
      </c>
      <c r="I94" s="635" t="s">
        <v>579</v>
      </c>
      <c r="J94" s="635" t="s">
        <v>590</v>
      </c>
      <c r="K94" s="624"/>
      <c r="L94" s="992">
        <v>0</v>
      </c>
      <c r="M94" s="993">
        <v>0</v>
      </c>
      <c r="N94" s="993">
        <v>0</v>
      </c>
      <c r="O94" s="993">
        <v>1.68415</v>
      </c>
      <c r="P94" s="993">
        <v>0</v>
      </c>
      <c r="Q94" s="993">
        <v>0</v>
      </c>
      <c r="R94" s="993">
        <v>0</v>
      </c>
      <c r="S94" s="993">
        <v>0</v>
      </c>
      <c r="T94" s="993">
        <v>0</v>
      </c>
      <c r="U94" s="993">
        <v>0</v>
      </c>
      <c r="V94" s="993">
        <v>0</v>
      </c>
      <c r="W94" s="993">
        <v>0</v>
      </c>
      <c r="X94" s="993">
        <v>0</v>
      </c>
      <c r="Y94" s="993">
        <v>0</v>
      </c>
      <c r="Z94" s="993">
        <v>0</v>
      </c>
      <c r="AA94" s="993">
        <v>0</v>
      </c>
      <c r="AB94" s="993">
        <v>0</v>
      </c>
      <c r="AC94" s="993">
        <v>0</v>
      </c>
      <c r="AD94" s="993">
        <v>0</v>
      </c>
      <c r="AE94" s="993">
        <v>0</v>
      </c>
      <c r="AF94" s="993">
        <v>0</v>
      </c>
      <c r="AG94" s="993">
        <v>0</v>
      </c>
      <c r="AH94" s="993">
        <v>0</v>
      </c>
      <c r="AI94" s="993">
        <v>0</v>
      </c>
      <c r="AJ94" s="993">
        <v>0</v>
      </c>
      <c r="AK94" s="993">
        <v>0</v>
      </c>
      <c r="AL94" s="993">
        <v>0</v>
      </c>
      <c r="AM94" s="993">
        <v>0</v>
      </c>
      <c r="AN94" s="993">
        <v>0</v>
      </c>
      <c r="AO94" s="994">
        <v>0</v>
      </c>
      <c r="AP94" s="983"/>
      <c r="AQ94" s="998">
        <v>0</v>
      </c>
      <c r="AR94" s="999">
        <v>0</v>
      </c>
      <c r="AS94" s="999">
        <v>0</v>
      </c>
      <c r="AT94" s="999">
        <v>0</v>
      </c>
      <c r="AU94" s="999">
        <v>0</v>
      </c>
      <c r="AV94" s="999">
        <v>0</v>
      </c>
      <c r="AW94" s="999">
        <v>0</v>
      </c>
      <c r="AX94" s="999">
        <v>0</v>
      </c>
      <c r="AY94" s="999">
        <v>0</v>
      </c>
      <c r="AZ94" s="999">
        <v>0</v>
      </c>
      <c r="BA94" s="999">
        <v>0</v>
      </c>
      <c r="BB94" s="999">
        <v>0</v>
      </c>
      <c r="BC94" s="999">
        <v>0</v>
      </c>
      <c r="BD94" s="999">
        <v>0</v>
      </c>
      <c r="BE94" s="999">
        <v>0</v>
      </c>
      <c r="BF94" s="999">
        <v>0</v>
      </c>
      <c r="BG94" s="999">
        <v>0</v>
      </c>
      <c r="BH94" s="999">
        <v>0</v>
      </c>
      <c r="BI94" s="999">
        <v>0</v>
      </c>
      <c r="BJ94" s="999">
        <v>0</v>
      </c>
      <c r="BK94" s="999">
        <v>0</v>
      </c>
      <c r="BL94" s="999">
        <v>0</v>
      </c>
      <c r="BM94" s="999">
        <v>0</v>
      </c>
      <c r="BN94" s="999">
        <v>0</v>
      </c>
      <c r="BO94" s="999">
        <v>0</v>
      </c>
      <c r="BP94" s="999">
        <v>0</v>
      </c>
      <c r="BQ94" s="999">
        <v>0</v>
      </c>
      <c r="BR94" s="999">
        <v>0</v>
      </c>
      <c r="BS94" s="999">
        <v>0</v>
      </c>
      <c r="BT94" s="1000">
        <v>0</v>
      </c>
    </row>
    <row r="95" spans="2:73" ht="8.25" customHeight="1">
      <c r="B95" s="1001"/>
      <c r="C95" s="1001"/>
      <c r="D95" s="1001"/>
      <c r="E95" s="1001"/>
      <c r="F95" s="1001"/>
      <c r="G95" s="1001"/>
      <c r="H95" s="1001"/>
      <c r="I95" s="1002"/>
      <c r="J95" s="1002"/>
      <c r="K95" s="1003"/>
      <c r="L95" s="1004"/>
      <c r="M95" s="1005"/>
      <c r="N95" s="1005"/>
      <c r="O95" s="1005"/>
      <c r="P95" s="1005"/>
      <c r="Q95" s="1005"/>
      <c r="R95" s="1005"/>
      <c r="S95" s="1005"/>
      <c r="T95" s="1005"/>
      <c r="U95" s="1005"/>
      <c r="V95" s="1005"/>
      <c r="W95" s="1005"/>
      <c r="X95" s="1005"/>
      <c r="Y95" s="1005"/>
      <c r="Z95" s="1005"/>
      <c r="AA95" s="1005"/>
      <c r="AB95" s="1005"/>
      <c r="AC95" s="1005"/>
      <c r="AD95" s="1005"/>
      <c r="AE95" s="1005"/>
      <c r="AF95" s="1005"/>
      <c r="AG95" s="1005"/>
      <c r="AH95" s="1005"/>
      <c r="AI95" s="1005"/>
      <c r="AJ95" s="1005"/>
      <c r="AK95" s="1005"/>
      <c r="AL95" s="1005"/>
      <c r="AM95" s="1005"/>
      <c r="AN95" s="1005"/>
      <c r="AO95" s="1006"/>
      <c r="AP95" s="1007"/>
      <c r="AQ95" s="1015"/>
      <c r="AR95" s="1016"/>
      <c r="AS95" s="1016"/>
      <c r="AT95" s="1016"/>
      <c r="AU95" s="1016"/>
      <c r="AV95" s="1016"/>
      <c r="AW95" s="1016"/>
      <c r="AX95" s="1016"/>
      <c r="AY95" s="1016"/>
      <c r="AZ95" s="1016"/>
      <c r="BA95" s="1016"/>
      <c r="BB95" s="1016"/>
      <c r="BC95" s="1016"/>
      <c r="BD95" s="1016"/>
      <c r="BE95" s="1016"/>
      <c r="BF95" s="1016"/>
      <c r="BG95" s="1016"/>
      <c r="BH95" s="1016"/>
      <c r="BI95" s="1016"/>
      <c r="BJ95" s="1016"/>
      <c r="BK95" s="1016"/>
      <c r="BL95" s="1016"/>
      <c r="BM95" s="1016"/>
      <c r="BN95" s="1016"/>
      <c r="BO95" s="1016"/>
      <c r="BP95" s="1016"/>
      <c r="BQ95" s="1016"/>
      <c r="BR95" s="1016"/>
      <c r="BS95" s="1016"/>
      <c r="BT95" s="1017"/>
    </row>
    <row r="96" spans="2:73">
      <c r="B96" s="681" t="s">
        <v>207</v>
      </c>
      <c r="C96" s="681" t="s">
        <v>817</v>
      </c>
      <c r="D96" s="681" t="s">
        <v>20</v>
      </c>
      <c r="E96" s="681" t="s">
        <v>824</v>
      </c>
      <c r="F96" s="681" t="s">
        <v>827</v>
      </c>
      <c r="G96" s="681" t="s">
        <v>825</v>
      </c>
      <c r="H96" s="681">
        <v>2012</v>
      </c>
      <c r="I96" s="635" t="s">
        <v>580</v>
      </c>
      <c r="J96" s="635" t="s">
        <v>590</v>
      </c>
      <c r="K96" s="624"/>
      <c r="L96" s="992" t="s">
        <v>837</v>
      </c>
      <c r="M96" s="993">
        <v>15.531523889000001</v>
      </c>
      <c r="N96" s="993">
        <v>15.531523889000001</v>
      </c>
      <c r="O96" s="993">
        <v>15.531523889000001</v>
      </c>
      <c r="P96" s="993">
        <v>15.531523889000001</v>
      </c>
      <c r="Q96" s="993" t="s">
        <v>837</v>
      </c>
      <c r="R96" s="993" t="s">
        <v>837</v>
      </c>
      <c r="S96" s="993" t="s">
        <v>837</v>
      </c>
      <c r="T96" s="993" t="s">
        <v>837</v>
      </c>
      <c r="U96" s="993" t="s">
        <v>837</v>
      </c>
      <c r="V96" s="993" t="s">
        <v>837</v>
      </c>
      <c r="W96" s="993" t="s">
        <v>837</v>
      </c>
      <c r="X96" s="993" t="s">
        <v>837</v>
      </c>
      <c r="Y96" s="993" t="s">
        <v>837</v>
      </c>
      <c r="Z96" s="993" t="s">
        <v>837</v>
      </c>
      <c r="AA96" s="993" t="s">
        <v>837</v>
      </c>
      <c r="AB96" s="993" t="s">
        <v>837</v>
      </c>
      <c r="AC96" s="993" t="s">
        <v>837</v>
      </c>
      <c r="AD96" s="993" t="s">
        <v>837</v>
      </c>
      <c r="AE96" s="993" t="s">
        <v>837</v>
      </c>
      <c r="AF96" s="993" t="s">
        <v>837</v>
      </c>
      <c r="AG96" s="993" t="s">
        <v>837</v>
      </c>
      <c r="AH96" s="993" t="s">
        <v>837</v>
      </c>
      <c r="AI96" s="993" t="s">
        <v>837</v>
      </c>
      <c r="AJ96" s="993" t="s">
        <v>837</v>
      </c>
      <c r="AK96" s="993" t="s">
        <v>837</v>
      </c>
      <c r="AL96" s="993" t="s">
        <v>837</v>
      </c>
      <c r="AM96" s="993" t="s">
        <v>837</v>
      </c>
      <c r="AN96" s="993" t="s">
        <v>837</v>
      </c>
      <c r="AO96" s="994" t="s">
        <v>837</v>
      </c>
      <c r="AP96" s="983"/>
      <c r="AQ96" s="992" t="s">
        <v>837</v>
      </c>
      <c r="AR96" s="993">
        <v>75528.763387689003</v>
      </c>
      <c r="AS96" s="993">
        <v>75528.763387689003</v>
      </c>
      <c r="AT96" s="993">
        <v>75528.763387689003</v>
      </c>
      <c r="AU96" s="993">
        <v>75528.763387689003</v>
      </c>
      <c r="AV96" s="993" t="s">
        <v>837</v>
      </c>
      <c r="AW96" s="993" t="s">
        <v>837</v>
      </c>
      <c r="AX96" s="993" t="s">
        <v>837</v>
      </c>
      <c r="AY96" s="993" t="s">
        <v>837</v>
      </c>
      <c r="AZ96" s="993" t="s">
        <v>837</v>
      </c>
      <c r="BA96" s="993" t="s">
        <v>837</v>
      </c>
      <c r="BB96" s="993" t="s">
        <v>837</v>
      </c>
      <c r="BC96" s="993" t="s">
        <v>837</v>
      </c>
      <c r="BD96" s="993" t="s">
        <v>837</v>
      </c>
      <c r="BE96" s="993" t="s">
        <v>837</v>
      </c>
      <c r="BF96" s="993" t="s">
        <v>837</v>
      </c>
      <c r="BG96" s="993" t="s">
        <v>837</v>
      </c>
      <c r="BH96" s="993" t="s">
        <v>837</v>
      </c>
      <c r="BI96" s="993" t="s">
        <v>837</v>
      </c>
      <c r="BJ96" s="993" t="s">
        <v>837</v>
      </c>
      <c r="BK96" s="993" t="s">
        <v>837</v>
      </c>
      <c r="BL96" s="993" t="s">
        <v>837</v>
      </c>
      <c r="BM96" s="993" t="s">
        <v>837</v>
      </c>
      <c r="BN96" s="993" t="s">
        <v>837</v>
      </c>
      <c r="BO96" s="993" t="s">
        <v>837</v>
      </c>
      <c r="BP96" s="993" t="s">
        <v>837</v>
      </c>
      <c r="BQ96" s="993" t="s">
        <v>837</v>
      </c>
      <c r="BR96" s="993" t="s">
        <v>837</v>
      </c>
      <c r="BS96" s="993" t="s">
        <v>837</v>
      </c>
      <c r="BT96" s="994" t="s">
        <v>837</v>
      </c>
    </row>
    <row r="97" spans="2:73">
      <c r="B97" s="681" t="s">
        <v>207</v>
      </c>
      <c r="C97" s="681" t="s">
        <v>817</v>
      </c>
      <c r="D97" s="681" t="s">
        <v>820</v>
      </c>
      <c r="E97" s="681" t="s">
        <v>824</v>
      </c>
      <c r="F97" s="681" t="s">
        <v>827</v>
      </c>
      <c r="G97" s="681" t="s">
        <v>825</v>
      </c>
      <c r="H97" s="681">
        <v>2012</v>
      </c>
      <c r="I97" s="635" t="s">
        <v>580</v>
      </c>
      <c r="J97" s="635" t="s">
        <v>590</v>
      </c>
      <c r="K97" s="624"/>
      <c r="L97" s="992" t="s">
        <v>837</v>
      </c>
      <c r="M97" s="993">
        <v>32.474529353000001</v>
      </c>
      <c r="N97" s="993">
        <v>32.474529353000001</v>
      </c>
      <c r="O97" s="993">
        <v>32.324800478</v>
      </c>
      <c r="P97" s="993">
        <v>30.537418257999999</v>
      </c>
      <c r="Q97" s="993">
        <v>30.537418257999999</v>
      </c>
      <c r="R97" s="993">
        <v>28.541880347999999</v>
      </c>
      <c r="S97" s="993">
        <v>28.412123623999999</v>
      </c>
      <c r="T97" s="993">
        <v>28.412123623999999</v>
      </c>
      <c r="U97" s="993">
        <v>24.270378451999999</v>
      </c>
      <c r="V97" s="993">
        <v>23.495001789</v>
      </c>
      <c r="W97" s="993">
        <v>21.788713627</v>
      </c>
      <c r="X97" s="993">
        <v>21.788713627</v>
      </c>
      <c r="Y97" s="993">
        <v>1.452259934</v>
      </c>
      <c r="Z97" s="993">
        <v>1.2518650339999999</v>
      </c>
      <c r="AA97" s="993">
        <v>1.2518650339999999</v>
      </c>
      <c r="AB97" s="993">
        <v>1.2518650339999999</v>
      </c>
      <c r="AC97" s="993">
        <v>0.34263582300000001</v>
      </c>
      <c r="AD97" s="993">
        <v>0</v>
      </c>
      <c r="AE97" s="993">
        <v>0</v>
      </c>
      <c r="AF97" s="993">
        <v>0</v>
      </c>
      <c r="AG97" s="993">
        <v>0</v>
      </c>
      <c r="AH97" s="993">
        <v>0</v>
      </c>
      <c r="AI97" s="993">
        <v>0</v>
      </c>
      <c r="AJ97" s="993">
        <v>0</v>
      </c>
      <c r="AK97" s="993">
        <v>0</v>
      </c>
      <c r="AL97" s="993">
        <v>0</v>
      </c>
      <c r="AM97" s="993">
        <v>0</v>
      </c>
      <c r="AN97" s="993">
        <v>0</v>
      </c>
      <c r="AO97" s="994">
        <v>0</v>
      </c>
      <c r="AP97" s="983"/>
      <c r="AQ97" s="992">
        <v>0</v>
      </c>
      <c r="AR97" s="993">
        <v>169661.76047687099</v>
      </c>
      <c r="AS97" s="993">
        <v>169661.76047687099</v>
      </c>
      <c r="AT97" s="993">
        <v>169120.81482586401</v>
      </c>
      <c r="AU97" s="993">
        <v>163106.28919865799</v>
      </c>
      <c r="AV97" s="993">
        <v>163106.28919865799</v>
      </c>
      <c r="AW97" s="993">
        <v>156977.048531129</v>
      </c>
      <c r="AX97" s="993">
        <v>155715.28414332701</v>
      </c>
      <c r="AY97" s="993">
        <v>155715.28414332701</v>
      </c>
      <c r="AZ97" s="993">
        <v>141166.28439984701</v>
      </c>
      <c r="BA97" s="993">
        <v>133626.46194370301</v>
      </c>
      <c r="BB97" s="993">
        <v>117034.38431788499</v>
      </c>
      <c r="BC97" s="993">
        <v>117034.38431788499</v>
      </c>
      <c r="BD97" s="993">
        <v>4868.4977218000004</v>
      </c>
      <c r="BE97" s="993">
        <v>4144.5041060840003</v>
      </c>
      <c r="BF97" s="993">
        <v>4144.5041060840003</v>
      </c>
      <c r="BG97" s="993">
        <v>4144.5041060840003</v>
      </c>
      <c r="BH97" s="993">
        <v>1134.3519743740001</v>
      </c>
      <c r="BI97" s="993">
        <v>0</v>
      </c>
      <c r="BJ97" s="993">
        <v>0</v>
      </c>
      <c r="BK97" s="993">
        <v>0</v>
      </c>
      <c r="BL97" s="993">
        <v>0</v>
      </c>
      <c r="BM97" s="993">
        <v>0</v>
      </c>
      <c r="BN97" s="993">
        <v>0</v>
      </c>
      <c r="BO97" s="993">
        <v>0</v>
      </c>
      <c r="BP97" s="993">
        <v>0</v>
      </c>
      <c r="BQ97" s="993">
        <v>0</v>
      </c>
      <c r="BR97" s="993">
        <v>0</v>
      </c>
      <c r="BS97" s="993">
        <v>0</v>
      </c>
      <c r="BT97" s="994">
        <v>0</v>
      </c>
    </row>
    <row r="98" spans="2:73">
      <c r="B98" s="681" t="s">
        <v>207</v>
      </c>
      <c r="C98" s="681" t="s">
        <v>816</v>
      </c>
      <c r="D98" s="681" t="s">
        <v>3</v>
      </c>
      <c r="E98" s="681" t="s">
        <v>824</v>
      </c>
      <c r="F98" s="681" t="s">
        <v>28</v>
      </c>
      <c r="G98" s="681" t="s">
        <v>825</v>
      </c>
      <c r="H98" s="681">
        <v>2012</v>
      </c>
      <c r="I98" s="635" t="s">
        <v>580</v>
      </c>
      <c r="J98" s="635" t="s">
        <v>590</v>
      </c>
      <c r="K98" s="624"/>
      <c r="L98" s="992" t="s">
        <v>837</v>
      </c>
      <c r="M98" s="993">
        <v>5.9576872430000005</v>
      </c>
      <c r="N98" s="993">
        <v>5.9576872430000005</v>
      </c>
      <c r="O98" s="993">
        <v>5.9576872430000005</v>
      </c>
      <c r="P98" s="993">
        <v>5.9576872430000005</v>
      </c>
      <c r="Q98" s="993">
        <v>5.9576872430000005</v>
      </c>
      <c r="R98" s="993">
        <v>5.9576872430000005</v>
      </c>
      <c r="S98" s="993">
        <v>5.9576872430000005</v>
      </c>
      <c r="T98" s="993">
        <v>5.9576872430000005</v>
      </c>
      <c r="U98" s="993">
        <v>5.9576872430000005</v>
      </c>
      <c r="V98" s="993">
        <v>5.9576872430000005</v>
      </c>
      <c r="W98" s="993">
        <v>5.9576872430000005</v>
      </c>
      <c r="X98" s="993">
        <v>5.9576872430000005</v>
      </c>
      <c r="Y98" s="993">
        <v>5.9576872430000005</v>
      </c>
      <c r="Z98" s="993">
        <v>5.9576872430000005</v>
      </c>
      <c r="AA98" s="993">
        <v>5.9576872430000005</v>
      </c>
      <c r="AB98" s="993">
        <v>5.9576872430000005</v>
      </c>
      <c r="AC98" s="993">
        <v>5.9576872430000005</v>
      </c>
      <c r="AD98" s="993">
        <v>5.9576872430000005</v>
      </c>
      <c r="AE98" s="993">
        <v>5.9576872430000005</v>
      </c>
      <c r="AF98" s="993">
        <v>5.2632593019999998</v>
      </c>
      <c r="AG98" s="993">
        <v>0</v>
      </c>
      <c r="AH98" s="993">
        <v>0</v>
      </c>
      <c r="AI98" s="993">
        <v>0</v>
      </c>
      <c r="AJ98" s="993">
        <v>0</v>
      </c>
      <c r="AK98" s="993">
        <v>0</v>
      </c>
      <c r="AL98" s="993">
        <v>0</v>
      </c>
      <c r="AM98" s="993">
        <v>0</v>
      </c>
      <c r="AN98" s="993">
        <v>0</v>
      </c>
      <c r="AO98" s="994">
        <v>0</v>
      </c>
      <c r="AP98" s="983"/>
      <c r="AQ98" s="992" t="s">
        <v>837</v>
      </c>
      <c r="AR98" s="993">
        <v>12282.750135332</v>
      </c>
      <c r="AS98" s="993">
        <v>12282.750135332</v>
      </c>
      <c r="AT98" s="993">
        <v>12282.750135332</v>
      </c>
      <c r="AU98" s="993">
        <v>12282.750135332</v>
      </c>
      <c r="AV98" s="993">
        <v>12282.750135332</v>
      </c>
      <c r="AW98" s="993">
        <v>12282.750135332</v>
      </c>
      <c r="AX98" s="993">
        <v>12282.750135332</v>
      </c>
      <c r="AY98" s="993">
        <v>12282.750135332</v>
      </c>
      <c r="AZ98" s="993">
        <v>12282.750135332</v>
      </c>
      <c r="BA98" s="993">
        <v>12282.750135332</v>
      </c>
      <c r="BB98" s="993">
        <v>12282.750135332</v>
      </c>
      <c r="BC98" s="993">
        <v>12282.750135332</v>
      </c>
      <c r="BD98" s="993">
        <v>12282.750135332</v>
      </c>
      <c r="BE98" s="993">
        <v>12282.750135332</v>
      </c>
      <c r="BF98" s="993">
        <v>12282.750135332</v>
      </c>
      <c r="BG98" s="993">
        <v>12282.750135332</v>
      </c>
      <c r="BH98" s="993">
        <v>12282.750135332</v>
      </c>
      <c r="BI98" s="993">
        <v>12282.750135332</v>
      </c>
      <c r="BJ98" s="993">
        <v>11587.66086545</v>
      </c>
      <c r="BK98" s="993">
        <v>0</v>
      </c>
      <c r="BL98" s="993">
        <v>0</v>
      </c>
      <c r="BM98" s="993">
        <v>0</v>
      </c>
      <c r="BN98" s="993">
        <v>0</v>
      </c>
      <c r="BO98" s="993">
        <v>0</v>
      </c>
      <c r="BP98" s="993">
        <v>0</v>
      </c>
      <c r="BQ98" s="993">
        <v>0</v>
      </c>
      <c r="BR98" s="993">
        <v>0</v>
      </c>
      <c r="BS98" s="993">
        <v>0</v>
      </c>
      <c r="BT98" s="994">
        <v>0</v>
      </c>
    </row>
    <row r="99" spans="2:73">
      <c r="B99" s="681" t="s">
        <v>207</v>
      </c>
      <c r="C99" s="681" t="s">
        <v>816</v>
      </c>
      <c r="D99" s="681" t="s">
        <v>3</v>
      </c>
      <c r="E99" s="681" t="s">
        <v>824</v>
      </c>
      <c r="F99" s="681" t="s">
        <v>28</v>
      </c>
      <c r="G99" s="681" t="s">
        <v>825</v>
      </c>
      <c r="H99" s="681">
        <v>2012</v>
      </c>
      <c r="I99" s="635" t="s">
        <v>580</v>
      </c>
      <c r="J99" s="635" t="s">
        <v>590</v>
      </c>
      <c r="K99" s="624"/>
      <c r="L99" s="992">
        <v>0</v>
      </c>
      <c r="M99" s="993">
        <v>3.6672777832487388E-2</v>
      </c>
      <c r="N99" s="993">
        <v>3.6672777832487388E-2</v>
      </c>
      <c r="O99" s="993">
        <v>3.6672777832487388E-2</v>
      </c>
      <c r="P99" s="993">
        <v>3.6672777832487388E-2</v>
      </c>
      <c r="Q99" s="993">
        <v>3.6672777832487388E-2</v>
      </c>
      <c r="R99" s="993">
        <v>3.6672777832487388E-2</v>
      </c>
      <c r="S99" s="993">
        <v>3.6672777832487388E-2</v>
      </c>
      <c r="T99" s="993">
        <v>3.6672777832487388E-2</v>
      </c>
      <c r="U99" s="993">
        <v>3.6672777832487388E-2</v>
      </c>
      <c r="V99" s="993">
        <v>3.6672777832487388E-2</v>
      </c>
      <c r="W99" s="993">
        <v>3.6672777832487388E-2</v>
      </c>
      <c r="X99" s="993">
        <v>3.6672777832487388E-2</v>
      </c>
      <c r="Y99" s="993">
        <v>3.6672777832487388E-2</v>
      </c>
      <c r="Z99" s="993">
        <v>3.6672777832487388E-2</v>
      </c>
      <c r="AA99" s="993">
        <v>3.6672777832487388E-2</v>
      </c>
      <c r="AB99" s="993">
        <v>3.6672777832487388E-2</v>
      </c>
      <c r="AC99" s="993">
        <v>3.6672777832487388E-2</v>
      </c>
      <c r="AD99" s="993">
        <v>3.6672777832487388E-2</v>
      </c>
      <c r="AE99" s="993">
        <v>3.6672777832487388E-2</v>
      </c>
      <c r="AF99" s="993">
        <v>3.1520827334740452E-2</v>
      </c>
      <c r="AG99" s="993">
        <v>0</v>
      </c>
      <c r="AH99" s="993">
        <v>0</v>
      </c>
      <c r="AI99" s="993">
        <v>0</v>
      </c>
      <c r="AJ99" s="993">
        <v>0</v>
      </c>
      <c r="AK99" s="993">
        <v>0</v>
      </c>
      <c r="AL99" s="993">
        <v>0</v>
      </c>
      <c r="AM99" s="993">
        <v>0</v>
      </c>
      <c r="AN99" s="993">
        <v>0</v>
      </c>
      <c r="AO99" s="994">
        <v>0</v>
      </c>
      <c r="AP99" s="983"/>
      <c r="AQ99" s="992">
        <v>0</v>
      </c>
      <c r="AR99" s="993">
        <v>74.560586325220783</v>
      </c>
      <c r="AS99" s="993">
        <v>74.560586325220783</v>
      </c>
      <c r="AT99" s="993">
        <v>74.560586325220783</v>
      </c>
      <c r="AU99" s="993">
        <v>74.560586325220783</v>
      </c>
      <c r="AV99" s="993">
        <v>74.560586325220783</v>
      </c>
      <c r="AW99" s="993">
        <v>74.560586325220783</v>
      </c>
      <c r="AX99" s="993">
        <v>74.560586325220783</v>
      </c>
      <c r="AY99" s="993">
        <v>74.560586325220783</v>
      </c>
      <c r="AZ99" s="993">
        <v>74.560586325220783</v>
      </c>
      <c r="BA99" s="993">
        <v>74.560586325220783</v>
      </c>
      <c r="BB99" s="993">
        <v>74.560586325220783</v>
      </c>
      <c r="BC99" s="993">
        <v>74.560586325220783</v>
      </c>
      <c r="BD99" s="993">
        <v>74.560586325220783</v>
      </c>
      <c r="BE99" s="993">
        <v>74.560586325220783</v>
      </c>
      <c r="BF99" s="993">
        <v>74.560586325220783</v>
      </c>
      <c r="BG99" s="993">
        <v>74.560586325220783</v>
      </c>
      <c r="BH99" s="993">
        <v>74.560586325220783</v>
      </c>
      <c r="BI99" s="993">
        <v>74.560586325220783</v>
      </c>
      <c r="BJ99" s="993">
        <v>69.396667798586037</v>
      </c>
      <c r="BK99" s="993">
        <v>0</v>
      </c>
      <c r="BL99" s="993">
        <v>0</v>
      </c>
      <c r="BM99" s="993">
        <v>0</v>
      </c>
      <c r="BN99" s="993">
        <v>0</v>
      </c>
      <c r="BO99" s="993">
        <v>0</v>
      </c>
      <c r="BP99" s="993">
        <v>0</v>
      </c>
      <c r="BQ99" s="993">
        <v>0</v>
      </c>
      <c r="BR99" s="993">
        <v>0</v>
      </c>
      <c r="BS99" s="993">
        <v>0</v>
      </c>
      <c r="BT99" s="994">
        <v>0</v>
      </c>
    </row>
    <row r="100" spans="2:73">
      <c r="B100" s="681" t="s">
        <v>207</v>
      </c>
      <c r="C100" s="681" t="s">
        <v>817</v>
      </c>
      <c r="D100" s="681" t="s">
        <v>20</v>
      </c>
      <c r="E100" s="681" t="s">
        <v>824</v>
      </c>
      <c r="F100" s="681" t="s">
        <v>829</v>
      </c>
      <c r="G100" s="681" t="s">
        <v>825</v>
      </c>
      <c r="H100" s="681">
        <v>2012</v>
      </c>
      <c r="I100" s="635" t="s">
        <v>580</v>
      </c>
      <c r="J100" s="635" t="s">
        <v>590</v>
      </c>
      <c r="K100" s="624"/>
      <c r="L100" s="992">
        <v>0</v>
      </c>
      <c r="M100" s="993">
        <v>0.51739881799999998</v>
      </c>
      <c r="N100" s="993">
        <v>0.51739881799999998</v>
      </c>
      <c r="O100" s="993">
        <v>0.51739881799999998</v>
      </c>
      <c r="P100" s="993">
        <v>0.51739881799999998</v>
      </c>
      <c r="Q100" s="993">
        <v>0</v>
      </c>
      <c r="R100" s="993">
        <v>0</v>
      </c>
      <c r="S100" s="993">
        <v>0</v>
      </c>
      <c r="T100" s="993">
        <v>0</v>
      </c>
      <c r="U100" s="993">
        <v>0</v>
      </c>
      <c r="V100" s="993">
        <v>0</v>
      </c>
      <c r="W100" s="993">
        <v>0</v>
      </c>
      <c r="X100" s="993">
        <v>0</v>
      </c>
      <c r="Y100" s="993">
        <v>0</v>
      </c>
      <c r="Z100" s="993">
        <v>0</v>
      </c>
      <c r="AA100" s="993">
        <v>0</v>
      </c>
      <c r="AB100" s="993">
        <v>0</v>
      </c>
      <c r="AC100" s="993">
        <v>0</v>
      </c>
      <c r="AD100" s="993">
        <v>0</v>
      </c>
      <c r="AE100" s="993">
        <v>0</v>
      </c>
      <c r="AF100" s="993">
        <v>0</v>
      </c>
      <c r="AG100" s="993">
        <v>0</v>
      </c>
      <c r="AH100" s="993">
        <v>0</v>
      </c>
      <c r="AI100" s="993">
        <v>0</v>
      </c>
      <c r="AJ100" s="993">
        <v>0</v>
      </c>
      <c r="AK100" s="993">
        <v>0</v>
      </c>
      <c r="AL100" s="993">
        <v>0</v>
      </c>
      <c r="AM100" s="993">
        <v>0</v>
      </c>
      <c r="AN100" s="993">
        <v>0</v>
      </c>
      <c r="AO100" s="994">
        <v>0</v>
      </c>
      <c r="AP100" s="983"/>
      <c r="AQ100" s="992">
        <v>0</v>
      </c>
      <c r="AR100" s="993">
        <v>2562.1792879999998</v>
      </c>
      <c r="AS100" s="993">
        <v>2562.1792879999998</v>
      </c>
      <c r="AT100" s="993">
        <v>2562.1792879999998</v>
      </c>
      <c r="AU100" s="993">
        <v>2562.1792879999998</v>
      </c>
      <c r="AV100" s="993">
        <v>0</v>
      </c>
      <c r="AW100" s="993">
        <v>0</v>
      </c>
      <c r="AX100" s="993">
        <v>0</v>
      </c>
      <c r="AY100" s="993">
        <v>0</v>
      </c>
      <c r="AZ100" s="993">
        <v>0</v>
      </c>
      <c r="BA100" s="993">
        <v>0</v>
      </c>
      <c r="BB100" s="993">
        <v>0</v>
      </c>
      <c r="BC100" s="993">
        <v>0</v>
      </c>
      <c r="BD100" s="993">
        <v>0</v>
      </c>
      <c r="BE100" s="993">
        <v>0</v>
      </c>
      <c r="BF100" s="993">
        <v>0</v>
      </c>
      <c r="BG100" s="993">
        <v>0</v>
      </c>
      <c r="BH100" s="993">
        <v>0</v>
      </c>
      <c r="BI100" s="993">
        <v>0</v>
      </c>
      <c r="BJ100" s="993">
        <v>0</v>
      </c>
      <c r="BK100" s="993">
        <v>0</v>
      </c>
      <c r="BL100" s="993">
        <v>0</v>
      </c>
      <c r="BM100" s="993">
        <v>0</v>
      </c>
      <c r="BN100" s="993">
        <v>0</v>
      </c>
      <c r="BO100" s="993">
        <v>0</v>
      </c>
      <c r="BP100" s="993">
        <v>0</v>
      </c>
      <c r="BQ100" s="993">
        <v>0</v>
      </c>
      <c r="BR100" s="993">
        <v>0</v>
      </c>
      <c r="BS100" s="993">
        <v>0</v>
      </c>
      <c r="BT100" s="994">
        <v>0</v>
      </c>
    </row>
    <row r="101" spans="2:73">
      <c r="B101" s="681" t="s">
        <v>207</v>
      </c>
      <c r="C101" s="681" t="s">
        <v>817</v>
      </c>
      <c r="D101" s="681" t="s">
        <v>20</v>
      </c>
      <c r="E101" s="681" t="s">
        <v>824</v>
      </c>
      <c r="F101" s="681" t="s">
        <v>829</v>
      </c>
      <c r="G101" s="681" t="s">
        <v>825</v>
      </c>
      <c r="H101" s="681">
        <v>2012</v>
      </c>
      <c r="I101" s="635" t="s">
        <v>580</v>
      </c>
      <c r="J101" s="635" t="s">
        <v>590</v>
      </c>
      <c r="K101" s="624"/>
      <c r="L101" s="992">
        <v>0</v>
      </c>
      <c r="M101" s="993">
        <v>2.7594603609999999</v>
      </c>
      <c r="N101" s="993">
        <v>2.7594603609999999</v>
      </c>
      <c r="O101" s="993">
        <v>2.7594603609999999</v>
      </c>
      <c r="P101" s="993">
        <v>2.7594603609999999</v>
      </c>
      <c r="Q101" s="993">
        <v>0</v>
      </c>
      <c r="R101" s="993">
        <v>0</v>
      </c>
      <c r="S101" s="993">
        <v>0</v>
      </c>
      <c r="T101" s="993">
        <v>0</v>
      </c>
      <c r="U101" s="993">
        <v>0</v>
      </c>
      <c r="V101" s="993">
        <v>0</v>
      </c>
      <c r="W101" s="993">
        <v>0</v>
      </c>
      <c r="X101" s="993">
        <v>0</v>
      </c>
      <c r="Y101" s="993">
        <v>0</v>
      </c>
      <c r="Z101" s="993">
        <v>0</v>
      </c>
      <c r="AA101" s="993">
        <v>0</v>
      </c>
      <c r="AB101" s="993">
        <v>0</v>
      </c>
      <c r="AC101" s="993">
        <v>0</v>
      </c>
      <c r="AD101" s="993">
        <v>0</v>
      </c>
      <c r="AE101" s="993">
        <v>0</v>
      </c>
      <c r="AF101" s="993">
        <v>0</v>
      </c>
      <c r="AG101" s="993">
        <v>0</v>
      </c>
      <c r="AH101" s="993">
        <v>0</v>
      </c>
      <c r="AI101" s="993">
        <v>0</v>
      </c>
      <c r="AJ101" s="993">
        <v>0</v>
      </c>
      <c r="AK101" s="993">
        <v>0</v>
      </c>
      <c r="AL101" s="993">
        <v>0</v>
      </c>
      <c r="AM101" s="993">
        <v>0</v>
      </c>
      <c r="AN101" s="993">
        <v>0</v>
      </c>
      <c r="AO101" s="994">
        <v>0</v>
      </c>
      <c r="AP101" s="983"/>
      <c r="AQ101" s="992">
        <v>0</v>
      </c>
      <c r="AR101" s="993">
        <v>13664.956200000001</v>
      </c>
      <c r="AS101" s="993">
        <v>13664.956200000001</v>
      </c>
      <c r="AT101" s="993">
        <v>13664.956200000001</v>
      </c>
      <c r="AU101" s="993">
        <v>13664.956200000001</v>
      </c>
      <c r="AV101" s="993">
        <v>0</v>
      </c>
      <c r="AW101" s="993">
        <v>0</v>
      </c>
      <c r="AX101" s="993">
        <v>0</v>
      </c>
      <c r="AY101" s="993">
        <v>0</v>
      </c>
      <c r="AZ101" s="993">
        <v>0</v>
      </c>
      <c r="BA101" s="993">
        <v>0</v>
      </c>
      <c r="BB101" s="993">
        <v>0</v>
      </c>
      <c r="BC101" s="993">
        <v>0</v>
      </c>
      <c r="BD101" s="993">
        <v>0</v>
      </c>
      <c r="BE101" s="993">
        <v>0</v>
      </c>
      <c r="BF101" s="993">
        <v>0</v>
      </c>
      <c r="BG101" s="993">
        <v>0</v>
      </c>
      <c r="BH101" s="993">
        <v>0</v>
      </c>
      <c r="BI101" s="993">
        <v>0</v>
      </c>
      <c r="BJ101" s="993">
        <v>0</v>
      </c>
      <c r="BK101" s="993">
        <v>0</v>
      </c>
      <c r="BL101" s="993">
        <v>0</v>
      </c>
      <c r="BM101" s="993">
        <v>0</v>
      </c>
      <c r="BN101" s="993">
        <v>0</v>
      </c>
      <c r="BO101" s="993">
        <v>0</v>
      </c>
      <c r="BP101" s="993">
        <v>0</v>
      </c>
      <c r="BQ101" s="993">
        <v>0</v>
      </c>
      <c r="BR101" s="993">
        <v>0</v>
      </c>
      <c r="BS101" s="993">
        <v>0</v>
      </c>
      <c r="BT101" s="994">
        <v>0</v>
      </c>
    </row>
    <row r="102" spans="2:73">
      <c r="B102" s="681" t="s">
        <v>207</v>
      </c>
      <c r="C102" s="681" t="s">
        <v>817</v>
      </c>
      <c r="D102" s="681" t="s">
        <v>820</v>
      </c>
      <c r="E102" s="681" t="s">
        <v>824</v>
      </c>
      <c r="F102" s="681" t="s">
        <v>829</v>
      </c>
      <c r="G102" s="681" t="s">
        <v>825</v>
      </c>
      <c r="H102" s="681">
        <v>2012</v>
      </c>
      <c r="I102" s="635" t="s">
        <v>580</v>
      </c>
      <c r="J102" s="635" t="s">
        <v>590</v>
      </c>
      <c r="K102" s="624"/>
      <c r="L102" s="992">
        <v>0</v>
      </c>
      <c r="M102" s="993">
        <v>5.07</v>
      </c>
      <c r="N102" s="993">
        <v>5.07</v>
      </c>
      <c r="O102" s="993">
        <v>5.07</v>
      </c>
      <c r="P102" s="993">
        <v>5.07</v>
      </c>
      <c r="Q102" s="993">
        <v>5.07</v>
      </c>
      <c r="R102" s="993">
        <v>2.71</v>
      </c>
      <c r="S102" s="993">
        <v>2.71</v>
      </c>
      <c r="T102" s="993">
        <v>2.71</v>
      </c>
      <c r="U102" s="993">
        <v>2.71</v>
      </c>
      <c r="V102" s="993">
        <v>2.71</v>
      </c>
      <c r="W102" s="993">
        <v>2.5</v>
      </c>
      <c r="X102" s="993">
        <v>2.5</v>
      </c>
      <c r="Y102" s="993">
        <v>1.18</v>
      </c>
      <c r="Z102" s="993">
        <v>1.18</v>
      </c>
      <c r="AA102" s="993">
        <v>1.18</v>
      </c>
      <c r="AB102" s="993">
        <v>1.18</v>
      </c>
      <c r="AC102" s="993">
        <v>1.18</v>
      </c>
      <c r="AD102" s="993">
        <v>1.18</v>
      </c>
      <c r="AE102" s="993">
        <v>1.18</v>
      </c>
      <c r="AF102" s="993">
        <v>1.18</v>
      </c>
      <c r="AG102" s="993">
        <v>0</v>
      </c>
      <c r="AH102" s="993">
        <v>0</v>
      </c>
      <c r="AI102" s="993">
        <v>0</v>
      </c>
      <c r="AJ102" s="993">
        <v>0</v>
      </c>
      <c r="AK102" s="993">
        <v>0</v>
      </c>
      <c r="AL102" s="993">
        <v>0</v>
      </c>
      <c r="AM102" s="993">
        <v>0</v>
      </c>
      <c r="AN102" s="993">
        <v>0</v>
      </c>
      <c r="AO102" s="994">
        <v>0</v>
      </c>
      <c r="AP102" s="983"/>
      <c r="AQ102" s="992">
        <v>0</v>
      </c>
      <c r="AR102" s="993">
        <v>114167</v>
      </c>
      <c r="AS102" s="993">
        <v>114167</v>
      </c>
      <c r="AT102" s="993">
        <v>114167</v>
      </c>
      <c r="AU102" s="993">
        <v>114167</v>
      </c>
      <c r="AV102" s="993">
        <v>114167</v>
      </c>
      <c r="AW102" s="993">
        <v>105636</v>
      </c>
      <c r="AX102" s="993">
        <v>105636</v>
      </c>
      <c r="AY102" s="993">
        <v>105636</v>
      </c>
      <c r="AZ102" s="993">
        <v>105636</v>
      </c>
      <c r="BA102" s="993">
        <v>105636</v>
      </c>
      <c r="BB102" s="993">
        <v>102992</v>
      </c>
      <c r="BC102" s="993">
        <v>102992</v>
      </c>
      <c r="BD102" s="993">
        <v>96890</v>
      </c>
      <c r="BE102" s="993">
        <v>96890</v>
      </c>
      <c r="BF102" s="993">
        <v>96890</v>
      </c>
      <c r="BG102" s="993">
        <v>70498</v>
      </c>
      <c r="BH102" s="993">
        <v>4267</v>
      </c>
      <c r="BI102" s="993">
        <v>4267</v>
      </c>
      <c r="BJ102" s="993">
        <v>4267</v>
      </c>
      <c r="BK102" s="993">
        <v>4267</v>
      </c>
      <c r="BL102" s="993">
        <v>0</v>
      </c>
      <c r="BM102" s="993">
        <v>0</v>
      </c>
      <c r="BN102" s="993">
        <v>0</v>
      </c>
      <c r="BO102" s="993">
        <v>0</v>
      </c>
      <c r="BP102" s="993">
        <v>0</v>
      </c>
      <c r="BQ102" s="993">
        <v>0</v>
      </c>
      <c r="BR102" s="993">
        <v>0</v>
      </c>
      <c r="BS102" s="993">
        <v>0</v>
      </c>
      <c r="BT102" s="994">
        <v>0</v>
      </c>
    </row>
    <row r="103" spans="2:73">
      <c r="B103" s="681" t="s">
        <v>207</v>
      </c>
      <c r="C103" s="681" t="s">
        <v>832</v>
      </c>
      <c r="D103" s="681" t="s">
        <v>490</v>
      </c>
      <c r="E103" s="681" t="s">
        <v>824</v>
      </c>
      <c r="F103" s="681" t="s">
        <v>489</v>
      </c>
      <c r="G103" s="681" t="s">
        <v>825</v>
      </c>
      <c r="H103" s="681">
        <v>2012</v>
      </c>
      <c r="I103" s="635" t="s">
        <v>580</v>
      </c>
      <c r="J103" s="635" t="s">
        <v>590</v>
      </c>
      <c r="K103" s="624"/>
      <c r="L103" s="992">
        <v>0</v>
      </c>
      <c r="M103" s="993">
        <v>2638.8</v>
      </c>
      <c r="N103" s="993">
        <v>2638.8</v>
      </c>
      <c r="O103" s="993">
        <v>2638.8</v>
      </c>
      <c r="P103" s="993">
        <v>2638.8</v>
      </c>
      <c r="Q103" s="993">
        <v>2638.8</v>
      </c>
      <c r="R103" s="993">
        <v>2638.8</v>
      </c>
      <c r="S103" s="993">
        <v>2638.8</v>
      </c>
      <c r="T103" s="993">
        <v>2638.8</v>
      </c>
      <c r="U103" s="993">
        <v>2638.8</v>
      </c>
      <c r="V103" s="993">
        <v>2638.8</v>
      </c>
      <c r="W103" s="993">
        <v>168.3</v>
      </c>
      <c r="X103" s="993">
        <v>168.3</v>
      </c>
      <c r="Y103" s="993">
        <v>168.3</v>
      </c>
      <c r="Z103" s="993">
        <v>168.3</v>
      </c>
      <c r="AA103" s="993">
        <v>168.3</v>
      </c>
      <c r="AB103" s="993">
        <v>168.3</v>
      </c>
      <c r="AC103" s="993">
        <v>168.3</v>
      </c>
      <c r="AD103" s="993">
        <v>168.3</v>
      </c>
      <c r="AE103" s="993">
        <v>168.3</v>
      </c>
      <c r="AF103" s="993">
        <v>168.3</v>
      </c>
      <c r="AG103" s="993">
        <v>0</v>
      </c>
      <c r="AH103" s="993">
        <v>0</v>
      </c>
      <c r="AI103" s="993">
        <v>0</v>
      </c>
      <c r="AJ103" s="993">
        <v>0</v>
      </c>
      <c r="AK103" s="993">
        <v>0</v>
      </c>
      <c r="AL103" s="993">
        <v>0</v>
      </c>
      <c r="AM103" s="993">
        <v>0</v>
      </c>
      <c r="AN103" s="993">
        <v>0</v>
      </c>
      <c r="AO103" s="994">
        <v>0</v>
      </c>
      <c r="AP103" s="983"/>
      <c r="AQ103" s="992">
        <v>0</v>
      </c>
      <c r="AR103" s="993">
        <v>994407.2</v>
      </c>
      <c r="AS103" s="993">
        <v>994407.2</v>
      </c>
      <c r="AT103" s="993">
        <v>994407.2</v>
      </c>
      <c r="AU103" s="993">
        <v>994407.2</v>
      </c>
      <c r="AV103" s="993">
        <v>994407.2</v>
      </c>
      <c r="AW103" s="993">
        <v>994407.2</v>
      </c>
      <c r="AX103" s="993">
        <v>994407.2</v>
      </c>
      <c r="AY103" s="993">
        <v>994407.2</v>
      </c>
      <c r="AZ103" s="993">
        <v>994407.2</v>
      </c>
      <c r="BA103" s="993">
        <v>994407.2</v>
      </c>
      <c r="BB103" s="993">
        <v>994407.2</v>
      </c>
      <c r="BC103" s="993">
        <v>994407.2</v>
      </c>
      <c r="BD103" s="993">
        <v>994407.2</v>
      </c>
      <c r="BE103" s="993">
        <v>994407.2</v>
      </c>
      <c r="BF103" s="993">
        <v>994407.2</v>
      </c>
      <c r="BG103" s="993">
        <v>994407.2</v>
      </c>
      <c r="BH103" s="993">
        <v>994407.2</v>
      </c>
      <c r="BI103" s="993">
        <v>994407.2</v>
      </c>
      <c r="BJ103" s="993">
        <v>994407.2</v>
      </c>
      <c r="BK103" s="993">
        <v>994407.2</v>
      </c>
      <c r="BL103" s="993">
        <v>0</v>
      </c>
      <c r="BM103" s="993">
        <v>0</v>
      </c>
      <c r="BN103" s="993">
        <v>0</v>
      </c>
      <c r="BO103" s="993">
        <v>0</v>
      </c>
      <c r="BP103" s="993">
        <v>0</v>
      </c>
      <c r="BQ103" s="993">
        <v>0</v>
      </c>
      <c r="BR103" s="993">
        <v>0</v>
      </c>
      <c r="BS103" s="993">
        <v>0</v>
      </c>
      <c r="BT103" s="994">
        <v>0</v>
      </c>
    </row>
    <row r="104" spans="2:73" ht="15.75">
      <c r="B104" s="681" t="s">
        <v>207</v>
      </c>
      <c r="C104" s="681" t="s">
        <v>816</v>
      </c>
      <c r="D104" s="681" t="s">
        <v>3</v>
      </c>
      <c r="E104" s="681" t="s">
        <v>824</v>
      </c>
      <c r="F104" s="681" t="s">
        <v>28</v>
      </c>
      <c r="G104" s="681" t="s">
        <v>825</v>
      </c>
      <c r="H104" s="681">
        <v>2012</v>
      </c>
      <c r="I104" s="635" t="s">
        <v>580</v>
      </c>
      <c r="J104" s="635" t="s">
        <v>590</v>
      </c>
      <c r="K104" s="624"/>
      <c r="L104" s="992">
        <v>0</v>
      </c>
      <c r="M104" s="993">
        <v>1.406870241</v>
      </c>
      <c r="N104" s="993">
        <v>1.406870241</v>
      </c>
      <c r="O104" s="993">
        <v>1.406870241</v>
      </c>
      <c r="P104" s="993">
        <v>1.406870241</v>
      </c>
      <c r="Q104" s="993">
        <v>1.406870241</v>
      </c>
      <c r="R104" s="993">
        <v>1.406870241</v>
      </c>
      <c r="S104" s="993">
        <v>1.406870241</v>
      </c>
      <c r="T104" s="993">
        <v>1.406870241</v>
      </c>
      <c r="U104" s="993">
        <v>1.406870241</v>
      </c>
      <c r="V104" s="993">
        <v>1.406870241</v>
      </c>
      <c r="W104" s="993">
        <v>1.406870241</v>
      </c>
      <c r="X104" s="993">
        <v>1.406870241</v>
      </c>
      <c r="Y104" s="993">
        <v>1.406870241</v>
      </c>
      <c r="Z104" s="993">
        <v>1.406870241</v>
      </c>
      <c r="AA104" s="993">
        <v>1.406870241</v>
      </c>
      <c r="AB104" s="993">
        <v>1.406870241</v>
      </c>
      <c r="AC104" s="993">
        <v>1.406870241</v>
      </c>
      <c r="AD104" s="993">
        <v>1.406870241</v>
      </c>
      <c r="AE104" s="993">
        <v>1.137762825</v>
      </c>
      <c r="AF104" s="993">
        <v>0</v>
      </c>
      <c r="AG104" s="993">
        <v>0</v>
      </c>
      <c r="AH104" s="993">
        <v>0</v>
      </c>
      <c r="AI104" s="993">
        <v>0</v>
      </c>
      <c r="AJ104" s="993">
        <v>0</v>
      </c>
      <c r="AK104" s="993">
        <v>0</v>
      </c>
      <c r="AL104" s="993">
        <v>0</v>
      </c>
      <c r="AM104" s="993">
        <v>0</v>
      </c>
      <c r="AN104" s="993">
        <v>0</v>
      </c>
      <c r="AO104" s="994">
        <v>0</v>
      </c>
      <c r="AP104" s="983"/>
      <c r="AQ104" s="992">
        <v>0</v>
      </c>
      <c r="AR104" s="993">
        <v>2445.6800670000002</v>
      </c>
      <c r="AS104" s="993">
        <v>2445.6800670000002</v>
      </c>
      <c r="AT104" s="993">
        <v>2445.6800670000002</v>
      </c>
      <c r="AU104" s="993">
        <v>2445.6800670000002</v>
      </c>
      <c r="AV104" s="993">
        <v>2445.6800670000002</v>
      </c>
      <c r="AW104" s="993">
        <v>2445.6800670000002</v>
      </c>
      <c r="AX104" s="993">
        <v>2445.6800670000002</v>
      </c>
      <c r="AY104" s="993">
        <v>2445.6800670000002</v>
      </c>
      <c r="AZ104" s="993">
        <v>2445.6800670000002</v>
      </c>
      <c r="BA104" s="993">
        <v>2445.6800670000002</v>
      </c>
      <c r="BB104" s="993">
        <v>2445.6800670000002</v>
      </c>
      <c r="BC104" s="993">
        <v>2445.6800670000002</v>
      </c>
      <c r="BD104" s="993">
        <v>2445.6800670000002</v>
      </c>
      <c r="BE104" s="993">
        <v>2445.6800670000002</v>
      </c>
      <c r="BF104" s="993">
        <v>2445.6800670000002</v>
      </c>
      <c r="BG104" s="993">
        <v>2445.6800670000002</v>
      </c>
      <c r="BH104" s="993">
        <v>2445.6800670000002</v>
      </c>
      <c r="BI104" s="993">
        <v>2445.6800670000002</v>
      </c>
      <c r="BJ104" s="993">
        <v>2205.029571</v>
      </c>
      <c r="BK104" s="993">
        <v>0</v>
      </c>
      <c r="BL104" s="993">
        <v>0</v>
      </c>
      <c r="BM104" s="993">
        <v>0</v>
      </c>
      <c r="BN104" s="993">
        <v>0</v>
      </c>
      <c r="BO104" s="993">
        <v>0</v>
      </c>
      <c r="BP104" s="993">
        <v>0</v>
      </c>
      <c r="BQ104" s="993">
        <v>0</v>
      </c>
      <c r="BR104" s="993">
        <v>0</v>
      </c>
      <c r="BS104" s="993">
        <v>0</v>
      </c>
      <c r="BT104" s="994">
        <v>0</v>
      </c>
      <c r="BU104" s="160"/>
    </row>
    <row r="105" spans="2:73" ht="15.75">
      <c r="B105" s="681" t="s">
        <v>815</v>
      </c>
      <c r="C105" s="681" t="s">
        <v>821</v>
      </c>
      <c r="D105" s="681" t="s">
        <v>13</v>
      </c>
      <c r="E105" s="681" t="s">
        <v>824</v>
      </c>
      <c r="F105" s="681" t="s">
        <v>821</v>
      </c>
      <c r="G105" s="681" t="s">
        <v>825</v>
      </c>
      <c r="H105" s="681">
        <v>2012</v>
      </c>
      <c r="I105" s="635" t="s">
        <v>580</v>
      </c>
      <c r="J105" s="635" t="s">
        <v>590</v>
      </c>
      <c r="K105" s="624"/>
      <c r="L105" s="992">
        <v>0</v>
      </c>
      <c r="M105" s="993">
        <v>0</v>
      </c>
      <c r="N105" s="993">
        <v>0</v>
      </c>
      <c r="O105" s="993">
        <v>0</v>
      </c>
      <c r="P105" s="993">
        <v>0</v>
      </c>
      <c r="Q105" s="993">
        <v>0</v>
      </c>
      <c r="R105" s="993">
        <v>0</v>
      </c>
      <c r="S105" s="993">
        <v>0</v>
      </c>
      <c r="T105" s="993">
        <v>0</v>
      </c>
      <c r="U105" s="993">
        <v>0</v>
      </c>
      <c r="V105" s="993">
        <v>0</v>
      </c>
      <c r="W105" s="993">
        <v>0</v>
      </c>
      <c r="X105" s="993">
        <v>0</v>
      </c>
      <c r="Y105" s="993">
        <v>0</v>
      </c>
      <c r="Z105" s="993">
        <v>0</v>
      </c>
      <c r="AA105" s="993">
        <v>0</v>
      </c>
      <c r="AB105" s="993">
        <v>0</v>
      </c>
      <c r="AC105" s="993">
        <v>0</v>
      </c>
      <c r="AD105" s="993">
        <v>0</v>
      </c>
      <c r="AE105" s="993">
        <v>0</v>
      </c>
      <c r="AF105" s="993">
        <v>0</v>
      </c>
      <c r="AG105" s="993">
        <v>0</v>
      </c>
      <c r="AH105" s="993">
        <v>0</v>
      </c>
      <c r="AI105" s="993">
        <v>0</v>
      </c>
      <c r="AJ105" s="993">
        <v>0</v>
      </c>
      <c r="AK105" s="993">
        <v>0</v>
      </c>
      <c r="AL105" s="993">
        <v>0</v>
      </c>
      <c r="AM105" s="993">
        <v>0</v>
      </c>
      <c r="AN105" s="993">
        <v>0</v>
      </c>
      <c r="AO105" s="994">
        <v>0</v>
      </c>
      <c r="AP105" s="983"/>
      <c r="AQ105" s="992">
        <v>0</v>
      </c>
      <c r="AR105" s="993">
        <v>0</v>
      </c>
      <c r="AS105" s="993">
        <v>0</v>
      </c>
      <c r="AT105" s="993">
        <v>0</v>
      </c>
      <c r="AU105" s="993">
        <v>0</v>
      </c>
      <c r="AV105" s="993">
        <v>0</v>
      </c>
      <c r="AW105" s="993">
        <v>0</v>
      </c>
      <c r="AX105" s="993">
        <v>0</v>
      </c>
      <c r="AY105" s="993">
        <v>0</v>
      </c>
      <c r="AZ105" s="993">
        <v>0</v>
      </c>
      <c r="BA105" s="993">
        <v>0</v>
      </c>
      <c r="BB105" s="993">
        <v>0</v>
      </c>
      <c r="BC105" s="993">
        <v>0</v>
      </c>
      <c r="BD105" s="993">
        <v>0</v>
      </c>
      <c r="BE105" s="993">
        <v>0</v>
      </c>
      <c r="BF105" s="993">
        <v>0</v>
      </c>
      <c r="BG105" s="993">
        <v>0</v>
      </c>
      <c r="BH105" s="993">
        <v>0</v>
      </c>
      <c r="BI105" s="993">
        <v>0</v>
      </c>
      <c r="BJ105" s="993">
        <v>0</v>
      </c>
      <c r="BK105" s="993">
        <v>0</v>
      </c>
      <c r="BL105" s="993">
        <v>0</v>
      </c>
      <c r="BM105" s="993">
        <v>0</v>
      </c>
      <c r="BN105" s="993">
        <v>0</v>
      </c>
      <c r="BO105" s="993">
        <v>0</v>
      </c>
      <c r="BP105" s="993">
        <v>0</v>
      </c>
      <c r="BQ105" s="993">
        <v>0</v>
      </c>
      <c r="BR105" s="993">
        <v>0</v>
      </c>
      <c r="BS105" s="993">
        <v>0</v>
      </c>
      <c r="BT105" s="994">
        <v>0</v>
      </c>
      <c r="BU105" s="160"/>
    </row>
    <row r="106" spans="2:73" ht="8.25" customHeight="1">
      <c r="B106" s="1001"/>
      <c r="C106" s="1001"/>
      <c r="D106" s="1001"/>
      <c r="E106" s="1001"/>
      <c r="F106" s="1001"/>
      <c r="G106" s="1001"/>
      <c r="H106" s="1001"/>
      <c r="I106" s="1002"/>
      <c r="J106" s="1002"/>
      <c r="K106" s="1003"/>
      <c r="L106" s="1004"/>
      <c r="M106" s="1005"/>
      <c r="N106" s="1005"/>
      <c r="O106" s="1005"/>
      <c r="P106" s="1005"/>
      <c r="Q106" s="1005"/>
      <c r="R106" s="1005"/>
      <c r="S106" s="1005"/>
      <c r="T106" s="1005"/>
      <c r="U106" s="1005"/>
      <c r="V106" s="1005"/>
      <c r="W106" s="1005"/>
      <c r="X106" s="1005"/>
      <c r="Y106" s="1005"/>
      <c r="Z106" s="1005"/>
      <c r="AA106" s="1005"/>
      <c r="AB106" s="1005"/>
      <c r="AC106" s="1005"/>
      <c r="AD106" s="1005"/>
      <c r="AE106" s="1005"/>
      <c r="AF106" s="1005"/>
      <c r="AG106" s="1005"/>
      <c r="AH106" s="1005"/>
      <c r="AI106" s="1005"/>
      <c r="AJ106" s="1005"/>
      <c r="AK106" s="1005"/>
      <c r="AL106" s="1005"/>
      <c r="AM106" s="1005"/>
      <c r="AN106" s="1005"/>
      <c r="AO106" s="1006"/>
      <c r="AP106" s="1007"/>
      <c r="AQ106" s="1004"/>
      <c r="AR106" s="1005"/>
      <c r="AS106" s="1005"/>
      <c r="AT106" s="1005"/>
      <c r="AU106" s="1005"/>
      <c r="AV106" s="1005"/>
      <c r="AW106" s="1005"/>
      <c r="AX106" s="1005"/>
      <c r="AY106" s="1005"/>
      <c r="AZ106" s="1005"/>
      <c r="BA106" s="1005"/>
      <c r="BB106" s="1005"/>
      <c r="BC106" s="1005"/>
      <c r="BD106" s="1005"/>
      <c r="BE106" s="1005"/>
      <c r="BF106" s="1005"/>
      <c r="BG106" s="1005"/>
      <c r="BH106" s="1005"/>
      <c r="BI106" s="1005"/>
      <c r="BJ106" s="1005"/>
      <c r="BK106" s="1005"/>
      <c r="BL106" s="1005"/>
      <c r="BM106" s="1005"/>
      <c r="BN106" s="1005"/>
      <c r="BO106" s="1005"/>
      <c r="BP106" s="1005"/>
      <c r="BQ106" s="1005"/>
      <c r="BR106" s="1005"/>
      <c r="BS106" s="1005"/>
      <c r="BT106" s="1006"/>
      <c r="BU106" s="160"/>
    </row>
    <row r="107" spans="2:73" ht="15.75">
      <c r="B107" s="681" t="s">
        <v>207</v>
      </c>
      <c r="C107" s="681" t="s">
        <v>817</v>
      </c>
      <c r="D107" s="681" t="s">
        <v>20</v>
      </c>
      <c r="E107" s="681" t="s">
        <v>824</v>
      </c>
      <c r="F107" s="681" t="s">
        <v>829</v>
      </c>
      <c r="G107" s="681" t="s">
        <v>825</v>
      </c>
      <c r="H107" s="681">
        <v>2013</v>
      </c>
      <c r="I107" s="635" t="s">
        <v>581</v>
      </c>
      <c r="J107" s="635" t="s">
        <v>590</v>
      </c>
      <c r="K107" s="624"/>
      <c r="L107" s="992">
        <v>0</v>
      </c>
      <c r="M107" s="993">
        <v>0</v>
      </c>
      <c r="N107" s="993">
        <v>5.8450300000000002E-3</v>
      </c>
      <c r="O107" s="993">
        <v>5.8450300000000002E-3</v>
      </c>
      <c r="P107" s="993">
        <v>5.8450300000000002E-3</v>
      </c>
      <c r="Q107" s="993">
        <v>5.8450300000000002E-3</v>
      </c>
      <c r="R107" s="993">
        <v>0</v>
      </c>
      <c r="S107" s="993">
        <v>0</v>
      </c>
      <c r="T107" s="993">
        <v>0</v>
      </c>
      <c r="U107" s="993">
        <v>0</v>
      </c>
      <c r="V107" s="993">
        <v>0</v>
      </c>
      <c r="W107" s="993">
        <v>0</v>
      </c>
      <c r="X107" s="993">
        <v>0</v>
      </c>
      <c r="Y107" s="993">
        <v>0</v>
      </c>
      <c r="Z107" s="993">
        <v>0</v>
      </c>
      <c r="AA107" s="993">
        <v>0</v>
      </c>
      <c r="AB107" s="993">
        <v>0</v>
      </c>
      <c r="AC107" s="993">
        <v>0</v>
      </c>
      <c r="AD107" s="993">
        <v>0</v>
      </c>
      <c r="AE107" s="993">
        <v>0</v>
      </c>
      <c r="AF107" s="993">
        <v>0</v>
      </c>
      <c r="AG107" s="993">
        <v>0</v>
      </c>
      <c r="AH107" s="993">
        <v>0</v>
      </c>
      <c r="AI107" s="993">
        <v>0</v>
      </c>
      <c r="AJ107" s="993">
        <v>0</v>
      </c>
      <c r="AK107" s="993">
        <v>0</v>
      </c>
      <c r="AL107" s="993">
        <v>0</v>
      </c>
      <c r="AM107" s="993">
        <v>0</v>
      </c>
      <c r="AN107" s="993">
        <v>0</v>
      </c>
      <c r="AO107" s="994">
        <v>0</v>
      </c>
      <c r="AP107" s="983"/>
      <c r="AQ107" s="992">
        <v>0</v>
      </c>
      <c r="AR107" s="993">
        <v>0</v>
      </c>
      <c r="AS107" s="993">
        <v>32.135094899999999</v>
      </c>
      <c r="AT107" s="993">
        <v>32.135094899999999</v>
      </c>
      <c r="AU107" s="993">
        <v>32.135094899999999</v>
      </c>
      <c r="AV107" s="993">
        <v>32.135094899999999</v>
      </c>
      <c r="AW107" s="993">
        <v>0</v>
      </c>
      <c r="AX107" s="993">
        <v>0</v>
      </c>
      <c r="AY107" s="993">
        <v>0</v>
      </c>
      <c r="AZ107" s="993">
        <v>0</v>
      </c>
      <c r="BA107" s="993">
        <v>0</v>
      </c>
      <c r="BB107" s="993">
        <v>0</v>
      </c>
      <c r="BC107" s="993">
        <v>0</v>
      </c>
      <c r="BD107" s="993">
        <v>0</v>
      </c>
      <c r="BE107" s="993">
        <v>0</v>
      </c>
      <c r="BF107" s="993">
        <v>0</v>
      </c>
      <c r="BG107" s="993">
        <v>0</v>
      </c>
      <c r="BH107" s="993">
        <v>0</v>
      </c>
      <c r="BI107" s="993">
        <v>0</v>
      </c>
      <c r="BJ107" s="993">
        <v>0</v>
      </c>
      <c r="BK107" s="993">
        <v>0</v>
      </c>
      <c r="BL107" s="993">
        <v>0</v>
      </c>
      <c r="BM107" s="993">
        <v>0</v>
      </c>
      <c r="BN107" s="993">
        <v>0</v>
      </c>
      <c r="BO107" s="993">
        <v>0</v>
      </c>
      <c r="BP107" s="993">
        <v>0</v>
      </c>
      <c r="BQ107" s="993">
        <v>0</v>
      </c>
      <c r="BR107" s="993">
        <v>0</v>
      </c>
      <c r="BS107" s="993">
        <v>0</v>
      </c>
      <c r="BT107" s="994">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2">
        <v>0</v>
      </c>
      <c r="M108" s="993">
        <v>0</v>
      </c>
      <c r="N108" s="993">
        <v>1040.5855550000001</v>
      </c>
      <c r="O108" s="993">
        <v>1040.5855550000001</v>
      </c>
      <c r="P108" s="993">
        <v>1040.5855550000001</v>
      </c>
      <c r="Q108" s="993">
        <v>1040.5855550000001</v>
      </c>
      <c r="R108" s="993">
        <v>0</v>
      </c>
      <c r="S108" s="993">
        <v>0</v>
      </c>
      <c r="T108" s="993">
        <v>0</v>
      </c>
      <c r="U108" s="993">
        <v>0</v>
      </c>
      <c r="V108" s="993">
        <v>0</v>
      </c>
      <c r="W108" s="993">
        <v>0</v>
      </c>
      <c r="X108" s="993">
        <v>0</v>
      </c>
      <c r="Y108" s="993">
        <v>0</v>
      </c>
      <c r="Z108" s="993">
        <v>0</v>
      </c>
      <c r="AA108" s="993">
        <v>0</v>
      </c>
      <c r="AB108" s="993">
        <v>0</v>
      </c>
      <c r="AC108" s="993">
        <v>0</v>
      </c>
      <c r="AD108" s="993">
        <v>0</v>
      </c>
      <c r="AE108" s="993">
        <v>0</v>
      </c>
      <c r="AF108" s="993">
        <v>0</v>
      </c>
      <c r="AG108" s="993">
        <v>0</v>
      </c>
      <c r="AH108" s="993">
        <v>0</v>
      </c>
      <c r="AI108" s="993">
        <v>0</v>
      </c>
      <c r="AJ108" s="993">
        <v>0</v>
      </c>
      <c r="AK108" s="993">
        <v>0</v>
      </c>
      <c r="AL108" s="993">
        <v>0</v>
      </c>
      <c r="AM108" s="993">
        <v>0</v>
      </c>
      <c r="AN108" s="993">
        <v>0</v>
      </c>
      <c r="AO108" s="994">
        <v>0</v>
      </c>
      <c r="AP108" s="983"/>
      <c r="AQ108" s="992">
        <v>0</v>
      </c>
      <c r="AR108" s="993">
        <v>0</v>
      </c>
      <c r="AS108" s="993">
        <v>5720982.5410000002</v>
      </c>
      <c r="AT108" s="993">
        <v>5720982.5410000002</v>
      </c>
      <c r="AU108" s="993">
        <v>5720982.5410000002</v>
      </c>
      <c r="AV108" s="993">
        <v>5720982.5410000002</v>
      </c>
      <c r="AW108" s="993">
        <v>0</v>
      </c>
      <c r="AX108" s="993">
        <v>0</v>
      </c>
      <c r="AY108" s="993">
        <v>0</v>
      </c>
      <c r="AZ108" s="993">
        <v>0</v>
      </c>
      <c r="BA108" s="993">
        <v>0</v>
      </c>
      <c r="BB108" s="993">
        <v>0</v>
      </c>
      <c r="BC108" s="993">
        <v>0</v>
      </c>
      <c r="BD108" s="993">
        <v>0</v>
      </c>
      <c r="BE108" s="993">
        <v>0</v>
      </c>
      <c r="BF108" s="993">
        <v>0</v>
      </c>
      <c r="BG108" s="993">
        <v>0</v>
      </c>
      <c r="BH108" s="993">
        <v>0</v>
      </c>
      <c r="BI108" s="993">
        <v>0</v>
      </c>
      <c r="BJ108" s="993">
        <v>0</v>
      </c>
      <c r="BK108" s="993">
        <v>0</v>
      </c>
      <c r="BL108" s="993">
        <v>0</v>
      </c>
      <c r="BM108" s="993">
        <v>0</v>
      </c>
      <c r="BN108" s="993">
        <v>0</v>
      </c>
      <c r="BO108" s="993">
        <v>0</v>
      </c>
      <c r="BP108" s="993">
        <v>0</v>
      </c>
      <c r="BQ108" s="993">
        <v>0</v>
      </c>
      <c r="BR108" s="993">
        <v>0</v>
      </c>
      <c r="BS108" s="993">
        <v>0</v>
      </c>
      <c r="BT108" s="994">
        <v>0</v>
      </c>
    </row>
    <row r="109" spans="2:73" ht="15.75">
      <c r="B109" s="681" t="s">
        <v>207</v>
      </c>
      <c r="C109" s="681" t="s">
        <v>817</v>
      </c>
      <c r="D109" s="681" t="s">
        <v>23</v>
      </c>
      <c r="E109" s="681" t="s">
        <v>824</v>
      </c>
      <c r="F109" s="681" t="s">
        <v>829</v>
      </c>
      <c r="G109" s="681" t="s">
        <v>825</v>
      </c>
      <c r="H109" s="681">
        <v>2013</v>
      </c>
      <c r="I109" s="635" t="s">
        <v>581</v>
      </c>
      <c r="J109" s="635" t="s">
        <v>590</v>
      </c>
      <c r="K109" s="624"/>
      <c r="L109" s="992">
        <v>0</v>
      </c>
      <c r="M109" s="993">
        <v>0</v>
      </c>
      <c r="N109" s="993">
        <v>1.696128627</v>
      </c>
      <c r="O109" s="993">
        <v>1.696128627</v>
      </c>
      <c r="P109" s="993">
        <v>1.696128627</v>
      </c>
      <c r="Q109" s="993">
        <v>1.696128627</v>
      </c>
      <c r="R109" s="993">
        <v>1.696128627</v>
      </c>
      <c r="S109" s="993">
        <v>1.696128627</v>
      </c>
      <c r="T109" s="993">
        <v>1.696128627</v>
      </c>
      <c r="U109" s="993">
        <v>1.696128627</v>
      </c>
      <c r="V109" s="993">
        <v>1.696128627</v>
      </c>
      <c r="W109" s="993">
        <v>1.696128627</v>
      </c>
      <c r="X109" s="993">
        <v>1.696128627</v>
      </c>
      <c r="Y109" s="993">
        <v>1.696128627</v>
      </c>
      <c r="Z109" s="993">
        <v>1.696128627</v>
      </c>
      <c r="AA109" s="993">
        <v>1.696128627</v>
      </c>
      <c r="AB109" s="993">
        <v>1.696128627</v>
      </c>
      <c r="AC109" s="993">
        <v>0</v>
      </c>
      <c r="AD109" s="993">
        <v>0</v>
      </c>
      <c r="AE109" s="993">
        <v>0</v>
      </c>
      <c r="AF109" s="993">
        <v>0</v>
      </c>
      <c r="AG109" s="993">
        <v>0</v>
      </c>
      <c r="AH109" s="993">
        <v>0</v>
      </c>
      <c r="AI109" s="993">
        <v>0</v>
      </c>
      <c r="AJ109" s="993">
        <v>0</v>
      </c>
      <c r="AK109" s="993">
        <v>0</v>
      </c>
      <c r="AL109" s="993">
        <v>0</v>
      </c>
      <c r="AM109" s="993">
        <v>0</v>
      </c>
      <c r="AN109" s="993">
        <v>0</v>
      </c>
      <c r="AO109" s="994">
        <v>0</v>
      </c>
      <c r="AP109" s="983"/>
      <c r="AQ109" s="992">
        <v>0</v>
      </c>
      <c r="AR109" s="993">
        <v>0</v>
      </c>
      <c r="AS109" s="993">
        <v>2845.1454549999999</v>
      </c>
      <c r="AT109" s="993">
        <v>2845.1454549999999</v>
      </c>
      <c r="AU109" s="993">
        <v>2845.1454549999999</v>
      </c>
      <c r="AV109" s="993">
        <v>2845.1454549999999</v>
      </c>
      <c r="AW109" s="993">
        <v>2845.1454549999999</v>
      </c>
      <c r="AX109" s="993">
        <v>2845.1454549999999</v>
      </c>
      <c r="AY109" s="993">
        <v>2845.1454549999999</v>
      </c>
      <c r="AZ109" s="993">
        <v>2845.1454549999999</v>
      </c>
      <c r="BA109" s="993">
        <v>2845.1454549999999</v>
      </c>
      <c r="BB109" s="993">
        <v>2845.1454549999999</v>
      </c>
      <c r="BC109" s="993">
        <v>2845.1454549999999</v>
      </c>
      <c r="BD109" s="993">
        <v>2845.1454549999999</v>
      </c>
      <c r="BE109" s="993">
        <v>2845.1454549999999</v>
      </c>
      <c r="BF109" s="993">
        <v>2845.1454549999999</v>
      </c>
      <c r="BG109" s="993">
        <v>2845.1454549999999</v>
      </c>
      <c r="BH109" s="993">
        <v>0</v>
      </c>
      <c r="BI109" s="993">
        <v>0</v>
      </c>
      <c r="BJ109" s="993">
        <v>0</v>
      </c>
      <c r="BK109" s="993">
        <v>0</v>
      </c>
      <c r="BL109" s="993">
        <v>0</v>
      </c>
      <c r="BM109" s="993">
        <v>0</v>
      </c>
      <c r="BN109" s="993">
        <v>0</v>
      </c>
      <c r="BO109" s="993">
        <v>0</v>
      </c>
      <c r="BP109" s="993">
        <v>0</v>
      </c>
      <c r="BQ109" s="993">
        <v>0</v>
      </c>
      <c r="BR109" s="993">
        <v>0</v>
      </c>
      <c r="BS109" s="993">
        <v>0</v>
      </c>
      <c r="BT109" s="994">
        <v>0</v>
      </c>
      <c r="BU109" s="160"/>
    </row>
    <row r="110" spans="2:73" ht="15.75">
      <c r="B110" s="681" t="s">
        <v>207</v>
      </c>
      <c r="C110" s="681" t="s">
        <v>817</v>
      </c>
      <c r="D110" s="681" t="s">
        <v>820</v>
      </c>
      <c r="E110" s="681" t="s">
        <v>824</v>
      </c>
      <c r="F110" s="681" t="s">
        <v>829</v>
      </c>
      <c r="G110" s="681" t="s">
        <v>825</v>
      </c>
      <c r="H110" s="681">
        <v>2013</v>
      </c>
      <c r="I110" s="635" t="s">
        <v>581</v>
      </c>
      <c r="J110" s="635" t="s">
        <v>590</v>
      </c>
      <c r="K110" s="624"/>
      <c r="L110" s="992">
        <v>0</v>
      </c>
      <c r="M110" s="993">
        <v>0</v>
      </c>
      <c r="N110" s="993">
        <v>282.4656028</v>
      </c>
      <c r="O110" s="993">
        <v>281.55799949999999</v>
      </c>
      <c r="P110" s="993">
        <v>281.55799949999999</v>
      </c>
      <c r="Q110" s="993">
        <v>281.55799949999999</v>
      </c>
      <c r="R110" s="993">
        <v>266.17153869999999</v>
      </c>
      <c r="S110" s="993">
        <v>204.09859510000001</v>
      </c>
      <c r="T110" s="993">
        <v>204.09859510000001</v>
      </c>
      <c r="U110" s="993">
        <v>204.09859510000001</v>
      </c>
      <c r="V110" s="993">
        <v>198.6699208</v>
      </c>
      <c r="W110" s="993">
        <v>183.845078</v>
      </c>
      <c r="X110" s="993">
        <v>166.18119859999999</v>
      </c>
      <c r="Y110" s="993">
        <v>166.18119859999999</v>
      </c>
      <c r="Z110" s="993">
        <v>154.47973569999999</v>
      </c>
      <c r="AA110" s="993">
        <v>152.1633114</v>
      </c>
      <c r="AB110" s="993">
        <v>152.1633114</v>
      </c>
      <c r="AC110" s="993">
        <v>122.5203133</v>
      </c>
      <c r="AD110" s="993">
        <v>0.14692029200000001</v>
      </c>
      <c r="AE110" s="993">
        <v>0</v>
      </c>
      <c r="AF110" s="993">
        <v>0</v>
      </c>
      <c r="AG110" s="993">
        <v>0</v>
      </c>
      <c r="AH110" s="993">
        <v>0</v>
      </c>
      <c r="AI110" s="993">
        <v>0</v>
      </c>
      <c r="AJ110" s="993">
        <v>0</v>
      </c>
      <c r="AK110" s="993">
        <v>0</v>
      </c>
      <c r="AL110" s="993">
        <v>0</v>
      </c>
      <c r="AM110" s="993">
        <v>0</v>
      </c>
      <c r="AN110" s="993">
        <v>0</v>
      </c>
      <c r="AO110" s="994">
        <v>0</v>
      </c>
      <c r="AP110" s="983"/>
      <c r="AQ110" s="992">
        <v>0</v>
      </c>
      <c r="AR110" s="993">
        <v>0</v>
      </c>
      <c r="AS110" s="993">
        <v>1402287.92</v>
      </c>
      <c r="AT110" s="993">
        <v>1398498.2790000001</v>
      </c>
      <c r="AU110" s="993">
        <v>1398498.2790000001</v>
      </c>
      <c r="AV110" s="993">
        <v>1398498.2790000001</v>
      </c>
      <c r="AW110" s="993">
        <v>1344574.763</v>
      </c>
      <c r="AX110" s="993">
        <v>1083214.831</v>
      </c>
      <c r="AY110" s="993">
        <v>1083214.831</v>
      </c>
      <c r="AZ110" s="993">
        <v>1076029.9069999999</v>
      </c>
      <c r="BA110" s="993">
        <v>1050951.1540000001</v>
      </c>
      <c r="BB110" s="993">
        <v>973172.3443</v>
      </c>
      <c r="BC110" s="993">
        <v>806819.16680000001</v>
      </c>
      <c r="BD110" s="993">
        <v>747245.62789999996</v>
      </c>
      <c r="BE110" s="993">
        <v>686967.3138</v>
      </c>
      <c r="BF110" s="993">
        <v>677295.228</v>
      </c>
      <c r="BG110" s="993">
        <v>677295.228</v>
      </c>
      <c r="BH110" s="993">
        <v>545085.8665</v>
      </c>
      <c r="BI110" s="993">
        <v>391.52090240000001</v>
      </c>
      <c r="BJ110" s="993">
        <v>0</v>
      </c>
      <c r="BK110" s="993">
        <v>0</v>
      </c>
      <c r="BL110" s="993">
        <v>0</v>
      </c>
      <c r="BM110" s="993">
        <v>0</v>
      </c>
      <c r="BN110" s="993">
        <v>0</v>
      </c>
      <c r="BO110" s="993">
        <v>0</v>
      </c>
      <c r="BP110" s="993">
        <v>0</v>
      </c>
      <c r="BQ110" s="993">
        <v>0</v>
      </c>
      <c r="BR110" s="993">
        <v>0</v>
      </c>
      <c r="BS110" s="993">
        <v>0</v>
      </c>
      <c r="BT110" s="994">
        <v>0</v>
      </c>
      <c r="BU110" s="160"/>
    </row>
    <row r="111" spans="2:73" ht="15.75">
      <c r="B111" s="681" t="s">
        <v>207</v>
      </c>
      <c r="C111" s="681" t="s">
        <v>816</v>
      </c>
      <c r="D111" s="681" t="s">
        <v>4</v>
      </c>
      <c r="E111" s="681" t="s">
        <v>824</v>
      </c>
      <c r="F111" s="681" t="s">
        <v>28</v>
      </c>
      <c r="G111" s="681" t="s">
        <v>825</v>
      </c>
      <c r="H111" s="681">
        <v>2013</v>
      </c>
      <c r="I111" s="635" t="s">
        <v>581</v>
      </c>
      <c r="J111" s="635" t="s">
        <v>590</v>
      </c>
      <c r="K111" s="624"/>
      <c r="L111" s="992">
        <v>0</v>
      </c>
      <c r="M111" s="993">
        <v>0</v>
      </c>
      <c r="N111" s="993">
        <v>1.4999999999999999E-2</v>
      </c>
      <c r="O111" s="993">
        <v>1.4999999999999999E-2</v>
      </c>
      <c r="P111" s="993">
        <v>1.4E-2</v>
      </c>
      <c r="Q111" s="993">
        <v>1.2999999999999999E-2</v>
      </c>
      <c r="R111" s="993">
        <v>1.2999999999999999E-2</v>
      </c>
      <c r="S111" s="993">
        <v>1.2999999999999999E-2</v>
      </c>
      <c r="T111" s="993">
        <v>1.2999999999999999E-2</v>
      </c>
      <c r="U111" s="993">
        <v>1.2999999999999999E-2</v>
      </c>
      <c r="V111" s="993">
        <v>1.0999999999999999E-2</v>
      </c>
      <c r="W111" s="993">
        <v>1.0999999999999999E-2</v>
      </c>
      <c r="X111" s="993">
        <v>8.9999999999999993E-3</v>
      </c>
      <c r="Y111" s="993">
        <v>8.9999999999999993E-3</v>
      </c>
      <c r="Z111" s="993">
        <v>8.9999999999999993E-3</v>
      </c>
      <c r="AA111" s="993">
        <v>8.9999999999999993E-3</v>
      </c>
      <c r="AB111" s="993">
        <v>8.9999999999999993E-3</v>
      </c>
      <c r="AC111" s="993">
        <v>8.9999999999999993E-3</v>
      </c>
      <c r="AD111" s="993">
        <v>5.0000000000000001E-3</v>
      </c>
      <c r="AE111" s="993">
        <v>5.0000000000000001E-3</v>
      </c>
      <c r="AF111" s="993">
        <v>5.0000000000000001E-3</v>
      </c>
      <c r="AG111" s="993">
        <v>5.0000000000000001E-3</v>
      </c>
      <c r="AH111" s="993">
        <v>0</v>
      </c>
      <c r="AI111" s="993">
        <v>0</v>
      </c>
      <c r="AJ111" s="993">
        <v>0</v>
      </c>
      <c r="AK111" s="993">
        <v>0</v>
      </c>
      <c r="AL111" s="993">
        <v>0</v>
      </c>
      <c r="AM111" s="993">
        <v>0</v>
      </c>
      <c r="AN111" s="993">
        <v>0</v>
      </c>
      <c r="AO111" s="994">
        <v>0</v>
      </c>
      <c r="AP111" s="983"/>
      <c r="AQ111" s="992">
        <v>0</v>
      </c>
      <c r="AR111" s="993">
        <v>0</v>
      </c>
      <c r="AS111" s="993">
        <v>212</v>
      </c>
      <c r="AT111" s="993">
        <v>212</v>
      </c>
      <c r="AU111" s="993">
        <v>201</v>
      </c>
      <c r="AV111" s="993">
        <v>174</v>
      </c>
      <c r="AW111" s="993">
        <v>174</v>
      </c>
      <c r="AX111" s="993">
        <v>174</v>
      </c>
      <c r="AY111" s="993">
        <v>174</v>
      </c>
      <c r="AZ111" s="993">
        <v>174</v>
      </c>
      <c r="BA111" s="993">
        <v>146</v>
      </c>
      <c r="BB111" s="993">
        <v>146</v>
      </c>
      <c r="BC111" s="993">
        <v>139</v>
      </c>
      <c r="BD111" s="993">
        <v>139</v>
      </c>
      <c r="BE111" s="993">
        <v>139</v>
      </c>
      <c r="BF111" s="993">
        <v>139</v>
      </c>
      <c r="BG111" s="993">
        <v>139</v>
      </c>
      <c r="BH111" s="993">
        <v>139</v>
      </c>
      <c r="BI111" s="993">
        <v>73</v>
      </c>
      <c r="BJ111" s="993">
        <v>73</v>
      </c>
      <c r="BK111" s="993">
        <v>73</v>
      </c>
      <c r="BL111" s="993">
        <v>73</v>
      </c>
      <c r="BM111" s="993">
        <v>0</v>
      </c>
      <c r="BN111" s="993">
        <v>0</v>
      </c>
      <c r="BO111" s="993">
        <v>0</v>
      </c>
      <c r="BP111" s="993">
        <v>0</v>
      </c>
      <c r="BQ111" s="993">
        <v>0</v>
      </c>
      <c r="BR111" s="993">
        <v>0</v>
      </c>
      <c r="BS111" s="993">
        <v>0</v>
      </c>
      <c r="BT111" s="994">
        <v>0</v>
      </c>
      <c r="BU111" s="160"/>
    </row>
    <row r="112" spans="2:73" ht="15.75">
      <c r="B112" s="681" t="s">
        <v>207</v>
      </c>
      <c r="C112" s="681" t="s">
        <v>816</v>
      </c>
      <c r="D112" s="681" t="s">
        <v>3</v>
      </c>
      <c r="E112" s="681" t="s">
        <v>824</v>
      </c>
      <c r="F112" s="681" t="s">
        <v>28</v>
      </c>
      <c r="G112" s="681" t="s">
        <v>826</v>
      </c>
      <c r="H112" s="681">
        <v>2013</v>
      </c>
      <c r="I112" s="635" t="s">
        <v>581</v>
      </c>
      <c r="J112" s="635" t="s">
        <v>590</v>
      </c>
      <c r="K112" s="624"/>
      <c r="L112" s="992">
        <v>0</v>
      </c>
      <c r="M112" s="993">
        <v>0</v>
      </c>
      <c r="N112" s="993">
        <v>15.435272028</v>
      </c>
      <c r="O112" s="993">
        <v>15.435272028</v>
      </c>
      <c r="P112" s="993">
        <v>15.435272028</v>
      </c>
      <c r="Q112" s="993">
        <v>15.435272028</v>
      </c>
      <c r="R112" s="993">
        <v>15.435272028</v>
      </c>
      <c r="S112" s="993">
        <v>15.435272028</v>
      </c>
      <c r="T112" s="993">
        <v>15.435272028</v>
      </c>
      <c r="U112" s="993">
        <v>15.435272028</v>
      </c>
      <c r="V112" s="993">
        <v>15.435272028</v>
      </c>
      <c r="W112" s="993">
        <v>15.435272028</v>
      </c>
      <c r="X112" s="993">
        <v>15.435272028</v>
      </c>
      <c r="Y112" s="993">
        <v>15.435272028</v>
      </c>
      <c r="Z112" s="993">
        <v>15.435272028</v>
      </c>
      <c r="AA112" s="993">
        <v>15.435272028</v>
      </c>
      <c r="AB112" s="993">
        <v>15.435272028</v>
      </c>
      <c r="AC112" s="993">
        <v>15.435272028</v>
      </c>
      <c r="AD112" s="993">
        <v>15.435272028</v>
      </c>
      <c r="AE112" s="993">
        <v>15.435272028</v>
      </c>
      <c r="AF112" s="993">
        <v>12.88391193</v>
      </c>
      <c r="AG112" s="993">
        <v>0</v>
      </c>
      <c r="AH112" s="993">
        <v>0</v>
      </c>
      <c r="AI112" s="993">
        <v>0</v>
      </c>
      <c r="AJ112" s="993">
        <v>0</v>
      </c>
      <c r="AK112" s="993">
        <v>0</v>
      </c>
      <c r="AL112" s="993">
        <v>0</v>
      </c>
      <c r="AM112" s="993">
        <v>0</v>
      </c>
      <c r="AN112" s="993">
        <v>0</v>
      </c>
      <c r="AO112" s="994">
        <v>0</v>
      </c>
      <c r="AP112" s="983"/>
      <c r="AQ112" s="992">
        <v>0</v>
      </c>
      <c r="AR112" s="993">
        <v>0</v>
      </c>
      <c r="AS112" s="993">
        <v>27298.628815600001</v>
      </c>
      <c r="AT112" s="993">
        <v>27298.628815600001</v>
      </c>
      <c r="AU112" s="993">
        <v>27298.628815600001</v>
      </c>
      <c r="AV112" s="993">
        <v>27298.628815600001</v>
      </c>
      <c r="AW112" s="993">
        <v>27298.628815600001</v>
      </c>
      <c r="AX112" s="993">
        <v>27298.628815600001</v>
      </c>
      <c r="AY112" s="993">
        <v>27298.628815600001</v>
      </c>
      <c r="AZ112" s="993">
        <v>27298.628815600001</v>
      </c>
      <c r="BA112" s="993">
        <v>27298.628815600001</v>
      </c>
      <c r="BB112" s="993">
        <v>27298.628815600001</v>
      </c>
      <c r="BC112" s="993">
        <v>27298.628815600001</v>
      </c>
      <c r="BD112" s="993">
        <v>27298.628815600001</v>
      </c>
      <c r="BE112" s="993">
        <v>27298.628815600001</v>
      </c>
      <c r="BF112" s="993">
        <v>27298.628815600001</v>
      </c>
      <c r="BG112" s="993">
        <v>27298.628815600001</v>
      </c>
      <c r="BH112" s="993">
        <v>27298.628815600001</v>
      </c>
      <c r="BI112" s="993">
        <v>27298.628815600001</v>
      </c>
      <c r="BJ112" s="993">
        <v>27298.628815600001</v>
      </c>
      <c r="BK112" s="993">
        <v>25017.063770000001</v>
      </c>
      <c r="BL112" s="993">
        <v>0</v>
      </c>
      <c r="BM112" s="993">
        <v>0</v>
      </c>
      <c r="BN112" s="993">
        <v>0</v>
      </c>
      <c r="BO112" s="993">
        <v>0</v>
      </c>
      <c r="BP112" s="993">
        <v>0</v>
      </c>
      <c r="BQ112" s="993">
        <v>0</v>
      </c>
      <c r="BR112" s="993">
        <v>0</v>
      </c>
      <c r="BS112" s="993">
        <v>0</v>
      </c>
      <c r="BT112" s="994">
        <v>0</v>
      </c>
      <c r="BU112" s="160"/>
    </row>
    <row r="113" spans="2:73" ht="15.75">
      <c r="B113" s="681" t="s">
        <v>815</v>
      </c>
      <c r="C113" s="681" t="s">
        <v>821</v>
      </c>
      <c r="D113" s="681" t="s">
        <v>13</v>
      </c>
      <c r="E113" s="681" t="s">
        <v>824</v>
      </c>
      <c r="F113" s="681" t="s">
        <v>821</v>
      </c>
      <c r="G113" s="681" t="s">
        <v>825</v>
      </c>
      <c r="H113" s="681">
        <v>2013</v>
      </c>
      <c r="I113" s="635" t="s">
        <v>581</v>
      </c>
      <c r="J113" s="635" t="s">
        <v>590</v>
      </c>
      <c r="K113" s="624"/>
      <c r="L113" s="992">
        <v>0</v>
      </c>
      <c r="M113" s="993">
        <v>0</v>
      </c>
      <c r="N113" s="993">
        <v>0.17749799999999999</v>
      </c>
      <c r="O113" s="993">
        <v>0.17749799999999999</v>
      </c>
      <c r="P113" s="993">
        <v>0.17749799999999999</v>
      </c>
      <c r="Q113" s="993">
        <v>0</v>
      </c>
      <c r="R113" s="993">
        <v>0</v>
      </c>
      <c r="S113" s="993">
        <v>0</v>
      </c>
      <c r="T113" s="993">
        <v>0</v>
      </c>
      <c r="U113" s="993">
        <v>0</v>
      </c>
      <c r="V113" s="993">
        <v>0</v>
      </c>
      <c r="W113" s="993">
        <v>0</v>
      </c>
      <c r="X113" s="993">
        <v>0</v>
      </c>
      <c r="Y113" s="993">
        <v>0</v>
      </c>
      <c r="Z113" s="993">
        <v>0</v>
      </c>
      <c r="AA113" s="993">
        <v>0</v>
      </c>
      <c r="AB113" s="993">
        <v>0</v>
      </c>
      <c r="AC113" s="993">
        <v>0</v>
      </c>
      <c r="AD113" s="993">
        <v>0</v>
      </c>
      <c r="AE113" s="993">
        <v>0</v>
      </c>
      <c r="AF113" s="993">
        <v>0</v>
      </c>
      <c r="AG113" s="993">
        <v>0</v>
      </c>
      <c r="AH113" s="993">
        <v>0</v>
      </c>
      <c r="AI113" s="993">
        <v>0</v>
      </c>
      <c r="AJ113" s="993">
        <v>0</v>
      </c>
      <c r="AK113" s="993">
        <v>0</v>
      </c>
      <c r="AL113" s="993">
        <v>0</v>
      </c>
      <c r="AM113" s="993">
        <v>0</v>
      </c>
      <c r="AN113" s="993">
        <v>0</v>
      </c>
      <c r="AO113" s="994">
        <v>0</v>
      </c>
      <c r="AP113" s="983"/>
      <c r="AQ113" s="992">
        <v>0</v>
      </c>
      <c r="AR113" s="993">
        <v>0</v>
      </c>
      <c r="AS113" s="993">
        <v>10467.69231</v>
      </c>
      <c r="AT113" s="993">
        <v>10467.69231</v>
      </c>
      <c r="AU113" s="993">
        <v>10467.69231</v>
      </c>
      <c r="AV113" s="993">
        <v>0</v>
      </c>
      <c r="AW113" s="993">
        <v>0</v>
      </c>
      <c r="AX113" s="993">
        <v>0</v>
      </c>
      <c r="AY113" s="993">
        <v>0</v>
      </c>
      <c r="AZ113" s="993">
        <v>0</v>
      </c>
      <c r="BA113" s="993">
        <v>0</v>
      </c>
      <c r="BB113" s="993">
        <v>0</v>
      </c>
      <c r="BC113" s="993">
        <v>0</v>
      </c>
      <c r="BD113" s="993">
        <v>0</v>
      </c>
      <c r="BE113" s="993">
        <v>0</v>
      </c>
      <c r="BF113" s="993">
        <v>0</v>
      </c>
      <c r="BG113" s="993">
        <v>0</v>
      </c>
      <c r="BH113" s="993">
        <v>0</v>
      </c>
      <c r="BI113" s="993">
        <v>0</v>
      </c>
      <c r="BJ113" s="993">
        <v>0</v>
      </c>
      <c r="BK113" s="993">
        <v>0</v>
      </c>
      <c r="BL113" s="993">
        <v>0</v>
      </c>
      <c r="BM113" s="993">
        <v>0</v>
      </c>
      <c r="BN113" s="993">
        <v>0</v>
      </c>
      <c r="BO113" s="993">
        <v>0</v>
      </c>
      <c r="BP113" s="993">
        <v>0</v>
      </c>
      <c r="BQ113" s="993">
        <v>0</v>
      </c>
      <c r="BR113" s="993">
        <v>0</v>
      </c>
      <c r="BS113" s="993">
        <v>0</v>
      </c>
      <c r="BT113" s="994">
        <v>0</v>
      </c>
      <c r="BU113" s="160"/>
    </row>
    <row r="114" spans="2:73" ht="8.25" customHeight="1">
      <c r="B114" s="1001"/>
      <c r="C114" s="1001"/>
      <c r="D114" s="1001"/>
      <c r="E114" s="1001"/>
      <c r="F114" s="1001"/>
      <c r="G114" s="1001"/>
      <c r="H114" s="1001"/>
      <c r="I114" s="1002"/>
      <c r="J114" s="1002"/>
      <c r="K114" s="1003"/>
      <c r="L114" s="1004"/>
      <c r="M114" s="1005"/>
      <c r="N114" s="1005"/>
      <c r="O114" s="1005"/>
      <c r="P114" s="1005"/>
      <c r="Q114" s="1005"/>
      <c r="R114" s="1005"/>
      <c r="S114" s="1005"/>
      <c r="T114" s="1005"/>
      <c r="U114" s="1005"/>
      <c r="V114" s="1005"/>
      <c r="W114" s="1005"/>
      <c r="X114" s="1005"/>
      <c r="Y114" s="1005"/>
      <c r="Z114" s="1005"/>
      <c r="AA114" s="1005"/>
      <c r="AB114" s="1005"/>
      <c r="AC114" s="1005"/>
      <c r="AD114" s="1005"/>
      <c r="AE114" s="1005"/>
      <c r="AF114" s="1005"/>
      <c r="AG114" s="1005"/>
      <c r="AH114" s="1005"/>
      <c r="AI114" s="1005"/>
      <c r="AJ114" s="1005"/>
      <c r="AK114" s="1005"/>
      <c r="AL114" s="1005"/>
      <c r="AM114" s="1005"/>
      <c r="AN114" s="1005"/>
      <c r="AO114" s="1006"/>
      <c r="AP114" s="1007"/>
      <c r="AQ114" s="1018"/>
      <c r="AR114" s="1019"/>
      <c r="AS114" s="1019"/>
      <c r="AT114" s="1019"/>
      <c r="AU114" s="1019"/>
      <c r="AV114" s="1019"/>
      <c r="AW114" s="1019"/>
      <c r="AX114" s="1019"/>
      <c r="AY114" s="1019"/>
      <c r="AZ114" s="1019"/>
      <c r="BA114" s="1019"/>
      <c r="BB114" s="1019"/>
      <c r="BC114" s="1019"/>
      <c r="BD114" s="1019"/>
      <c r="BE114" s="1019"/>
      <c r="BF114" s="1019"/>
      <c r="BG114" s="1019"/>
      <c r="BH114" s="1019"/>
      <c r="BI114" s="1019"/>
      <c r="BJ114" s="1019"/>
      <c r="BK114" s="1019"/>
      <c r="BL114" s="1019"/>
      <c r="BM114" s="1019"/>
      <c r="BN114" s="1019"/>
      <c r="BO114" s="1019"/>
      <c r="BP114" s="1019"/>
      <c r="BQ114" s="1019"/>
      <c r="BR114" s="1019"/>
      <c r="BS114" s="1019"/>
      <c r="BT114" s="1020"/>
      <c r="BU114" s="160"/>
    </row>
    <row r="115" spans="2:73" ht="15.75">
      <c r="B115" s="681" t="s">
        <v>815</v>
      </c>
      <c r="C115" s="681" t="s">
        <v>817</v>
      </c>
      <c r="D115" s="681" t="s">
        <v>818</v>
      </c>
      <c r="E115" s="681" t="s">
        <v>824</v>
      </c>
      <c r="F115" s="681" t="s">
        <v>829</v>
      </c>
      <c r="G115" s="681" t="s">
        <v>826</v>
      </c>
      <c r="H115" s="681">
        <v>2009</v>
      </c>
      <c r="I115" s="635" t="s">
        <v>579</v>
      </c>
      <c r="J115" s="635" t="s">
        <v>590</v>
      </c>
      <c r="K115" s="624"/>
      <c r="L115" s="992">
        <v>0</v>
      </c>
      <c r="M115" s="993">
        <v>0</v>
      </c>
      <c r="N115" s="993">
        <v>0</v>
      </c>
      <c r="O115" s="993">
        <v>1.68415</v>
      </c>
      <c r="P115" s="993">
        <v>0</v>
      </c>
      <c r="Q115" s="993">
        <v>0</v>
      </c>
      <c r="R115" s="993">
        <v>0</v>
      </c>
      <c r="S115" s="993">
        <v>0</v>
      </c>
      <c r="T115" s="993">
        <v>0</v>
      </c>
      <c r="U115" s="993">
        <v>0</v>
      </c>
      <c r="V115" s="993">
        <v>0</v>
      </c>
      <c r="W115" s="993">
        <v>0</v>
      </c>
      <c r="X115" s="993">
        <v>0</v>
      </c>
      <c r="Y115" s="993">
        <v>0</v>
      </c>
      <c r="Z115" s="993">
        <v>0</v>
      </c>
      <c r="AA115" s="993">
        <v>0</v>
      </c>
      <c r="AB115" s="993">
        <v>0</v>
      </c>
      <c r="AC115" s="993">
        <v>0</v>
      </c>
      <c r="AD115" s="993">
        <v>0</v>
      </c>
      <c r="AE115" s="993">
        <v>0</v>
      </c>
      <c r="AF115" s="993">
        <v>0</v>
      </c>
      <c r="AG115" s="993">
        <v>0</v>
      </c>
      <c r="AH115" s="993">
        <v>0</v>
      </c>
      <c r="AI115" s="993">
        <v>0</v>
      </c>
      <c r="AJ115" s="993">
        <v>0</v>
      </c>
      <c r="AK115" s="993">
        <v>0</v>
      </c>
      <c r="AL115" s="993">
        <v>0</v>
      </c>
      <c r="AM115" s="993">
        <v>0</v>
      </c>
      <c r="AN115" s="993">
        <v>0</v>
      </c>
      <c r="AO115" s="994">
        <v>0</v>
      </c>
      <c r="AP115" s="983"/>
      <c r="AQ115" s="995">
        <v>0</v>
      </c>
      <c r="AR115" s="996">
        <v>0</v>
      </c>
      <c r="AS115" s="996">
        <v>0</v>
      </c>
      <c r="AT115" s="996">
        <v>0</v>
      </c>
      <c r="AU115" s="996">
        <v>0</v>
      </c>
      <c r="AV115" s="996">
        <v>0</v>
      </c>
      <c r="AW115" s="996">
        <v>0</v>
      </c>
      <c r="AX115" s="996">
        <v>0</v>
      </c>
      <c r="AY115" s="996">
        <v>0</v>
      </c>
      <c r="AZ115" s="996">
        <v>0</v>
      </c>
      <c r="BA115" s="996">
        <v>0</v>
      </c>
      <c r="BB115" s="996">
        <v>0</v>
      </c>
      <c r="BC115" s="996">
        <v>0</v>
      </c>
      <c r="BD115" s="996">
        <v>0</v>
      </c>
      <c r="BE115" s="996">
        <v>0</v>
      </c>
      <c r="BF115" s="996">
        <v>0</v>
      </c>
      <c r="BG115" s="996">
        <v>0</v>
      </c>
      <c r="BH115" s="996">
        <v>0</v>
      </c>
      <c r="BI115" s="996">
        <v>0</v>
      </c>
      <c r="BJ115" s="996">
        <v>0</v>
      </c>
      <c r="BK115" s="996">
        <v>0</v>
      </c>
      <c r="BL115" s="996">
        <v>0</v>
      </c>
      <c r="BM115" s="996">
        <v>0</v>
      </c>
      <c r="BN115" s="996">
        <v>0</v>
      </c>
      <c r="BO115" s="996">
        <v>0</v>
      </c>
      <c r="BP115" s="996">
        <v>0</v>
      </c>
      <c r="BQ115" s="996">
        <v>0</v>
      </c>
      <c r="BR115" s="996">
        <v>0</v>
      </c>
      <c r="BS115" s="996">
        <v>0</v>
      </c>
      <c r="BT115" s="997">
        <v>0</v>
      </c>
      <c r="BU115" s="160"/>
    </row>
    <row r="116" spans="2:73" ht="15.75">
      <c r="B116" s="681" t="s">
        <v>815</v>
      </c>
      <c r="C116" s="681" t="s">
        <v>816</v>
      </c>
      <c r="D116" s="681" t="s">
        <v>41</v>
      </c>
      <c r="E116" s="681" t="s">
        <v>824</v>
      </c>
      <c r="F116" s="681" t="s">
        <v>28</v>
      </c>
      <c r="G116" s="681" t="s">
        <v>826</v>
      </c>
      <c r="H116" s="681">
        <v>2007</v>
      </c>
      <c r="I116" s="635" t="s">
        <v>579</v>
      </c>
      <c r="J116" s="635" t="s">
        <v>590</v>
      </c>
      <c r="K116" s="624"/>
      <c r="L116" s="992">
        <v>0</v>
      </c>
      <c r="M116" s="993">
        <v>0</v>
      </c>
      <c r="N116" s="993">
        <v>0</v>
      </c>
      <c r="O116" s="993">
        <v>3.162048</v>
      </c>
      <c r="P116" s="993">
        <v>0</v>
      </c>
      <c r="Q116" s="993">
        <v>0</v>
      </c>
      <c r="R116" s="993">
        <v>0</v>
      </c>
      <c r="S116" s="993">
        <v>0</v>
      </c>
      <c r="T116" s="993">
        <v>0</v>
      </c>
      <c r="U116" s="993">
        <v>0</v>
      </c>
      <c r="V116" s="993">
        <v>0</v>
      </c>
      <c r="W116" s="993">
        <v>0</v>
      </c>
      <c r="X116" s="993">
        <v>0</v>
      </c>
      <c r="Y116" s="993">
        <v>0</v>
      </c>
      <c r="Z116" s="993">
        <v>0</v>
      </c>
      <c r="AA116" s="993">
        <v>0</v>
      </c>
      <c r="AB116" s="993">
        <v>0</v>
      </c>
      <c r="AC116" s="993">
        <v>0</v>
      </c>
      <c r="AD116" s="993">
        <v>0</v>
      </c>
      <c r="AE116" s="993">
        <v>0</v>
      </c>
      <c r="AF116" s="993">
        <v>0</v>
      </c>
      <c r="AG116" s="993">
        <v>0</v>
      </c>
      <c r="AH116" s="993">
        <v>0</v>
      </c>
      <c r="AI116" s="993">
        <v>0</v>
      </c>
      <c r="AJ116" s="993">
        <v>0</v>
      </c>
      <c r="AK116" s="993">
        <v>0</v>
      </c>
      <c r="AL116" s="993">
        <v>0</v>
      </c>
      <c r="AM116" s="993">
        <v>0</v>
      </c>
      <c r="AN116" s="993">
        <v>0</v>
      </c>
      <c r="AO116" s="994">
        <v>0</v>
      </c>
      <c r="AP116" s="983"/>
      <c r="AQ116" s="998">
        <v>0</v>
      </c>
      <c r="AR116" s="999">
        <v>0</v>
      </c>
      <c r="AS116" s="999">
        <v>0</v>
      </c>
      <c r="AT116" s="999">
        <v>0</v>
      </c>
      <c r="AU116" s="999">
        <v>0</v>
      </c>
      <c r="AV116" s="999">
        <v>0</v>
      </c>
      <c r="AW116" s="999">
        <v>0</v>
      </c>
      <c r="AX116" s="999">
        <v>0</v>
      </c>
      <c r="AY116" s="999">
        <v>0</v>
      </c>
      <c r="AZ116" s="999">
        <v>0</v>
      </c>
      <c r="BA116" s="999">
        <v>0</v>
      </c>
      <c r="BB116" s="999">
        <v>0</v>
      </c>
      <c r="BC116" s="999">
        <v>0</v>
      </c>
      <c r="BD116" s="999">
        <v>0</v>
      </c>
      <c r="BE116" s="999">
        <v>0</v>
      </c>
      <c r="BF116" s="999">
        <v>0</v>
      </c>
      <c r="BG116" s="999">
        <v>0</v>
      </c>
      <c r="BH116" s="999">
        <v>0</v>
      </c>
      <c r="BI116" s="999">
        <v>0</v>
      </c>
      <c r="BJ116" s="999">
        <v>0</v>
      </c>
      <c r="BK116" s="999">
        <v>0</v>
      </c>
      <c r="BL116" s="999">
        <v>0</v>
      </c>
      <c r="BM116" s="999">
        <v>0</v>
      </c>
      <c r="BN116" s="999">
        <v>0</v>
      </c>
      <c r="BO116" s="999">
        <v>0</v>
      </c>
      <c r="BP116" s="999">
        <v>0</v>
      </c>
      <c r="BQ116" s="999">
        <v>0</v>
      </c>
      <c r="BR116" s="999">
        <v>0</v>
      </c>
      <c r="BS116" s="999">
        <v>0</v>
      </c>
      <c r="BT116" s="1000">
        <v>0</v>
      </c>
      <c r="BU116" s="160"/>
    </row>
    <row r="117" spans="2:73" ht="15.75">
      <c r="B117" s="681" t="s">
        <v>815</v>
      </c>
      <c r="C117" s="681" t="s">
        <v>816</v>
      </c>
      <c r="D117" s="681" t="s">
        <v>41</v>
      </c>
      <c r="E117" s="681" t="s">
        <v>824</v>
      </c>
      <c r="F117" s="681" t="s">
        <v>28</v>
      </c>
      <c r="G117" s="681" t="s">
        <v>826</v>
      </c>
      <c r="H117" s="681">
        <v>2008</v>
      </c>
      <c r="I117" s="635" t="s">
        <v>579</v>
      </c>
      <c r="J117" s="635" t="s">
        <v>590</v>
      </c>
      <c r="K117" s="624"/>
      <c r="L117" s="992">
        <v>0</v>
      </c>
      <c r="M117" s="993">
        <v>0</v>
      </c>
      <c r="N117" s="993">
        <v>0</v>
      </c>
      <c r="O117" s="993">
        <v>22.134340000000002</v>
      </c>
      <c r="P117" s="993">
        <v>0</v>
      </c>
      <c r="Q117" s="993">
        <v>0</v>
      </c>
      <c r="R117" s="993">
        <v>0</v>
      </c>
      <c r="S117" s="993">
        <v>0</v>
      </c>
      <c r="T117" s="993">
        <v>0</v>
      </c>
      <c r="U117" s="993">
        <v>0</v>
      </c>
      <c r="V117" s="993">
        <v>0</v>
      </c>
      <c r="W117" s="993">
        <v>0</v>
      </c>
      <c r="X117" s="993">
        <v>0</v>
      </c>
      <c r="Y117" s="993">
        <v>0</v>
      </c>
      <c r="Z117" s="993">
        <v>0</v>
      </c>
      <c r="AA117" s="993">
        <v>0</v>
      </c>
      <c r="AB117" s="993">
        <v>0</v>
      </c>
      <c r="AC117" s="993">
        <v>0</v>
      </c>
      <c r="AD117" s="993">
        <v>0</v>
      </c>
      <c r="AE117" s="993">
        <v>0</v>
      </c>
      <c r="AF117" s="993">
        <v>0</v>
      </c>
      <c r="AG117" s="993">
        <v>0</v>
      </c>
      <c r="AH117" s="993">
        <v>0</v>
      </c>
      <c r="AI117" s="993">
        <v>0</v>
      </c>
      <c r="AJ117" s="993">
        <v>0</v>
      </c>
      <c r="AK117" s="993">
        <v>0</v>
      </c>
      <c r="AL117" s="993">
        <v>0</v>
      </c>
      <c r="AM117" s="993">
        <v>0</v>
      </c>
      <c r="AN117" s="993">
        <v>0</v>
      </c>
      <c r="AO117" s="994">
        <v>0</v>
      </c>
      <c r="AP117" s="983"/>
      <c r="AQ117" s="992">
        <v>0</v>
      </c>
      <c r="AR117" s="993">
        <v>0</v>
      </c>
      <c r="AS117" s="993">
        <v>0</v>
      </c>
      <c r="AT117" s="993">
        <v>0</v>
      </c>
      <c r="AU117" s="993">
        <v>0</v>
      </c>
      <c r="AV117" s="993">
        <v>0</v>
      </c>
      <c r="AW117" s="993">
        <v>0</v>
      </c>
      <c r="AX117" s="993">
        <v>0</v>
      </c>
      <c r="AY117" s="993">
        <v>0</v>
      </c>
      <c r="AZ117" s="993">
        <v>0</v>
      </c>
      <c r="BA117" s="993">
        <v>0</v>
      </c>
      <c r="BB117" s="993">
        <v>0</v>
      </c>
      <c r="BC117" s="993">
        <v>0</v>
      </c>
      <c r="BD117" s="993">
        <v>0</v>
      </c>
      <c r="BE117" s="993">
        <v>0</v>
      </c>
      <c r="BF117" s="993">
        <v>0</v>
      </c>
      <c r="BG117" s="993">
        <v>0</v>
      </c>
      <c r="BH117" s="993">
        <v>0</v>
      </c>
      <c r="BI117" s="993">
        <v>0</v>
      </c>
      <c r="BJ117" s="993">
        <v>0</v>
      </c>
      <c r="BK117" s="993">
        <v>0</v>
      </c>
      <c r="BL117" s="993">
        <v>0</v>
      </c>
      <c r="BM117" s="993">
        <v>0</v>
      </c>
      <c r="BN117" s="993">
        <v>0</v>
      </c>
      <c r="BO117" s="993">
        <v>0</v>
      </c>
      <c r="BP117" s="993">
        <v>0</v>
      </c>
      <c r="BQ117" s="993">
        <v>0</v>
      </c>
      <c r="BR117" s="993">
        <v>0</v>
      </c>
      <c r="BS117" s="993">
        <v>0</v>
      </c>
      <c r="BT117" s="994">
        <v>0</v>
      </c>
      <c r="BU117" s="160"/>
    </row>
    <row r="118" spans="2:73" ht="15.75">
      <c r="B118" s="681" t="s">
        <v>815</v>
      </c>
      <c r="C118" s="681" t="s">
        <v>816</v>
      </c>
      <c r="D118" s="681" t="s">
        <v>41</v>
      </c>
      <c r="E118" s="681" t="s">
        <v>824</v>
      </c>
      <c r="F118" s="681" t="s">
        <v>28</v>
      </c>
      <c r="G118" s="681" t="s">
        <v>826</v>
      </c>
      <c r="H118" s="681">
        <v>2009</v>
      </c>
      <c r="I118" s="635" t="s">
        <v>579</v>
      </c>
      <c r="J118" s="635" t="s">
        <v>590</v>
      </c>
      <c r="K118" s="624"/>
      <c r="L118" s="992">
        <v>0</v>
      </c>
      <c r="M118" s="993">
        <v>0</v>
      </c>
      <c r="N118" s="993">
        <v>0</v>
      </c>
      <c r="O118" s="993">
        <v>33.025840000000002</v>
      </c>
      <c r="P118" s="993">
        <v>0</v>
      </c>
      <c r="Q118" s="993">
        <v>0</v>
      </c>
      <c r="R118" s="993">
        <v>0</v>
      </c>
      <c r="S118" s="993">
        <v>0</v>
      </c>
      <c r="T118" s="993">
        <v>0</v>
      </c>
      <c r="U118" s="993">
        <v>0</v>
      </c>
      <c r="V118" s="993">
        <v>0</v>
      </c>
      <c r="W118" s="993">
        <v>0</v>
      </c>
      <c r="X118" s="993">
        <v>0</v>
      </c>
      <c r="Y118" s="993">
        <v>0</v>
      </c>
      <c r="Z118" s="993">
        <v>0</v>
      </c>
      <c r="AA118" s="993">
        <v>0</v>
      </c>
      <c r="AB118" s="993">
        <v>0</v>
      </c>
      <c r="AC118" s="993">
        <v>0</v>
      </c>
      <c r="AD118" s="993">
        <v>0</v>
      </c>
      <c r="AE118" s="993">
        <v>0</v>
      </c>
      <c r="AF118" s="993">
        <v>0</v>
      </c>
      <c r="AG118" s="993">
        <v>0</v>
      </c>
      <c r="AH118" s="993">
        <v>0</v>
      </c>
      <c r="AI118" s="993">
        <v>0</v>
      </c>
      <c r="AJ118" s="993">
        <v>0</v>
      </c>
      <c r="AK118" s="993">
        <v>0</v>
      </c>
      <c r="AL118" s="993">
        <v>0</v>
      </c>
      <c r="AM118" s="993">
        <v>0</v>
      </c>
      <c r="AN118" s="993">
        <v>0</v>
      </c>
      <c r="AO118" s="994">
        <v>0</v>
      </c>
      <c r="AP118" s="983"/>
      <c r="AQ118" s="992">
        <v>0</v>
      </c>
      <c r="AR118" s="993">
        <v>0</v>
      </c>
      <c r="AS118" s="993">
        <v>0</v>
      </c>
      <c r="AT118" s="993">
        <v>0</v>
      </c>
      <c r="AU118" s="993">
        <v>0</v>
      </c>
      <c r="AV118" s="993">
        <v>0</v>
      </c>
      <c r="AW118" s="993">
        <v>0</v>
      </c>
      <c r="AX118" s="993">
        <v>0</v>
      </c>
      <c r="AY118" s="993">
        <v>0</v>
      </c>
      <c r="AZ118" s="993">
        <v>0</v>
      </c>
      <c r="BA118" s="993">
        <v>0</v>
      </c>
      <c r="BB118" s="993">
        <v>0</v>
      </c>
      <c r="BC118" s="993">
        <v>0</v>
      </c>
      <c r="BD118" s="993">
        <v>0</v>
      </c>
      <c r="BE118" s="993">
        <v>0</v>
      </c>
      <c r="BF118" s="993">
        <v>0</v>
      </c>
      <c r="BG118" s="993">
        <v>0</v>
      </c>
      <c r="BH118" s="993">
        <v>0</v>
      </c>
      <c r="BI118" s="993">
        <v>0</v>
      </c>
      <c r="BJ118" s="993">
        <v>0</v>
      </c>
      <c r="BK118" s="993">
        <v>0</v>
      </c>
      <c r="BL118" s="993">
        <v>0</v>
      </c>
      <c r="BM118" s="993">
        <v>0</v>
      </c>
      <c r="BN118" s="993">
        <v>0</v>
      </c>
      <c r="BO118" s="993">
        <v>0</v>
      </c>
      <c r="BP118" s="993">
        <v>0</v>
      </c>
      <c r="BQ118" s="993">
        <v>0</v>
      </c>
      <c r="BR118" s="993">
        <v>0</v>
      </c>
      <c r="BS118" s="993">
        <v>0</v>
      </c>
      <c r="BT118" s="994">
        <v>0</v>
      </c>
      <c r="BU118" s="160"/>
    </row>
    <row r="119" spans="2:73" ht="15.75">
      <c r="B119" s="681" t="s">
        <v>815</v>
      </c>
      <c r="C119" s="681" t="s">
        <v>816</v>
      </c>
      <c r="D119" s="681" t="s">
        <v>41</v>
      </c>
      <c r="E119" s="681" t="s">
        <v>824</v>
      </c>
      <c r="F119" s="681" t="s">
        <v>28</v>
      </c>
      <c r="G119" s="681" t="s">
        <v>826</v>
      </c>
      <c r="H119" s="681">
        <v>2010</v>
      </c>
      <c r="I119" s="635" t="s">
        <v>579</v>
      </c>
      <c r="J119" s="635" t="s">
        <v>590</v>
      </c>
      <c r="K119" s="624"/>
      <c r="L119" s="992">
        <v>0</v>
      </c>
      <c r="M119" s="993">
        <v>0</v>
      </c>
      <c r="N119" s="993">
        <v>0</v>
      </c>
      <c r="O119" s="993">
        <v>80.105819999999994</v>
      </c>
      <c r="P119" s="993">
        <v>0</v>
      </c>
      <c r="Q119" s="993">
        <v>0</v>
      </c>
      <c r="R119" s="993">
        <v>0</v>
      </c>
      <c r="S119" s="993">
        <v>0</v>
      </c>
      <c r="T119" s="993">
        <v>0</v>
      </c>
      <c r="U119" s="993">
        <v>0</v>
      </c>
      <c r="V119" s="993">
        <v>0</v>
      </c>
      <c r="W119" s="993">
        <v>0</v>
      </c>
      <c r="X119" s="993">
        <v>0</v>
      </c>
      <c r="Y119" s="993">
        <v>0</v>
      </c>
      <c r="Z119" s="993">
        <v>0</v>
      </c>
      <c r="AA119" s="993">
        <v>0</v>
      </c>
      <c r="AB119" s="993">
        <v>0</v>
      </c>
      <c r="AC119" s="993">
        <v>0</v>
      </c>
      <c r="AD119" s="993">
        <v>0</v>
      </c>
      <c r="AE119" s="993">
        <v>0</v>
      </c>
      <c r="AF119" s="993">
        <v>0</v>
      </c>
      <c r="AG119" s="993">
        <v>0</v>
      </c>
      <c r="AH119" s="993">
        <v>0</v>
      </c>
      <c r="AI119" s="993">
        <v>0</v>
      </c>
      <c r="AJ119" s="993">
        <v>0</v>
      </c>
      <c r="AK119" s="993">
        <v>0</v>
      </c>
      <c r="AL119" s="993">
        <v>0</v>
      </c>
      <c r="AM119" s="993">
        <v>0</v>
      </c>
      <c r="AN119" s="993">
        <v>0</v>
      </c>
      <c r="AO119" s="994">
        <v>0</v>
      </c>
      <c r="AP119" s="983"/>
      <c r="AQ119" s="992">
        <v>0</v>
      </c>
      <c r="AR119" s="993">
        <v>0</v>
      </c>
      <c r="AS119" s="993">
        <v>0</v>
      </c>
      <c r="AT119" s="993">
        <v>0</v>
      </c>
      <c r="AU119" s="993">
        <v>0</v>
      </c>
      <c r="AV119" s="993">
        <v>0</v>
      </c>
      <c r="AW119" s="993">
        <v>0</v>
      </c>
      <c r="AX119" s="993">
        <v>0</v>
      </c>
      <c r="AY119" s="993">
        <v>0</v>
      </c>
      <c r="AZ119" s="993">
        <v>0</v>
      </c>
      <c r="BA119" s="993">
        <v>0</v>
      </c>
      <c r="BB119" s="993">
        <v>0</v>
      </c>
      <c r="BC119" s="993">
        <v>0</v>
      </c>
      <c r="BD119" s="993">
        <v>0</v>
      </c>
      <c r="BE119" s="993">
        <v>0</v>
      </c>
      <c r="BF119" s="993">
        <v>0</v>
      </c>
      <c r="BG119" s="993">
        <v>0</v>
      </c>
      <c r="BH119" s="993">
        <v>0</v>
      </c>
      <c r="BI119" s="993">
        <v>0</v>
      </c>
      <c r="BJ119" s="993">
        <v>0</v>
      </c>
      <c r="BK119" s="993">
        <v>0</v>
      </c>
      <c r="BL119" s="993">
        <v>0</v>
      </c>
      <c r="BM119" s="993">
        <v>0</v>
      </c>
      <c r="BN119" s="993">
        <v>0</v>
      </c>
      <c r="BO119" s="993">
        <v>0</v>
      </c>
      <c r="BP119" s="993">
        <v>0</v>
      </c>
      <c r="BQ119" s="993">
        <v>0</v>
      </c>
      <c r="BR119" s="993">
        <v>0</v>
      </c>
      <c r="BS119" s="993">
        <v>0</v>
      </c>
      <c r="BT119" s="994">
        <v>0</v>
      </c>
      <c r="BU119" s="160"/>
    </row>
    <row r="120" spans="2:73">
      <c r="B120" s="681" t="s">
        <v>815</v>
      </c>
      <c r="C120" s="681" t="s">
        <v>816</v>
      </c>
      <c r="D120" s="681" t="s">
        <v>41</v>
      </c>
      <c r="E120" s="681" t="s">
        <v>824</v>
      </c>
      <c r="F120" s="681" t="s">
        <v>28</v>
      </c>
      <c r="G120" s="681" t="s">
        <v>826</v>
      </c>
      <c r="H120" s="681">
        <v>2011</v>
      </c>
      <c r="I120" s="635" t="s">
        <v>579</v>
      </c>
      <c r="J120" s="635" t="s">
        <v>590</v>
      </c>
      <c r="K120" s="624"/>
      <c r="L120" s="992">
        <v>0</v>
      </c>
      <c r="M120" s="993">
        <v>0</v>
      </c>
      <c r="N120" s="993">
        <v>0</v>
      </c>
      <c r="O120" s="993">
        <v>53.052149999999997</v>
      </c>
      <c r="P120" s="993">
        <v>0</v>
      </c>
      <c r="Q120" s="993">
        <v>0</v>
      </c>
      <c r="R120" s="993">
        <v>0</v>
      </c>
      <c r="S120" s="993">
        <v>0</v>
      </c>
      <c r="T120" s="993">
        <v>0</v>
      </c>
      <c r="U120" s="993">
        <v>0</v>
      </c>
      <c r="V120" s="993">
        <v>0</v>
      </c>
      <c r="W120" s="993">
        <v>0</v>
      </c>
      <c r="X120" s="993">
        <v>0</v>
      </c>
      <c r="Y120" s="993">
        <v>0</v>
      </c>
      <c r="Z120" s="993">
        <v>0</v>
      </c>
      <c r="AA120" s="993">
        <v>0</v>
      </c>
      <c r="AB120" s="993">
        <v>0</v>
      </c>
      <c r="AC120" s="993">
        <v>0</v>
      </c>
      <c r="AD120" s="993">
        <v>0</v>
      </c>
      <c r="AE120" s="993">
        <v>0</v>
      </c>
      <c r="AF120" s="993">
        <v>0</v>
      </c>
      <c r="AG120" s="993">
        <v>0</v>
      </c>
      <c r="AH120" s="993">
        <v>0</v>
      </c>
      <c r="AI120" s="993">
        <v>0</v>
      </c>
      <c r="AJ120" s="993">
        <v>0</v>
      </c>
      <c r="AK120" s="993">
        <v>0</v>
      </c>
      <c r="AL120" s="993">
        <v>0</v>
      </c>
      <c r="AM120" s="993">
        <v>0</v>
      </c>
      <c r="AN120" s="993">
        <v>0</v>
      </c>
      <c r="AO120" s="994">
        <v>0</v>
      </c>
      <c r="AP120" s="983"/>
      <c r="AQ120" s="992">
        <v>0</v>
      </c>
      <c r="AR120" s="993">
        <v>0</v>
      </c>
      <c r="AS120" s="993">
        <v>0</v>
      </c>
      <c r="AT120" s="993">
        <v>0</v>
      </c>
      <c r="AU120" s="993">
        <v>0</v>
      </c>
      <c r="AV120" s="993">
        <v>0</v>
      </c>
      <c r="AW120" s="993">
        <v>0</v>
      </c>
      <c r="AX120" s="993">
        <v>0</v>
      </c>
      <c r="AY120" s="993">
        <v>0</v>
      </c>
      <c r="AZ120" s="993">
        <v>0</v>
      </c>
      <c r="BA120" s="993">
        <v>0</v>
      </c>
      <c r="BB120" s="993">
        <v>0</v>
      </c>
      <c r="BC120" s="993">
        <v>0</v>
      </c>
      <c r="BD120" s="993">
        <v>0</v>
      </c>
      <c r="BE120" s="993">
        <v>0</v>
      </c>
      <c r="BF120" s="993">
        <v>0</v>
      </c>
      <c r="BG120" s="993">
        <v>0</v>
      </c>
      <c r="BH120" s="993">
        <v>0</v>
      </c>
      <c r="BI120" s="993">
        <v>0</v>
      </c>
      <c r="BJ120" s="993">
        <v>0</v>
      </c>
      <c r="BK120" s="993">
        <v>0</v>
      </c>
      <c r="BL120" s="993">
        <v>0</v>
      </c>
      <c r="BM120" s="993">
        <v>0</v>
      </c>
      <c r="BN120" s="993">
        <v>0</v>
      </c>
      <c r="BO120" s="993">
        <v>0</v>
      </c>
      <c r="BP120" s="993">
        <v>0</v>
      </c>
      <c r="BQ120" s="993">
        <v>0</v>
      </c>
      <c r="BR120" s="993">
        <v>0</v>
      </c>
      <c r="BS120" s="993">
        <v>0</v>
      </c>
      <c r="BT120" s="994">
        <v>0</v>
      </c>
    </row>
    <row r="121" spans="2:73" ht="8.25" customHeight="1">
      <c r="B121" s="1001"/>
      <c r="C121" s="1001"/>
      <c r="D121" s="1001"/>
      <c r="E121" s="1001"/>
      <c r="F121" s="1001"/>
      <c r="G121" s="1001"/>
      <c r="H121" s="1001"/>
      <c r="I121" s="1002"/>
      <c r="J121" s="1002"/>
      <c r="K121" s="1003"/>
      <c r="L121" s="1004"/>
      <c r="M121" s="1005"/>
      <c r="N121" s="1005"/>
      <c r="O121" s="1005"/>
      <c r="P121" s="1005"/>
      <c r="Q121" s="1005"/>
      <c r="R121" s="1005"/>
      <c r="S121" s="1005"/>
      <c r="T121" s="1005"/>
      <c r="U121" s="1005"/>
      <c r="V121" s="1005"/>
      <c r="W121" s="1005"/>
      <c r="X121" s="1005"/>
      <c r="Y121" s="1005"/>
      <c r="Z121" s="1005"/>
      <c r="AA121" s="1005"/>
      <c r="AB121" s="1005"/>
      <c r="AC121" s="1005"/>
      <c r="AD121" s="1005"/>
      <c r="AE121" s="1005"/>
      <c r="AF121" s="1005"/>
      <c r="AG121" s="1005"/>
      <c r="AH121" s="1005"/>
      <c r="AI121" s="1005"/>
      <c r="AJ121" s="1005"/>
      <c r="AK121" s="1005"/>
      <c r="AL121" s="1005"/>
      <c r="AM121" s="1005"/>
      <c r="AN121" s="1005"/>
      <c r="AO121" s="1006"/>
      <c r="AP121" s="1007"/>
      <c r="AQ121" s="1004"/>
      <c r="AR121" s="1005"/>
      <c r="AS121" s="1005"/>
      <c r="AT121" s="1005"/>
      <c r="AU121" s="1005"/>
      <c r="AV121" s="1005"/>
      <c r="AW121" s="1005"/>
      <c r="AX121" s="1005"/>
      <c r="AY121" s="1005"/>
      <c r="AZ121" s="1005"/>
      <c r="BA121" s="1005"/>
      <c r="BB121" s="1005"/>
      <c r="BC121" s="1005"/>
      <c r="BD121" s="1005"/>
      <c r="BE121" s="1005"/>
      <c r="BF121" s="1005"/>
      <c r="BG121" s="1005"/>
      <c r="BH121" s="1005"/>
      <c r="BI121" s="1005"/>
      <c r="BJ121" s="1005"/>
      <c r="BK121" s="1005"/>
      <c r="BL121" s="1005"/>
      <c r="BM121" s="1005"/>
      <c r="BN121" s="1005"/>
      <c r="BO121" s="1005"/>
      <c r="BP121" s="1005"/>
      <c r="BQ121" s="1005"/>
      <c r="BR121" s="1005"/>
      <c r="BS121" s="1005"/>
      <c r="BT121" s="1006"/>
    </row>
    <row r="122" spans="2:73">
      <c r="B122" s="681"/>
      <c r="C122" s="681" t="s">
        <v>28</v>
      </c>
      <c r="D122" s="681" t="s">
        <v>112</v>
      </c>
      <c r="E122" s="681" t="s">
        <v>824</v>
      </c>
      <c r="F122" s="681"/>
      <c r="G122" s="681"/>
      <c r="H122" s="681">
        <v>2015</v>
      </c>
      <c r="I122" s="635" t="s">
        <v>583</v>
      </c>
      <c r="J122" s="635" t="s">
        <v>597</v>
      </c>
      <c r="K122" s="624"/>
      <c r="L122" s="992"/>
      <c r="M122" s="993"/>
      <c r="N122" s="993"/>
      <c r="O122" s="993"/>
      <c r="P122" s="993">
        <v>47</v>
      </c>
      <c r="Q122" s="993">
        <v>46</v>
      </c>
      <c r="R122" s="993">
        <v>46</v>
      </c>
      <c r="S122" s="993">
        <v>46</v>
      </c>
      <c r="T122" s="993">
        <v>46</v>
      </c>
      <c r="U122" s="993">
        <v>46</v>
      </c>
      <c r="V122" s="993">
        <v>46</v>
      </c>
      <c r="W122" s="993">
        <v>46</v>
      </c>
      <c r="X122" s="993">
        <v>46</v>
      </c>
      <c r="Y122" s="993">
        <v>46</v>
      </c>
      <c r="Z122" s="993">
        <v>42</v>
      </c>
      <c r="AA122" s="993">
        <v>42</v>
      </c>
      <c r="AB122" s="993">
        <v>42</v>
      </c>
      <c r="AC122" s="993">
        <v>42</v>
      </c>
      <c r="AD122" s="993">
        <v>42</v>
      </c>
      <c r="AE122" s="993">
        <v>42</v>
      </c>
      <c r="AF122" s="993">
        <v>11</v>
      </c>
      <c r="AG122" s="993">
        <v>11</v>
      </c>
      <c r="AH122" s="993">
        <v>11</v>
      </c>
      <c r="AI122" s="993">
        <v>11</v>
      </c>
      <c r="AJ122" s="993">
        <v>0</v>
      </c>
      <c r="AK122" s="993">
        <v>0</v>
      </c>
      <c r="AL122" s="993">
        <v>0</v>
      </c>
      <c r="AM122" s="993">
        <v>0</v>
      </c>
      <c r="AN122" s="993">
        <v>0</v>
      </c>
      <c r="AO122" s="994">
        <v>0</v>
      </c>
      <c r="AP122" s="983"/>
      <c r="AQ122" s="992"/>
      <c r="AR122" s="993"/>
      <c r="AS122" s="993"/>
      <c r="AT122" s="993"/>
      <c r="AU122" s="993">
        <v>734476</v>
      </c>
      <c r="AV122" s="993">
        <v>728461</v>
      </c>
      <c r="AW122" s="993">
        <v>728461</v>
      </c>
      <c r="AX122" s="993">
        <v>728461</v>
      </c>
      <c r="AY122" s="993">
        <v>728461</v>
      </c>
      <c r="AZ122" s="993">
        <v>728461</v>
      </c>
      <c r="BA122" s="993">
        <v>728461</v>
      </c>
      <c r="BB122" s="993">
        <v>727998</v>
      </c>
      <c r="BC122" s="993">
        <v>727998</v>
      </c>
      <c r="BD122" s="993">
        <v>727998</v>
      </c>
      <c r="BE122" s="993">
        <v>686316</v>
      </c>
      <c r="BF122" s="993">
        <v>683755</v>
      </c>
      <c r="BG122" s="993">
        <v>683755</v>
      </c>
      <c r="BH122" s="993">
        <v>667616</v>
      </c>
      <c r="BI122" s="993">
        <v>667616</v>
      </c>
      <c r="BJ122" s="993">
        <v>665908</v>
      </c>
      <c r="BK122" s="993">
        <v>178775</v>
      </c>
      <c r="BL122" s="993">
        <v>178775</v>
      </c>
      <c r="BM122" s="993">
        <v>178775</v>
      </c>
      <c r="BN122" s="993">
        <v>178775</v>
      </c>
      <c r="BO122" s="993">
        <v>0</v>
      </c>
      <c r="BP122" s="993">
        <v>0</v>
      </c>
      <c r="BQ122" s="993">
        <v>0</v>
      </c>
      <c r="BR122" s="993">
        <v>0</v>
      </c>
      <c r="BS122" s="993">
        <v>0</v>
      </c>
      <c r="BT122" s="994">
        <v>0</v>
      </c>
    </row>
    <row r="123" spans="2:73">
      <c r="B123" s="681"/>
      <c r="C123" s="681" t="s">
        <v>28</v>
      </c>
      <c r="D123" s="681" t="s">
        <v>113</v>
      </c>
      <c r="E123" s="681" t="s">
        <v>824</v>
      </c>
      <c r="F123" s="681"/>
      <c r="G123" s="681"/>
      <c r="H123" s="681">
        <v>2015</v>
      </c>
      <c r="I123" s="635" t="s">
        <v>583</v>
      </c>
      <c r="J123" s="635" t="s">
        <v>597</v>
      </c>
      <c r="K123" s="624"/>
      <c r="L123" s="992"/>
      <c r="M123" s="993"/>
      <c r="N123" s="993"/>
      <c r="O123" s="993"/>
      <c r="P123" s="993">
        <v>124</v>
      </c>
      <c r="Q123" s="993">
        <v>124</v>
      </c>
      <c r="R123" s="993">
        <v>124</v>
      </c>
      <c r="S123" s="993">
        <v>124</v>
      </c>
      <c r="T123" s="993">
        <v>124</v>
      </c>
      <c r="U123" s="993">
        <v>124</v>
      </c>
      <c r="V123" s="993">
        <v>124</v>
      </c>
      <c r="W123" s="993">
        <v>124</v>
      </c>
      <c r="X123" s="993">
        <v>124</v>
      </c>
      <c r="Y123" s="993">
        <v>124</v>
      </c>
      <c r="Z123" s="993">
        <v>124</v>
      </c>
      <c r="AA123" s="993">
        <v>124</v>
      </c>
      <c r="AB123" s="993">
        <v>124</v>
      </c>
      <c r="AC123" s="993">
        <v>124</v>
      </c>
      <c r="AD123" s="993">
        <v>124</v>
      </c>
      <c r="AE123" s="993">
        <v>124</v>
      </c>
      <c r="AF123" s="993">
        <v>124</v>
      </c>
      <c r="AG123" s="993">
        <v>124</v>
      </c>
      <c r="AH123" s="993">
        <v>117</v>
      </c>
      <c r="AI123" s="993">
        <v>0</v>
      </c>
      <c r="AJ123" s="993">
        <v>0</v>
      </c>
      <c r="AK123" s="993">
        <v>0</v>
      </c>
      <c r="AL123" s="993">
        <v>0</v>
      </c>
      <c r="AM123" s="993">
        <v>0</v>
      </c>
      <c r="AN123" s="993">
        <v>0</v>
      </c>
      <c r="AO123" s="994">
        <v>0</v>
      </c>
      <c r="AP123" s="983"/>
      <c r="AQ123" s="992"/>
      <c r="AR123" s="993"/>
      <c r="AS123" s="993"/>
      <c r="AT123" s="993"/>
      <c r="AU123" s="993">
        <v>240796</v>
      </c>
      <c r="AV123" s="993">
        <v>240796</v>
      </c>
      <c r="AW123" s="993">
        <v>240796</v>
      </c>
      <c r="AX123" s="993">
        <v>240796</v>
      </c>
      <c r="AY123" s="993">
        <v>240796</v>
      </c>
      <c r="AZ123" s="993">
        <v>240796</v>
      </c>
      <c r="BA123" s="993">
        <v>240796</v>
      </c>
      <c r="BB123" s="993">
        <v>240796</v>
      </c>
      <c r="BC123" s="993">
        <v>240796</v>
      </c>
      <c r="BD123" s="993">
        <v>240796</v>
      </c>
      <c r="BE123" s="993">
        <v>240796</v>
      </c>
      <c r="BF123" s="993">
        <v>240796</v>
      </c>
      <c r="BG123" s="993">
        <v>240796</v>
      </c>
      <c r="BH123" s="993">
        <v>240796</v>
      </c>
      <c r="BI123" s="993">
        <v>240796</v>
      </c>
      <c r="BJ123" s="993">
        <v>240796</v>
      </c>
      <c r="BK123" s="993">
        <v>240796</v>
      </c>
      <c r="BL123" s="993">
        <v>240796</v>
      </c>
      <c r="BM123" s="993">
        <v>234665</v>
      </c>
      <c r="BN123" s="993">
        <v>0</v>
      </c>
      <c r="BO123" s="993">
        <v>0</v>
      </c>
      <c r="BP123" s="993">
        <v>0</v>
      </c>
      <c r="BQ123" s="993">
        <v>0</v>
      </c>
      <c r="BR123" s="993">
        <v>0</v>
      </c>
      <c r="BS123" s="993">
        <v>0</v>
      </c>
      <c r="BT123" s="994">
        <v>0</v>
      </c>
    </row>
    <row r="124" spans="2:73" ht="15.75">
      <c r="B124" s="681"/>
      <c r="C124" s="681" t="s">
        <v>28</v>
      </c>
      <c r="D124" s="681" t="s">
        <v>96</v>
      </c>
      <c r="E124" s="681" t="s">
        <v>824</v>
      </c>
      <c r="F124" s="681"/>
      <c r="G124" s="681"/>
      <c r="H124" s="681">
        <v>2015</v>
      </c>
      <c r="I124" s="635" t="s">
        <v>583</v>
      </c>
      <c r="J124" s="635" t="s">
        <v>597</v>
      </c>
      <c r="K124" s="624"/>
      <c r="L124" s="992"/>
      <c r="M124" s="993"/>
      <c r="N124" s="993"/>
      <c r="O124" s="993"/>
      <c r="P124" s="993">
        <v>7</v>
      </c>
      <c r="Q124" s="993">
        <v>7</v>
      </c>
      <c r="R124" s="993">
        <v>7</v>
      </c>
      <c r="S124" s="993">
        <v>7</v>
      </c>
      <c r="T124" s="993">
        <v>4</v>
      </c>
      <c r="U124" s="993">
        <v>0</v>
      </c>
      <c r="V124" s="993">
        <v>0</v>
      </c>
      <c r="W124" s="993">
        <v>0</v>
      </c>
      <c r="X124" s="993">
        <v>0</v>
      </c>
      <c r="Y124" s="993">
        <v>0</v>
      </c>
      <c r="Z124" s="993">
        <v>0</v>
      </c>
      <c r="AA124" s="993">
        <v>0</v>
      </c>
      <c r="AB124" s="993">
        <v>0</v>
      </c>
      <c r="AC124" s="993">
        <v>0</v>
      </c>
      <c r="AD124" s="993">
        <v>0</v>
      </c>
      <c r="AE124" s="993">
        <v>0</v>
      </c>
      <c r="AF124" s="993">
        <v>0</v>
      </c>
      <c r="AG124" s="993">
        <v>0</v>
      </c>
      <c r="AH124" s="993">
        <v>0</v>
      </c>
      <c r="AI124" s="993">
        <v>0</v>
      </c>
      <c r="AJ124" s="993">
        <v>0</v>
      </c>
      <c r="AK124" s="993">
        <v>0</v>
      </c>
      <c r="AL124" s="993">
        <v>0</v>
      </c>
      <c r="AM124" s="993">
        <v>0</v>
      </c>
      <c r="AN124" s="993">
        <v>0</v>
      </c>
      <c r="AO124" s="994">
        <v>0</v>
      </c>
      <c r="AP124" s="983"/>
      <c r="AQ124" s="992"/>
      <c r="AR124" s="993"/>
      <c r="AS124" s="993"/>
      <c r="AT124" s="993"/>
      <c r="AU124" s="993">
        <v>46864</v>
      </c>
      <c r="AV124" s="993">
        <v>46864</v>
      </c>
      <c r="AW124" s="993">
        <v>46864</v>
      </c>
      <c r="AX124" s="993">
        <v>46656</v>
      </c>
      <c r="AY124" s="993">
        <v>26046</v>
      </c>
      <c r="AZ124" s="993">
        <v>0</v>
      </c>
      <c r="BA124" s="993">
        <v>0</v>
      </c>
      <c r="BB124" s="993">
        <v>0</v>
      </c>
      <c r="BC124" s="993">
        <v>0</v>
      </c>
      <c r="BD124" s="993">
        <v>0</v>
      </c>
      <c r="BE124" s="993">
        <v>0</v>
      </c>
      <c r="BF124" s="993">
        <v>0</v>
      </c>
      <c r="BG124" s="993">
        <v>0</v>
      </c>
      <c r="BH124" s="993">
        <v>0</v>
      </c>
      <c r="BI124" s="993">
        <v>0</v>
      </c>
      <c r="BJ124" s="993">
        <v>0</v>
      </c>
      <c r="BK124" s="993">
        <v>0</v>
      </c>
      <c r="BL124" s="993">
        <v>0</v>
      </c>
      <c r="BM124" s="993">
        <v>0</v>
      </c>
      <c r="BN124" s="993">
        <v>0</v>
      </c>
      <c r="BO124" s="993">
        <v>0</v>
      </c>
      <c r="BP124" s="993">
        <v>0</v>
      </c>
      <c r="BQ124" s="993">
        <v>0</v>
      </c>
      <c r="BR124" s="993">
        <v>0</v>
      </c>
      <c r="BS124" s="993">
        <v>0</v>
      </c>
      <c r="BT124" s="994">
        <v>0</v>
      </c>
      <c r="BU124" s="160"/>
    </row>
    <row r="125" spans="2:73" ht="15.75">
      <c r="B125" s="681"/>
      <c r="C125" s="681" t="s">
        <v>28</v>
      </c>
      <c r="D125" s="681" t="s">
        <v>94</v>
      </c>
      <c r="E125" s="681" t="s">
        <v>824</v>
      </c>
      <c r="F125" s="681"/>
      <c r="G125" s="681"/>
      <c r="H125" s="681">
        <v>2015</v>
      </c>
      <c r="I125" s="635" t="s">
        <v>583</v>
      </c>
      <c r="J125" s="635" t="s">
        <v>597</v>
      </c>
      <c r="K125" s="624"/>
      <c r="L125" s="992"/>
      <c r="M125" s="993"/>
      <c r="N125" s="993"/>
      <c r="O125" s="993"/>
      <c r="P125" s="993">
        <v>14</v>
      </c>
      <c r="Q125" s="993">
        <v>14</v>
      </c>
      <c r="R125" s="993">
        <v>14</v>
      </c>
      <c r="S125" s="993">
        <v>14</v>
      </c>
      <c r="T125" s="993">
        <v>14</v>
      </c>
      <c r="U125" s="993">
        <v>14</v>
      </c>
      <c r="V125" s="993">
        <v>14</v>
      </c>
      <c r="W125" s="993">
        <v>14</v>
      </c>
      <c r="X125" s="993">
        <v>14</v>
      </c>
      <c r="Y125" s="993">
        <v>14</v>
      </c>
      <c r="Z125" s="993">
        <v>13</v>
      </c>
      <c r="AA125" s="993">
        <v>13</v>
      </c>
      <c r="AB125" s="993">
        <v>13</v>
      </c>
      <c r="AC125" s="993">
        <v>13</v>
      </c>
      <c r="AD125" s="993">
        <v>13</v>
      </c>
      <c r="AE125" s="993">
        <v>13</v>
      </c>
      <c r="AF125" s="993">
        <v>5</v>
      </c>
      <c r="AG125" s="993">
        <v>5</v>
      </c>
      <c r="AH125" s="993">
        <v>5</v>
      </c>
      <c r="AI125" s="993">
        <v>5</v>
      </c>
      <c r="AJ125" s="993">
        <v>0</v>
      </c>
      <c r="AK125" s="993">
        <v>0</v>
      </c>
      <c r="AL125" s="993">
        <v>0</v>
      </c>
      <c r="AM125" s="993">
        <v>0</v>
      </c>
      <c r="AN125" s="993">
        <v>0</v>
      </c>
      <c r="AO125" s="994">
        <v>0</v>
      </c>
      <c r="AP125" s="983"/>
      <c r="AQ125" s="992"/>
      <c r="AR125" s="993"/>
      <c r="AS125" s="993"/>
      <c r="AT125" s="993"/>
      <c r="AU125" s="993">
        <v>223005</v>
      </c>
      <c r="AV125" s="993">
        <v>220890</v>
      </c>
      <c r="AW125" s="993">
        <v>220890</v>
      </c>
      <c r="AX125" s="993">
        <v>220890</v>
      </c>
      <c r="AY125" s="993">
        <v>220890</v>
      </c>
      <c r="AZ125" s="993">
        <v>220890</v>
      </c>
      <c r="BA125" s="993">
        <v>220890</v>
      </c>
      <c r="BB125" s="993">
        <v>220841</v>
      </c>
      <c r="BC125" s="993">
        <v>220841</v>
      </c>
      <c r="BD125" s="993">
        <v>220841</v>
      </c>
      <c r="BE125" s="993">
        <v>200852</v>
      </c>
      <c r="BF125" s="993">
        <v>199813</v>
      </c>
      <c r="BG125" s="993">
        <v>199813</v>
      </c>
      <c r="BH125" s="993">
        <v>199290</v>
      </c>
      <c r="BI125" s="993">
        <v>199290</v>
      </c>
      <c r="BJ125" s="993">
        <v>199207</v>
      </c>
      <c r="BK125" s="993">
        <v>80605</v>
      </c>
      <c r="BL125" s="993">
        <v>80605</v>
      </c>
      <c r="BM125" s="993">
        <v>80605</v>
      </c>
      <c r="BN125" s="993">
        <v>80605</v>
      </c>
      <c r="BO125" s="993">
        <v>0</v>
      </c>
      <c r="BP125" s="993">
        <v>0</v>
      </c>
      <c r="BQ125" s="993">
        <v>0</v>
      </c>
      <c r="BR125" s="993">
        <v>0</v>
      </c>
      <c r="BS125" s="993">
        <v>0</v>
      </c>
      <c r="BT125" s="994">
        <v>0</v>
      </c>
      <c r="BU125" s="160"/>
    </row>
    <row r="126" spans="2:73" ht="15.75">
      <c r="B126" s="681"/>
      <c r="C126" s="681" t="s">
        <v>28</v>
      </c>
      <c r="D126" s="681" t="s">
        <v>95</v>
      </c>
      <c r="E126" s="681" t="s">
        <v>824</v>
      </c>
      <c r="F126" s="681"/>
      <c r="G126" s="681"/>
      <c r="H126" s="681">
        <v>2015</v>
      </c>
      <c r="I126" s="635" t="s">
        <v>583</v>
      </c>
      <c r="J126" s="635" t="s">
        <v>597</v>
      </c>
      <c r="K126" s="624"/>
      <c r="L126" s="992"/>
      <c r="M126" s="993"/>
      <c r="N126" s="993"/>
      <c r="O126" s="993"/>
      <c r="P126" s="993">
        <v>24</v>
      </c>
      <c r="Q126" s="993">
        <v>24</v>
      </c>
      <c r="R126" s="993">
        <v>24</v>
      </c>
      <c r="S126" s="993">
        <v>24</v>
      </c>
      <c r="T126" s="993">
        <v>24</v>
      </c>
      <c r="U126" s="993">
        <v>24</v>
      </c>
      <c r="V126" s="993">
        <v>24</v>
      </c>
      <c r="W126" s="993">
        <v>24</v>
      </c>
      <c r="X126" s="993">
        <v>24</v>
      </c>
      <c r="Y126" s="993">
        <v>24</v>
      </c>
      <c r="Z126" s="993">
        <v>18</v>
      </c>
      <c r="AA126" s="993">
        <v>15</v>
      </c>
      <c r="AB126" s="993">
        <v>15</v>
      </c>
      <c r="AC126" s="993">
        <v>15</v>
      </c>
      <c r="AD126" s="993">
        <v>15</v>
      </c>
      <c r="AE126" s="993">
        <v>15</v>
      </c>
      <c r="AF126" s="993">
        <v>10</v>
      </c>
      <c r="AG126" s="993">
        <v>10</v>
      </c>
      <c r="AH126" s="993">
        <v>10</v>
      </c>
      <c r="AI126" s="993">
        <v>10</v>
      </c>
      <c r="AJ126" s="993">
        <v>0</v>
      </c>
      <c r="AK126" s="993">
        <v>0</v>
      </c>
      <c r="AL126" s="993">
        <v>0</v>
      </c>
      <c r="AM126" s="993">
        <v>0</v>
      </c>
      <c r="AN126" s="993">
        <v>0</v>
      </c>
      <c r="AO126" s="994">
        <v>0</v>
      </c>
      <c r="AP126" s="983"/>
      <c r="AQ126" s="992"/>
      <c r="AR126" s="993"/>
      <c r="AS126" s="993"/>
      <c r="AT126" s="993"/>
      <c r="AU126" s="993">
        <v>327422</v>
      </c>
      <c r="AV126" s="993">
        <v>316563</v>
      </c>
      <c r="AW126" s="993">
        <v>316563</v>
      </c>
      <c r="AX126" s="993">
        <v>316563</v>
      </c>
      <c r="AY126" s="993">
        <v>316563</v>
      </c>
      <c r="AZ126" s="993">
        <v>316563</v>
      </c>
      <c r="BA126" s="993">
        <v>316563</v>
      </c>
      <c r="BB126" s="993">
        <v>316552</v>
      </c>
      <c r="BC126" s="993">
        <v>316552</v>
      </c>
      <c r="BD126" s="993">
        <v>316552</v>
      </c>
      <c r="BE126" s="993">
        <v>280141</v>
      </c>
      <c r="BF126" s="993">
        <v>243611</v>
      </c>
      <c r="BG126" s="993">
        <v>243611</v>
      </c>
      <c r="BH126" s="993">
        <v>243548</v>
      </c>
      <c r="BI126" s="993">
        <v>243548</v>
      </c>
      <c r="BJ126" s="993">
        <v>243540</v>
      </c>
      <c r="BK126" s="993">
        <v>155519</v>
      </c>
      <c r="BL126" s="993">
        <v>155519</v>
      </c>
      <c r="BM126" s="993">
        <v>155519</v>
      </c>
      <c r="BN126" s="993">
        <v>155519</v>
      </c>
      <c r="BO126" s="993">
        <v>0</v>
      </c>
      <c r="BP126" s="993">
        <v>0</v>
      </c>
      <c r="BQ126" s="993">
        <v>0</v>
      </c>
      <c r="BR126" s="993">
        <v>0</v>
      </c>
      <c r="BS126" s="993">
        <v>0</v>
      </c>
      <c r="BT126" s="994">
        <v>0</v>
      </c>
      <c r="BU126" s="160"/>
    </row>
    <row r="127" spans="2:73" ht="15.75">
      <c r="B127" s="681"/>
      <c r="C127" s="681" t="s">
        <v>28</v>
      </c>
      <c r="D127" s="681" t="s">
        <v>687</v>
      </c>
      <c r="E127" s="681" t="s">
        <v>824</v>
      </c>
      <c r="F127" s="681"/>
      <c r="G127" s="681"/>
      <c r="H127" s="681">
        <v>2015</v>
      </c>
      <c r="I127" s="635" t="s">
        <v>583</v>
      </c>
      <c r="J127" s="635" t="s">
        <v>597</v>
      </c>
      <c r="K127" s="624"/>
      <c r="L127" s="992"/>
      <c r="M127" s="993"/>
      <c r="N127" s="993"/>
      <c r="O127" s="993"/>
      <c r="P127" s="993">
        <v>273</v>
      </c>
      <c r="Q127" s="993">
        <v>273</v>
      </c>
      <c r="R127" s="993">
        <v>273</v>
      </c>
      <c r="S127" s="993">
        <v>273</v>
      </c>
      <c r="T127" s="993">
        <v>273</v>
      </c>
      <c r="U127" s="993">
        <v>273</v>
      </c>
      <c r="V127" s="993">
        <v>273</v>
      </c>
      <c r="W127" s="993">
        <v>273</v>
      </c>
      <c r="X127" s="993">
        <v>273</v>
      </c>
      <c r="Y127" s="993">
        <v>273</v>
      </c>
      <c r="Z127" s="993">
        <v>273</v>
      </c>
      <c r="AA127" s="993">
        <v>273</v>
      </c>
      <c r="AB127" s="993">
        <v>273</v>
      </c>
      <c r="AC127" s="993">
        <v>273</v>
      </c>
      <c r="AD127" s="993">
        <v>273</v>
      </c>
      <c r="AE127" s="993">
        <v>273</v>
      </c>
      <c r="AF127" s="993">
        <v>273</v>
      </c>
      <c r="AG127" s="993">
        <v>273</v>
      </c>
      <c r="AH127" s="993">
        <v>243</v>
      </c>
      <c r="AI127" s="993">
        <v>0</v>
      </c>
      <c r="AJ127" s="993">
        <v>0</v>
      </c>
      <c r="AK127" s="993">
        <v>0</v>
      </c>
      <c r="AL127" s="993">
        <v>0</v>
      </c>
      <c r="AM127" s="993">
        <v>0</v>
      </c>
      <c r="AN127" s="993">
        <v>0</v>
      </c>
      <c r="AO127" s="994">
        <v>0</v>
      </c>
      <c r="AP127" s="983"/>
      <c r="AQ127" s="992"/>
      <c r="AR127" s="993"/>
      <c r="AS127" s="993"/>
      <c r="AT127" s="993"/>
      <c r="AU127" s="993">
        <v>515733</v>
      </c>
      <c r="AV127" s="993">
        <v>515733</v>
      </c>
      <c r="AW127" s="993">
        <v>515733</v>
      </c>
      <c r="AX127" s="993">
        <v>515733</v>
      </c>
      <c r="AY127" s="993">
        <v>515733</v>
      </c>
      <c r="AZ127" s="993">
        <v>515733</v>
      </c>
      <c r="BA127" s="993">
        <v>515733</v>
      </c>
      <c r="BB127" s="993">
        <v>515733</v>
      </c>
      <c r="BC127" s="993">
        <v>515733</v>
      </c>
      <c r="BD127" s="993">
        <v>515733</v>
      </c>
      <c r="BE127" s="993">
        <v>515733</v>
      </c>
      <c r="BF127" s="993">
        <v>515733</v>
      </c>
      <c r="BG127" s="993">
        <v>515733</v>
      </c>
      <c r="BH127" s="993">
        <v>515733</v>
      </c>
      <c r="BI127" s="993">
        <v>515733</v>
      </c>
      <c r="BJ127" s="993">
        <v>515733</v>
      </c>
      <c r="BK127" s="993">
        <v>515733</v>
      </c>
      <c r="BL127" s="993">
        <v>515733</v>
      </c>
      <c r="BM127" s="993">
        <v>489315</v>
      </c>
      <c r="BN127" s="993">
        <v>0</v>
      </c>
      <c r="BO127" s="993">
        <v>0</v>
      </c>
      <c r="BP127" s="993">
        <v>0</v>
      </c>
      <c r="BQ127" s="993">
        <v>0</v>
      </c>
      <c r="BR127" s="993">
        <v>0</v>
      </c>
      <c r="BS127" s="993">
        <v>0</v>
      </c>
      <c r="BT127" s="994">
        <v>0</v>
      </c>
      <c r="BU127" s="160"/>
    </row>
    <row r="128" spans="2:73" ht="15.75">
      <c r="B128" s="681"/>
      <c r="C128" s="681" t="s">
        <v>833</v>
      </c>
      <c r="D128" s="681" t="s">
        <v>98</v>
      </c>
      <c r="E128" s="681" t="s">
        <v>824</v>
      </c>
      <c r="F128" s="681"/>
      <c r="G128" s="681"/>
      <c r="H128" s="681">
        <v>2015</v>
      </c>
      <c r="I128" s="635" t="s">
        <v>583</v>
      </c>
      <c r="J128" s="635" t="s">
        <v>597</v>
      </c>
      <c r="K128" s="624"/>
      <c r="L128" s="992"/>
      <c r="M128" s="993"/>
      <c r="N128" s="993"/>
      <c r="O128" s="993"/>
      <c r="P128" s="993">
        <v>30</v>
      </c>
      <c r="Q128" s="993">
        <v>30</v>
      </c>
      <c r="R128" s="993">
        <v>30</v>
      </c>
      <c r="S128" s="993">
        <v>30</v>
      </c>
      <c r="T128" s="993">
        <v>0</v>
      </c>
      <c r="U128" s="993">
        <v>0</v>
      </c>
      <c r="V128" s="993">
        <v>0</v>
      </c>
      <c r="W128" s="993">
        <v>0</v>
      </c>
      <c r="X128" s="993">
        <v>0</v>
      </c>
      <c r="Y128" s="993">
        <v>0</v>
      </c>
      <c r="Z128" s="993">
        <v>0</v>
      </c>
      <c r="AA128" s="993">
        <v>0</v>
      </c>
      <c r="AB128" s="993">
        <v>0</v>
      </c>
      <c r="AC128" s="993">
        <v>0</v>
      </c>
      <c r="AD128" s="993">
        <v>0</v>
      </c>
      <c r="AE128" s="993">
        <v>0</v>
      </c>
      <c r="AF128" s="993">
        <v>0</v>
      </c>
      <c r="AG128" s="993">
        <v>0</v>
      </c>
      <c r="AH128" s="993">
        <v>0</v>
      </c>
      <c r="AI128" s="993">
        <v>0</v>
      </c>
      <c r="AJ128" s="993">
        <v>0</v>
      </c>
      <c r="AK128" s="993">
        <v>0</v>
      </c>
      <c r="AL128" s="993">
        <v>0</v>
      </c>
      <c r="AM128" s="993">
        <v>0</v>
      </c>
      <c r="AN128" s="993">
        <v>0</v>
      </c>
      <c r="AO128" s="994">
        <v>0</v>
      </c>
      <c r="AP128" s="983"/>
      <c r="AQ128" s="992"/>
      <c r="AR128" s="993"/>
      <c r="AS128" s="993"/>
      <c r="AT128" s="993"/>
      <c r="AU128" s="993">
        <v>142541</v>
      </c>
      <c r="AV128" s="993">
        <v>142541</v>
      </c>
      <c r="AW128" s="993">
        <v>142541</v>
      </c>
      <c r="AX128" s="993">
        <v>142541</v>
      </c>
      <c r="AY128" s="993">
        <v>0</v>
      </c>
      <c r="AZ128" s="993">
        <v>0</v>
      </c>
      <c r="BA128" s="993">
        <v>0</v>
      </c>
      <c r="BB128" s="993">
        <v>0</v>
      </c>
      <c r="BC128" s="993">
        <v>0</v>
      </c>
      <c r="BD128" s="993">
        <v>0</v>
      </c>
      <c r="BE128" s="993">
        <v>0</v>
      </c>
      <c r="BF128" s="993">
        <v>0</v>
      </c>
      <c r="BG128" s="993">
        <v>0</v>
      </c>
      <c r="BH128" s="993">
        <v>0</v>
      </c>
      <c r="BI128" s="993">
        <v>0</v>
      </c>
      <c r="BJ128" s="993">
        <v>0</v>
      </c>
      <c r="BK128" s="993">
        <v>0</v>
      </c>
      <c r="BL128" s="993">
        <v>0</v>
      </c>
      <c r="BM128" s="993">
        <v>0</v>
      </c>
      <c r="BN128" s="993">
        <v>0</v>
      </c>
      <c r="BO128" s="993">
        <v>0</v>
      </c>
      <c r="BP128" s="993">
        <v>0</v>
      </c>
      <c r="BQ128" s="993">
        <v>0</v>
      </c>
      <c r="BR128" s="993">
        <v>0</v>
      </c>
      <c r="BS128" s="993">
        <v>0</v>
      </c>
      <c r="BT128" s="994">
        <v>0</v>
      </c>
      <c r="BU128" s="160"/>
    </row>
    <row r="129" spans="2:73">
      <c r="B129" s="681"/>
      <c r="C129" s="681" t="s">
        <v>833</v>
      </c>
      <c r="D129" s="681" t="s">
        <v>99</v>
      </c>
      <c r="E129" s="681" t="s">
        <v>824</v>
      </c>
      <c r="F129" s="681"/>
      <c r="G129" s="681"/>
      <c r="H129" s="681">
        <v>2015</v>
      </c>
      <c r="I129" s="635" t="s">
        <v>583</v>
      </c>
      <c r="J129" s="635" t="s">
        <v>597</v>
      </c>
      <c r="K129" s="624"/>
      <c r="L129" s="992"/>
      <c r="M129" s="993"/>
      <c r="N129" s="993"/>
      <c r="O129" s="993"/>
      <c r="P129" s="993">
        <v>6992</v>
      </c>
      <c r="Q129" s="993">
        <v>6992</v>
      </c>
      <c r="R129" s="993">
        <v>6978</v>
      </c>
      <c r="S129" s="993">
        <v>6978</v>
      </c>
      <c r="T129" s="993">
        <v>6978</v>
      </c>
      <c r="U129" s="993">
        <v>6978</v>
      </c>
      <c r="V129" s="993">
        <v>6895</v>
      </c>
      <c r="W129" s="993">
        <v>6895</v>
      </c>
      <c r="X129" s="993">
        <v>6849</v>
      </c>
      <c r="Y129" s="993">
        <v>6580</v>
      </c>
      <c r="Z129" s="993">
        <v>5867</v>
      </c>
      <c r="AA129" s="993">
        <v>5817</v>
      </c>
      <c r="AB129" s="993">
        <v>5616</v>
      </c>
      <c r="AC129" s="993">
        <v>5602</v>
      </c>
      <c r="AD129" s="993">
        <v>5602</v>
      </c>
      <c r="AE129" s="993">
        <v>3871</v>
      </c>
      <c r="AF129" s="993">
        <v>63</v>
      </c>
      <c r="AG129" s="993">
        <v>63</v>
      </c>
      <c r="AH129" s="993">
        <v>63</v>
      </c>
      <c r="AI129" s="993">
        <v>63</v>
      </c>
      <c r="AJ129" s="993">
        <v>0</v>
      </c>
      <c r="AK129" s="993">
        <v>0</v>
      </c>
      <c r="AL129" s="993">
        <v>0</v>
      </c>
      <c r="AM129" s="993">
        <v>0</v>
      </c>
      <c r="AN129" s="993">
        <v>0</v>
      </c>
      <c r="AO129" s="994">
        <v>0</v>
      </c>
      <c r="AP129" s="983"/>
      <c r="AQ129" s="992"/>
      <c r="AR129" s="993"/>
      <c r="AS129" s="993"/>
      <c r="AT129" s="993"/>
      <c r="AU129" s="993">
        <v>14020784</v>
      </c>
      <c r="AV129" s="993">
        <v>14020784</v>
      </c>
      <c r="AW129" s="993">
        <v>13976235</v>
      </c>
      <c r="AX129" s="993">
        <v>13976235</v>
      </c>
      <c r="AY129" s="993">
        <v>13976235</v>
      </c>
      <c r="AZ129" s="993">
        <v>13976235</v>
      </c>
      <c r="BA129" s="993">
        <v>13571889</v>
      </c>
      <c r="BB129" s="993">
        <v>13571889</v>
      </c>
      <c r="BC129" s="993">
        <v>13180751</v>
      </c>
      <c r="BD129" s="993">
        <v>11739120</v>
      </c>
      <c r="BE129" s="993">
        <v>7354273</v>
      </c>
      <c r="BF129" s="993">
        <v>6492122</v>
      </c>
      <c r="BG129" s="993">
        <v>5132329</v>
      </c>
      <c r="BH129" s="993">
        <v>5086429</v>
      </c>
      <c r="BI129" s="993">
        <v>5086429</v>
      </c>
      <c r="BJ129" s="993">
        <v>3540659</v>
      </c>
      <c r="BK129" s="993">
        <v>174509</v>
      </c>
      <c r="BL129" s="993">
        <v>174509</v>
      </c>
      <c r="BM129" s="993">
        <v>174509</v>
      </c>
      <c r="BN129" s="993">
        <v>174509</v>
      </c>
      <c r="BO129" s="993">
        <v>0</v>
      </c>
      <c r="BP129" s="993">
        <v>0</v>
      </c>
      <c r="BQ129" s="993">
        <v>0</v>
      </c>
      <c r="BR129" s="993">
        <v>0</v>
      </c>
      <c r="BS129" s="993">
        <v>0</v>
      </c>
      <c r="BT129" s="994">
        <v>0</v>
      </c>
    </row>
    <row r="130" spans="2:73" ht="15.75">
      <c r="B130" s="681"/>
      <c r="C130" s="681" t="s">
        <v>833</v>
      </c>
      <c r="D130" s="681" t="s">
        <v>100</v>
      </c>
      <c r="E130" s="681" t="s">
        <v>824</v>
      </c>
      <c r="F130" s="681"/>
      <c r="G130" s="681"/>
      <c r="H130" s="681">
        <v>2015</v>
      </c>
      <c r="I130" s="635" t="s">
        <v>583</v>
      </c>
      <c r="J130" s="635" t="s">
        <v>597</v>
      </c>
      <c r="K130" s="624"/>
      <c r="L130" s="992"/>
      <c r="M130" s="993"/>
      <c r="N130" s="993"/>
      <c r="O130" s="993"/>
      <c r="P130" s="993">
        <v>23</v>
      </c>
      <c r="Q130" s="993">
        <v>22</v>
      </c>
      <c r="R130" s="993">
        <v>13</v>
      </c>
      <c r="S130" s="993">
        <v>13</v>
      </c>
      <c r="T130" s="993">
        <v>13</v>
      </c>
      <c r="U130" s="993">
        <v>13</v>
      </c>
      <c r="V130" s="993">
        <v>13</v>
      </c>
      <c r="W130" s="993">
        <v>13</v>
      </c>
      <c r="X130" s="993">
        <v>13</v>
      </c>
      <c r="Y130" s="993">
        <v>13</v>
      </c>
      <c r="Z130" s="993">
        <v>13</v>
      </c>
      <c r="AA130" s="993">
        <v>6</v>
      </c>
      <c r="AB130" s="993">
        <v>0</v>
      </c>
      <c r="AC130" s="993">
        <v>0</v>
      </c>
      <c r="AD130" s="993">
        <v>0</v>
      </c>
      <c r="AE130" s="993">
        <v>0</v>
      </c>
      <c r="AF130" s="993">
        <v>0</v>
      </c>
      <c r="AG130" s="993">
        <v>0</v>
      </c>
      <c r="AH130" s="993">
        <v>0</v>
      </c>
      <c r="AI130" s="993">
        <v>0</v>
      </c>
      <c r="AJ130" s="993">
        <v>0</v>
      </c>
      <c r="AK130" s="993">
        <v>0</v>
      </c>
      <c r="AL130" s="993">
        <v>0</v>
      </c>
      <c r="AM130" s="993">
        <v>0</v>
      </c>
      <c r="AN130" s="993">
        <v>0</v>
      </c>
      <c r="AO130" s="994">
        <v>0</v>
      </c>
      <c r="AP130" s="983"/>
      <c r="AQ130" s="992"/>
      <c r="AR130" s="993"/>
      <c r="AS130" s="993"/>
      <c r="AT130" s="993"/>
      <c r="AU130" s="993">
        <v>102095</v>
      </c>
      <c r="AV130" s="993">
        <v>97357</v>
      </c>
      <c r="AW130" s="993">
        <v>57881</v>
      </c>
      <c r="AX130" s="993">
        <v>57881</v>
      </c>
      <c r="AY130" s="993">
        <v>57881</v>
      </c>
      <c r="AZ130" s="993">
        <v>57881</v>
      </c>
      <c r="BA130" s="993">
        <v>57881</v>
      </c>
      <c r="BB130" s="993">
        <v>57881</v>
      </c>
      <c r="BC130" s="993">
        <v>57881</v>
      </c>
      <c r="BD130" s="993">
        <v>57881</v>
      </c>
      <c r="BE130" s="993">
        <v>56142</v>
      </c>
      <c r="BF130" s="993">
        <v>23701</v>
      </c>
      <c r="BG130" s="993">
        <v>0</v>
      </c>
      <c r="BH130" s="993">
        <v>0</v>
      </c>
      <c r="BI130" s="993">
        <v>0</v>
      </c>
      <c r="BJ130" s="993">
        <v>0</v>
      </c>
      <c r="BK130" s="993">
        <v>0</v>
      </c>
      <c r="BL130" s="993">
        <v>0</v>
      </c>
      <c r="BM130" s="993">
        <v>0</v>
      </c>
      <c r="BN130" s="993">
        <v>0</v>
      </c>
      <c r="BO130" s="993">
        <v>0</v>
      </c>
      <c r="BP130" s="993">
        <v>0</v>
      </c>
      <c r="BQ130" s="993">
        <v>0</v>
      </c>
      <c r="BR130" s="993">
        <v>0</v>
      </c>
      <c r="BS130" s="993">
        <v>0</v>
      </c>
      <c r="BT130" s="994">
        <v>0</v>
      </c>
      <c r="BU130" s="160"/>
    </row>
    <row r="131" spans="2:73" ht="15.75">
      <c r="B131" s="681"/>
      <c r="C131" s="681" t="s">
        <v>821</v>
      </c>
      <c r="D131" s="681" t="s">
        <v>103</v>
      </c>
      <c r="E131" s="681" t="s">
        <v>824</v>
      </c>
      <c r="F131" s="681"/>
      <c r="G131" s="681"/>
      <c r="H131" s="681">
        <v>2015</v>
      </c>
      <c r="I131" s="635" t="s">
        <v>583</v>
      </c>
      <c r="J131" s="635" t="s">
        <v>597</v>
      </c>
      <c r="K131" s="624"/>
      <c r="L131" s="995"/>
      <c r="M131" s="996"/>
      <c r="N131" s="996"/>
      <c r="O131" s="996"/>
      <c r="P131" s="996">
        <v>4811</v>
      </c>
      <c r="Q131" s="996">
        <v>4811</v>
      </c>
      <c r="R131" s="996">
        <v>4811</v>
      </c>
      <c r="S131" s="996">
        <v>4811</v>
      </c>
      <c r="T131" s="996">
        <v>4811</v>
      </c>
      <c r="U131" s="996">
        <v>4811</v>
      </c>
      <c r="V131" s="996">
        <v>4811</v>
      </c>
      <c r="W131" s="996">
        <v>4811</v>
      </c>
      <c r="X131" s="996">
        <v>4811</v>
      </c>
      <c r="Y131" s="996">
        <v>4811</v>
      </c>
      <c r="Z131" s="996">
        <v>4811</v>
      </c>
      <c r="AA131" s="996">
        <v>4811</v>
      </c>
      <c r="AB131" s="996">
        <v>4811</v>
      </c>
      <c r="AC131" s="996">
        <v>4811</v>
      </c>
      <c r="AD131" s="996">
        <v>4811</v>
      </c>
      <c r="AE131" s="996">
        <v>4811</v>
      </c>
      <c r="AF131" s="996">
        <v>4811</v>
      </c>
      <c r="AG131" s="996">
        <v>4811</v>
      </c>
      <c r="AH131" s="996">
        <v>4811</v>
      </c>
      <c r="AI131" s="996">
        <v>4811</v>
      </c>
      <c r="AJ131" s="996">
        <v>0</v>
      </c>
      <c r="AK131" s="996">
        <v>0</v>
      </c>
      <c r="AL131" s="996">
        <v>0</v>
      </c>
      <c r="AM131" s="996">
        <v>0</v>
      </c>
      <c r="AN131" s="996">
        <v>0</v>
      </c>
      <c r="AO131" s="997">
        <v>0</v>
      </c>
      <c r="AP131" s="983"/>
      <c r="AQ131" s="995"/>
      <c r="AR131" s="996"/>
      <c r="AS131" s="996"/>
      <c r="AT131" s="996"/>
      <c r="AU131" s="996">
        <v>42147864</v>
      </c>
      <c r="AV131" s="996">
        <v>42147864</v>
      </c>
      <c r="AW131" s="996">
        <v>42147864</v>
      </c>
      <c r="AX131" s="996">
        <v>42147864</v>
      </c>
      <c r="AY131" s="996">
        <v>42147864</v>
      </c>
      <c r="AZ131" s="996">
        <v>42147864</v>
      </c>
      <c r="BA131" s="996">
        <v>42147864</v>
      </c>
      <c r="BB131" s="996">
        <v>42147864</v>
      </c>
      <c r="BC131" s="996">
        <v>42147864</v>
      </c>
      <c r="BD131" s="996">
        <v>42147864</v>
      </c>
      <c r="BE131" s="996">
        <v>42147864</v>
      </c>
      <c r="BF131" s="996">
        <v>42147864</v>
      </c>
      <c r="BG131" s="996">
        <v>42147864</v>
      </c>
      <c r="BH131" s="996">
        <v>42147864</v>
      </c>
      <c r="BI131" s="996">
        <v>42147864</v>
      </c>
      <c r="BJ131" s="996">
        <v>42147864</v>
      </c>
      <c r="BK131" s="996">
        <v>42147864</v>
      </c>
      <c r="BL131" s="996">
        <v>42147864</v>
      </c>
      <c r="BM131" s="996">
        <v>42147864</v>
      </c>
      <c r="BN131" s="996">
        <v>42147864</v>
      </c>
      <c r="BO131" s="996">
        <v>0</v>
      </c>
      <c r="BP131" s="996">
        <v>0</v>
      </c>
      <c r="BQ131" s="996">
        <v>0</v>
      </c>
      <c r="BR131" s="996">
        <v>0</v>
      </c>
      <c r="BS131" s="996">
        <v>0</v>
      </c>
      <c r="BT131" s="997">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1"/>
      <c r="C134" s="1021"/>
      <c r="D134" s="1021"/>
      <c r="E134" s="1021"/>
      <c r="F134" s="1021"/>
      <c r="G134" s="1021"/>
      <c r="H134" s="1021"/>
      <c r="I134" s="1021"/>
      <c r="J134" s="1021"/>
      <c r="K134" s="1022"/>
      <c r="L134" s="1023"/>
      <c r="M134" s="1023"/>
      <c r="N134" s="1023"/>
      <c r="O134" s="1023"/>
      <c r="P134" s="1023"/>
      <c r="Q134" s="1023"/>
      <c r="R134" s="1023"/>
      <c r="S134" s="1023"/>
      <c r="T134" s="1023"/>
      <c r="U134" s="1023"/>
      <c r="V134" s="1023"/>
      <c r="W134" s="1023"/>
      <c r="X134" s="1023"/>
      <c r="Y134" s="1023"/>
      <c r="Z134" s="1023"/>
      <c r="AA134" s="1023"/>
      <c r="AB134" s="1023"/>
      <c r="AC134" s="1023"/>
      <c r="AD134" s="1023"/>
      <c r="AE134" s="1023"/>
      <c r="AF134" s="1023"/>
      <c r="AG134" s="1023"/>
      <c r="AH134" s="1023"/>
      <c r="AI134" s="1023"/>
      <c r="AJ134" s="1023"/>
      <c r="AK134" s="1023"/>
      <c r="AL134" s="1023"/>
      <c r="AM134" s="1023"/>
      <c r="AN134" s="1023"/>
      <c r="AO134" s="1023"/>
      <c r="AP134" s="1023"/>
      <c r="AQ134" s="1023"/>
      <c r="AR134" s="1023"/>
      <c r="AS134" s="1023"/>
      <c r="AT134" s="1023"/>
      <c r="AU134" s="1023"/>
      <c r="AV134" s="1023"/>
      <c r="AW134" s="1023"/>
      <c r="AX134" s="1023"/>
      <c r="AY134" s="1023"/>
      <c r="AZ134" s="1023"/>
      <c r="BA134" s="1023"/>
      <c r="BB134" s="1023"/>
      <c r="BC134" s="1023"/>
      <c r="BD134" s="1023"/>
      <c r="BE134" s="1023"/>
      <c r="BF134" s="1023"/>
      <c r="BG134" s="1023"/>
      <c r="BH134" s="1023"/>
      <c r="BI134" s="1023"/>
      <c r="BJ134" s="1023"/>
      <c r="BK134" s="1023"/>
      <c r="BL134" s="1023"/>
      <c r="BM134" s="1023"/>
      <c r="BN134" s="1023"/>
      <c r="BO134" s="1023"/>
      <c r="BP134" s="1023"/>
      <c r="BQ134" s="1023"/>
      <c r="BR134" s="1023"/>
      <c r="BS134" s="1023"/>
      <c r="BT134" s="1023"/>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1"/>
      <c r="C145" s="1021"/>
      <c r="D145" s="1021"/>
      <c r="E145" s="1021"/>
      <c r="F145" s="1021"/>
      <c r="G145" s="1021"/>
      <c r="H145" s="1021"/>
      <c r="I145" s="1021"/>
      <c r="J145" s="1021"/>
      <c r="K145" s="1022"/>
      <c r="L145" s="1023"/>
      <c r="M145" s="1023"/>
      <c r="N145" s="1023"/>
      <c r="O145" s="1023"/>
      <c r="P145" s="1023"/>
      <c r="Q145" s="1023"/>
      <c r="R145" s="1023"/>
      <c r="S145" s="1023"/>
      <c r="T145" s="1023"/>
      <c r="U145" s="1023"/>
      <c r="V145" s="1023"/>
      <c r="W145" s="1023"/>
      <c r="X145" s="1023"/>
      <c r="Y145" s="1023"/>
      <c r="Z145" s="1023"/>
      <c r="AA145" s="1023"/>
      <c r="AB145" s="1023"/>
      <c r="AC145" s="1023"/>
      <c r="AD145" s="1023"/>
      <c r="AE145" s="1023"/>
      <c r="AF145" s="1023"/>
      <c r="AG145" s="1023"/>
      <c r="AH145" s="1023"/>
      <c r="AI145" s="1023"/>
      <c r="AJ145" s="1023"/>
      <c r="AK145" s="1023"/>
      <c r="AL145" s="1023"/>
      <c r="AM145" s="1023"/>
      <c r="AN145" s="1023"/>
      <c r="AO145" s="1023"/>
      <c r="AP145" s="1023"/>
      <c r="AQ145" s="1023"/>
      <c r="AR145" s="1023"/>
      <c r="AS145" s="1023"/>
      <c r="AT145" s="1023"/>
      <c r="AU145" s="1023"/>
      <c r="AV145" s="1023"/>
      <c r="AW145" s="1023"/>
      <c r="AX145" s="1023"/>
      <c r="AY145" s="1023"/>
      <c r="AZ145" s="1023"/>
      <c r="BA145" s="1023"/>
      <c r="BB145" s="1023"/>
      <c r="BC145" s="1023"/>
      <c r="BD145" s="1023"/>
      <c r="BE145" s="1023"/>
      <c r="BF145" s="1023"/>
      <c r="BG145" s="1023"/>
      <c r="BH145" s="1023"/>
      <c r="BI145" s="1023"/>
      <c r="BJ145" s="1023"/>
      <c r="BK145" s="1023"/>
      <c r="BL145" s="1023"/>
      <c r="BM145" s="1023"/>
      <c r="BN145" s="1023"/>
      <c r="BO145" s="1023"/>
      <c r="BP145" s="1023"/>
      <c r="BQ145" s="1023"/>
      <c r="BR145" s="1023"/>
      <c r="BS145" s="1023"/>
      <c r="BT145" s="1023"/>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3"/>
      <c r="C151" s="1021"/>
      <c r="D151" s="1021"/>
      <c r="E151" s="1021"/>
      <c r="F151" s="1021"/>
      <c r="G151" s="1021"/>
      <c r="H151" s="1021"/>
      <c r="I151" s="1021"/>
      <c r="J151" s="1021"/>
      <c r="K151" s="1022"/>
      <c r="L151" s="1023"/>
      <c r="M151" s="1023"/>
      <c r="N151" s="1023"/>
      <c r="O151" s="1023"/>
      <c r="P151" s="1023"/>
      <c r="Q151" s="1023"/>
      <c r="R151" s="1023"/>
      <c r="S151" s="1023"/>
      <c r="T151" s="1023"/>
      <c r="U151" s="1023"/>
      <c r="V151" s="1023"/>
      <c r="W151" s="1023"/>
      <c r="X151" s="1023"/>
      <c r="Y151" s="1023"/>
      <c r="Z151" s="1023"/>
      <c r="AA151" s="1023"/>
      <c r="AB151" s="1023"/>
      <c r="AC151" s="1023"/>
      <c r="AD151" s="1023"/>
      <c r="AE151" s="1023"/>
      <c r="AF151" s="1023"/>
      <c r="AG151" s="1023"/>
      <c r="AH151" s="1023"/>
      <c r="AI151" s="1023"/>
      <c r="AJ151" s="1023"/>
      <c r="AK151" s="1023"/>
      <c r="AL151" s="1023"/>
      <c r="AM151" s="1023"/>
      <c r="AN151" s="1023"/>
      <c r="AO151" s="1023"/>
      <c r="AP151" s="1023"/>
      <c r="AQ151" s="1023"/>
      <c r="AR151" s="1023"/>
      <c r="AS151" s="1023"/>
      <c r="AT151" s="1023"/>
      <c r="AU151" s="1023"/>
      <c r="AV151" s="1023"/>
      <c r="AW151" s="1023"/>
      <c r="AX151" s="1023"/>
      <c r="AY151" s="1023"/>
      <c r="AZ151" s="1023"/>
      <c r="BA151" s="1023"/>
      <c r="BB151" s="1023"/>
      <c r="BC151" s="1023"/>
      <c r="BD151" s="1023"/>
      <c r="BE151" s="1023"/>
      <c r="BF151" s="1023"/>
      <c r="BG151" s="1023"/>
      <c r="BH151" s="1023"/>
      <c r="BI151" s="1023"/>
      <c r="BJ151" s="1023"/>
      <c r="BK151" s="1023"/>
      <c r="BL151" s="1023"/>
      <c r="BM151" s="1023"/>
      <c r="BN151" s="1023"/>
      <c r="BO151" s="1023"/>
      <c r="BP151" s="1023"/>
      <c r="BQ151" s="1023"/>
      <c r="BR151" s="1023"/>
      <c r="BS151" s="1023"/>
      <c r="BT151" s="1023"/>
    </row>
    <row r="152" spans="2:72">
      <c r="C152" s="16" t="s">
        <v>817</v>
      </c>
      <c r="D152" s="983" t="s">
        <v>117</v>
      </c>
      <c r="E152" s="16" t="s">
        <v>824</v>
      </c>
      <c r="F152" s="16"/>
      <c r="G152" s="16"/>
      <c r="H152" s="12">
        <v>2017</v>
      </c>
      <c r="I152" s="626" t="s">
        <v>583</v>
      </c>
      <c r="J152" s="626" t="s">
        <v>590</v>
      </c>
      <c r="O152" s="14"/>
      <c r="P152" s="1035">
        <v>265</v>
      </c>
      <c r="Q152" s="1035">
        <v>265</v>
      </c>
      <c r="R152" s="1035">
        <v>265</v>
      </c>
      <c r="S152" s="1035">
        <v>265</v>
      </c>
      <c r="T152" s="1035">
        <v>265</v>
      </c>
      <c r="U152" s="1035">
        <v>265</v>
      </c>
      <c r="V152" s="1035">
        <v>268</v>
      </c>
      <c r="W152" s="1035">
        <v>268</v>
      </c>
      <c r="X152" s="1035">
        <v>268</v>
      </c>
      <c r="Y152" s="1035">
        <v>193</v>
      </c>
      <c r="Z152" s="1035">
        <v>13</v>
      </c>
      <c r="AA152" s="1035">
        <v>13</v>
      </c>
      <c r="AB152" s="1035">
        <v>12</v>
      </c>
      <c r="AC152" s="1035">
        <v>12</v>
      </c>
      <c r="AD152" s="1035">
        <v>12</v>
      </c>
      <c r="AE152" s="1035">
        <v>8</v>
      </c>
      <c r="AF152" s="1035">
        <v>1</v>
      </c>
      <c r="AG152" s="1035">
        <v>1</v>
      </c>
      <c r="AH152" s="1035">
        <v>1</v>
      </c>
      <c r="AI152" s="1035">
        <v>1</v>
      </c>
      <c r="AJ152" s="1035">
        <v>0</v>
      </c>
      <c r="AK152" s="1035">
        <v>0</v>
      </c>
      <c r="AL152" s="1035">
        <v>0</v>
      </c>
      <c r="AM152" s="1035">
        <v>0</v>
      </c>
      <c r="AN152" s="1035">
        <v>0</v>
      </c>
      <c r="AO152" s="1035">
        <v>0</v>
      </c>
      <c r="AP152" s="14"/>
      <c r="AQ152" s="14"/>
      <c r="AR152" s="14"/>
      <c r="AS152" s="14"/>
      <c r="AT152" s="14"/>
      <c r="AU152" s="1035">
        <v>1112497</v>
      </c>
      <c r="AV152" s="1035">
        <v>1112497</v>
      </c>
      <c r="AW152" s="1035">
        <v>1112497</v>
      </c>
      <c r="AX152" s="1035">
        <v>1112497</v>
      </c>
      <c r="AY152" s="1035">
        <v>1112497</v>
      </c>
      <c r="AZ152" s="1035">
        <v>1112497</v>
      </c>
      <c r="BA152" s="1035">
        <v>1129868</v>
      </c>
      <c r="BB152" s="1035">
        <v>1129868</v>
      </c>
      <c r="BC152" s="1035">
        <v>1129968</v>
      </c>
      <c r="BD152" s="1035">
        <v>826130</v>
      </c>
      <c r="BE152" s="1035">
        <v>96534</v>
      </c>
      <c r="BF152" s="1035">
        <v>95656</v>
      </c>
      <c r="BG152" s="1035">
        <v>92912</v>
      </c>
      <c r="BH152" s="1035">
        <v>92912</v>
      </c>
      <c r="BI152" s="1035">
        <v>92912</v>
      </c>
      <c r="BJ152" s="1035">
        <v>64273</v>
      </c>
      <c r="BK152" s="1035">
        <v>966</v>
      </c>
      <c r="BL152" s="1035">
        <v>966</v>
      </c>
      <c r="BM152" s="1035">
        <v>966</v>
      </c>
      <c r="BN152" s="1035">
        <v>966</v>
      </c>
      <c r="BO152" s="1035">
        <v>0</v>
      </c>
      <c r="BP152" s="1035">
        <v>0</v>
      </c>
      <c r="BQ152" s="1035">
        <v>0</v>
      </c>
      <c r="BR152" s="1035">
        <v>0</v>
      </c>
      <c r="BS152" s="1035">
        <v>0</v>
      </c>
      <c r="BT152" s="1035">
        <v>0</v>
      </c>
    </row>
    <row r="153" spans="2:72">
      <c r="C153" s="16" t="s">
        <v>817</v>
      </c>
      <c r="D153" s="983" t="s">
        <v>119</v>
      </c>
      <c r="E153" s="16" t="s">
        <v>824</v>
      </c>
      <c r="F153" s="16"/>
      <c r="G153" s="16"/>
      <c r="H153" s="12">
        <v>2017</v>
      </c>
      <c r="I153" s="626" t="s">
        <v>583</v>
      </c>
      <c r="J153" s="626" t="s">
        <v>590</v>
      </c>
      <c r="O153" s="14"/>
      <c r="P153" s="1035">
        <v>0</v>
      </c>
      <c r="Q153" s="1035">
        <v>0</v>
      </c>
      <c r="R153" s="1035">
        <v>0</v>
      </c>
      <c r="S153" s="1035">
        <v>0</v>
      </c>
      <c r="T153" s="1035">
        <v>0</v>
      </c>
      <c r="U153" s="1035">
        <v>0</v>
      </c>
      <c r="V153" s="1035">
        <v>0</v>
      </c>
      <c r="W153" s="1035">
        <v>0</v>
      </c>
      <c r="X153" s="1035">
        <v>0</v>
      </c>
      <c r="Y153" s="1035">
        <v>0</v>
      </c>
      <c r="Z153" s="1035">
        <v>0</v>
      </c>
      <c r="AA153" s="1035">
        <v>0</v>
      </c>
      <c r="AB153" s="1035">
        <v>0</v>
      </c>
      <c r="AC153" s="1035">
        <v>0</v>
      </c>
      <c r="AD153" s="1035">
        <v>0</v>
      </c>
      <c r="AE153" s="1035">
        <v>0</v>
      </c>
      <c r="AF153" s="1035">
        <v>0</v>
      </c>
      <c r="AG153" s="1035">
        <v>0</v>
      </c>
      <c r="AH153" s="1035">
        <v>0</v>
      </c>
      <c r="AI153" s="1035">
        <v>0</v>
      </c>
      <c r="AJ153" s="1035">
        <v>0</v>
      </c>
      <c r="AK153" s="1035">
        <v>0</v>
      </c>
      <c r="AL153" s="1035">
        <v>0</v>
      </c>
      <c r="AM153" s="1035">
        <v>0</v>
      </c>
      <c r="AN153" s="1035">
        <v>0</v>
      </c>
      <c r="AO153" s="1035">
        <v>0</v>
      </c>
      <c r="AP153" s="14"/>
      <c r="AQ153" s="14"/>
      <c r="AR153" s="14"/>
      <c r="AS153" s="14"/>
      <c r="AT153" s="14"/>
      <c r="AU153" s="1035">
        <v>3647</v>
      </c>
      <c r="AV153" s="1035">
        <v>3647</v>
      </c>
      <c r="AW153" s="1035">
        <v>3647</v>
      </c>
      <c r="AX153" s="1035">
        <v>3647</v>
      </c>
      <c r="AY153" s="1035">
        <v>3647</v>
      </c>
      <c r="AZ153" s="1035">
        <v>3647</v>
      </c>
      <c r="BA153" s="1035">
        <v>3647</v>
      </c>
      <c r="BB153" s="1035">
        <v>3647</v>
      </c>
      <c r="BC153" s="1035">
        <v>3647</v>
      </c>
      <c r="BD153" s="1035">
        <v>3647</v>
      </c>
      <c r="BE153" s="1035">
        <v>3647</v>
      </c>
      <c r="BF153" s="1035">
        <v>3647</v>
      </c>
      <c r="BG153" s="1035">
        <v>2768</v>
      </c>
      <c r="BH153" s="1035">
        <v>0</v>
      </c>
      <c r="BI153" s="1035">
        <v>0</v>
      </c>
      <c r="BJ153" s="1035">
        <v>0</v>
      </c>
      <c r="BK153" s="1035">
        <v>0</v>
      </c>
      <c r="BL153" s="1035">
        <v>0</v>
      </c>
      <c r="BM153" s="1035">
        <v>0</v>
      </c>
      <c r="BN153" s="1035">
        <v>0</v>
      </c>
      <c r="BO153" s="1035">
        <v>0</v>
      </c>
      <c r="BP153" s="1035">
        <v>0</v>
      </c>
      <c r="BQ153" s="1035">
        <v>0</v>
      </c>
      <c r="BR153" s="1035">
        <v>0</v>
      </c>
      <c r="BS153" s="1035">
        <v>0</v>
      </c>
      <c r="BT153" s="1035">
        <v>0</v>
      </c>
    </row>
    <row r="154" spans="2:72">
      <c r="C154" s="624" t="s">
        <v>833</v>
      </c>
      <c r="D154" s="983" t="s">
        <v>99</v>
      </c>
      <c r="E154" s="16" t="s">
        <v>824</v>
      </c>
      <c r="F154" s="16"/>
      <c r="G154" s="16"/>
      <c r="H154" s="12">
        <v>2017</v>
      </c>
      <c r="I154" s="626" t="s">
        <v>583</v>
      </c>
      <c r="J154" s="626" t="s">
        <v>590</v>
      </c>
      <c r="O154" s="14"/>
      <c r="P154" s="1035">
        <v>30</v>
      </c>
      <c r="Q154" s="1035">
        <v>30</v>
      </c>
      <c r="R154" s="1035">
        <v>44</v>
      </c>
      <c r="S154" s="1035">
        <v>44</v>
      </c>
      <c r="T154" s="1035">
        <v>44</v>
      </c>
      <c r="U154" s="1035">
        <v>44</v>
      </c>
      <c r="V154" s="1035">
        <v>139</v>
      </c>
      <c r="W154" s="1035">
        <v>139</v>
      </c>
      <c r="X154" s="1035">
        <v>164</v>
      </c>
      <c r="Y154" s="1035">
        <v>124</v>
      </c>
      <c r="Z154" s="1035">
        <v>33</v>
      </c>
      <c r="AA154" s="1035">
        <v>22</v>
      </c>
      <c r="AB154" s="1035">
        <v>21</v>
      </c>
      <c r="AC154" s="1035">
        <v>13</v>
      </c>
      <c r="AD154" s="1035">
        <v>13</v>
      </c>
      <c r="AE154" s="1035">
        <v>13</v>
      </c>
      <c r="AF154" s="1035">
        <v>13</v>
      </c>
      <c r="AG154" s="1035">
        <v>13</v>
      </c>
      <c r="AH154" s="1035">
        <v>13</v>
      </c>
      <c r="AI154" s="1035">
        <v>13</v>
      </c>
      <c r="AJ154" s="1035">
        <v>0</v>
      </c>
      <c r="AK154" s="1035">
        <v>0</v>
      </c>
      <c r="AL154" s="1035">
        <v>0</v>
      </c>
      <c r="AM154" s="1035">
        <v>0</v>
      </c>
      <c r="AN154" s="1035">
        <v>0</v>
      </c>
      <c r="AO154" s="1035">
        <v>0</v>
      </c>
      <c r="AP154" s="14"/>
      <c r="AQ154" s="14"/>
      <c r="AR154" s="14"/>
      <c r="AS154" s="14"/>
      <c r="AT154" s="14"/>
      <c r="AU154" s="1035">
        <v>155652</v>
      </c>
      <c r="AV154" s="1035">
        <v>155652</v>
      </c>
      <c r="AW154" s="1035">
        <v>200201</v>
      </c>
      <c r="AX154" s="1035">
        <v>202141</v>
      </c>
      <c r="AY154" s="1035">
        <v>202141</v>
      </c>
      <c r="AZ154" s="1035">
        <v>202141</v>
      </c>
      <c r="BA154" s="1035">
        <v>680542</v>
      </c>
      <c r="BB154" s="1035">
        <v>680542</v>
      </c>
      <c r="BC154" s="1035">
        <v>1013226</v>
      </c>
      <c r="BD154" s="1035">
        <v>929158</v>
      </c>
      <c r="BE154" s="1035">
        <v>276275</v>
      </c>
      <c r="BF154" s="1035">
        <v>79460</v>
      </c>
      <c r="BG154" s="1035">
        <v>105916</v>
      </c>
      <c r="BH154" s="1035">
        <v>80239</v>
      </c>
      <c r="BI154" s="1035">
        <v>80239</v>
      </c>
      <c r="BJ154" s="1035">
        <v>72031</v>
      </c>
      <c r="BK154" s="1035">
        <v>42014</v>
      </c>
      <c r="BL154" s="1035">
        <v>42014</v>
      </c>
      <c r="BM154" s="1035">
        <v>42014</v>
      </c>
      <c r="BN154" s="1035">
        <v>42014</v>
      </c>
      <c r="BO154" s="1035">
        <v>0</v>
      </c>
      <c r="BP154" s="1035">
        <v>0</v>
      </c>
      <c r="BQ154" s="1035">
        <v>0</v>
      </c>
      <c r="BR154" s="1035">
        <v>0</v>
      </c>
      <c r="BS154" s="1035">
        <v>0</v>
      </c>
      <c r="BT154" s="1035">
        <v>0</v>
      </c>
    </row>
    <row r="155" spans="2:72">
      <c r="C155" s="624" t="s">
        <v>833</v>
      </c>
      <c r="D155" s="983" t="s">
        <v>100</v>
      </c>
      <c r="E155" s="16" t="s">
        <v>824</v>
      </c>
      <c r="F155" s="16"/>
      <c r="G155" s="16"/>
      <c r="H155" s="12">
        <v>2017</v>
      </c>
      <c r="I155" s="626" t="s">
        <v>583</v>
      </c>
      <c r="J155" s="626" t="s">
        <v>590</v>
      </c>
      <c r="O155" s="14"/>
      <c r="P155" s="1035">
        <v>-8</v>
      </c>
      <c r="Q155" s="1035">
        <v>-7</v>
      </c>
      <c r="R155" s="1035">
        <v>2</v>
      </c>
      <c r="S155" s="1035">
        <v>3</v>
      </c>
      <c r="T155" s="1035">
        <v>3</v>
      </c>
      <c r="U155" s="1035">
        <v>3</v>
      </c>
      <c r="V155" s="1035">
        <v>3</v>
      </c>
      <c r="W155" s="1035">
        <v>3</v>
      </c>
      <c r="X155" s="1035">
        <v>3</v>
      </c>
      <c r="Y155" s="1035">
        <v>3</v>
      </c>
      <c r="Z155" s="1035">
        <v>3</v>
      </c>
      <c r="AA155" s="1035">
        <v>2</v>
      </c>
      <c r="AB155" s="1035">
        <v>0</v>
      </c>
      <c r="AC155" s="1035">
        <v>0</v>
      </c>
      <c r="AD155" s="1035">
        <v>0</v>
      </c>
      <c r="AE155" s="1035">
        <v>0</v>
      </c>
      <c r="AF155" s="1035">
        <v>0</v>
      </c>
      <c r="AG155" s="1035">
        <v>0</v>
      </c>
      <c r="AH155" s="1035">
        <v>0</v>
      </c>
      <c r="AI155" s="1035">
        <v>0</v>
      </c>
      <c r="AJ155" s="1035">
        <v>0</v>
      </c>
      <c r="AK155" s="1035">
        <v>0</v>
      </c>
      <c r="AL155" s="1035">
        <v>0</v>
      </c>
      <c r="AM155" s="1035">
        <v>0</v>
      </c>
      <c r="AN155" s="1035">
        <v>0</v>
      </c>
      <c r="AO155" s="1035">
        <v>0</v>
      </c>
      <c r="AP155" s="14"/>
      <c r="AQ155" s="14"/>
      <c r="AR155" s="14"/>
      <c r="AS155" s="14"/>
      <c r="AT155" s="14"/>
      <c r="AU155" s="1035">
        <v>-34736</v>
      </c>
      <c r="AV155" s="1035">
        <v>-29998</v>
      </c>
      <c r="AW155" s="1035">
        <v>9477</v>
      </c>
      <c r="AX155" s="1035">
        <v>10539</v>
      </c>
      <c r="AY155" s="1035">
        <v>10539</v>
      </c>
      <c r="AZ155" s="1035">
        <v>10539</v>
      </c>
      <c r="BA155" s="1035">
        <v>10539</v>
      </c>
      <c r="BB155" s="1035">
        <v>10539</v>
      </c>
      <c r="BC155" s="1035">
        <v>10539</v>
      </c>
      <c r="BD155" s="1035">
        <v>10539</v>
      </c>
      <c r="BE155" s="1035">
        <v>10539</v>
      </c>
      <c r="BF155" s="1035">
        <v>9573</v>
      </c>
      <c r="BG155" s="1035">
        <v>0</v>
      </c>
      <c r="BH155" s="1035">
        <v>0</v>
      </c>
      <c r="BI155" s="1035">
        <v>0</v>
      </c>
      <c r="BJ155" s="1035">
        <v>0</v>
      </c>
      <c r="BK155" s="1035">
        <v>0</v>
      </c>
      <c r="BL155" s="1035">
        <v>0</v>
      </c>
      <c r="BM155" s="1035">
        <v>0</v>
      </c>
      <c r="BN155" s="1035">
        <v>0</v>
      </c>
      <c r="BO155" s="1035">
        <v>0</v>
      </c>
      <c r="BP155" s="1035">
        <v>0</v>
      </c>
      <c r="BQ155" s="1035">
        <v>0</v>
      </c>
      <c r="BR155" s="1035">
        <v>0</v>
      </c>
      <c r="BS155" s="1035">
        <v>0</v>
      </c>
      <c r="BT155" s="1035">
        <v>0</v>
      </c>
    </row>
    <row r="156" spans="2:72" ht="8.25" customHeight="1">
      <c r="B156" s="1033"/>
      <c r="C156" s="1021"/>
      <c r="D156" s="1021"/>
      <c r="E156" s="1021"/>
      <c r="F156" s="1021"/>
      <c r="G156" s="1021"/>
      <c r="H156" s="1021"/>
      <c r="I156" s="1021"/>
      <c r="J156" s="1021"/>
      <c r="K156" s="1022"/>
      <c r="L156" s="1023"/>
      <c r="M156" s="1023"/>
      <c r="N156" s="1023"/>
      <c r="O156" s="1023"/>
      <c r="P156" s="1023"/>
      <c r="Q156" s="1023"/>
      <c r="R156" s="1023"/>
      <c r="S156" s="1023"/>
      <c r="T156" s="1023"/>
      <c r="U156" s="1023"/>
      <c r="V156" s="1023"/>
      <c r="W156" s="1023"/>
      <c r="X156" s="1023"/>
      <c r="Y156" s="1023"/>
      <c r="Z156" s="1023"/>
      <c r="AA156" s="1023"/>
      <c r="AB156" s="1023"/>
      <c r="AC156" s="1023"/>
      <c r="AD156" s="1023"/>
      <c r="AE156" s="1023"/>
      <c r="AF156" s="1023"/>
      <c r="AG156" s="1023"/>
      <c r="AH156" s="1023"/>
      <c r="AI156" s="1023"/>
      <c r="AJ156" s="1023"/>
      <c r="AK156" s="1023"/>
      <c r="AL156" s="1023"/>
      <c r="AM156" s="1023"/>
      <c r="AN156" s="1023"/>
      <c r="AO156" s="1023"/>
      <c r="AP156" s="1023"/>
      <c r="AQ156" s="1023"/>
      <c r="AR156" s="1023"/>
      <c r="AS156" s="1023"/>
      <c r="AT156" s="1023"/>
      <c r="AU156" s="1023"/>
      <c r="AV156" s="1023"/>
      <c r="AW156" s="1023"/>
      <c r="AX156" s="1023"/>
      <c r="AY156" s="1023"/>
      <c r="AZ156" s="1023"/>
      <c r="BA156" s="1023"/>
      <c r="BB156" s="1023"/>
      <c r="BC156" s="1023"/>
      <c r="BD156" s="1023"/>
      <c r="BE156" s="1023"/>
      <c r="BF156" s="1023"/>
      <c r="BG156" s="1023"/>
      <c r="BH156" s="1023"/>
      <c r="BI156" s="1023"/>
      <c r="BJ156" s="1023"/>
      <c r="BK156" s="1023"/>
      <c r="BL156" s="1023"/>
      <c r="BM156" s="1023"/>
      <c r="BN156" s="1023"/>
      <c r="BO156" s="1023"/>
      <c r="BP156" s="1023"/>
      <c r="BQ156" s="1023"/>
      <c r="BR156" s="1023"/>
      <c r="BS156" s="1023"/>
      <c r="BT156" s="1023"/>
    </row>
    <row r="157" spans="2:72">
      <c r="C157" s="12" t="s">
        <v>28</v>
      </c>
      <c r="D157" s="624" t="s">
        <v>112</v>
      </c>
      <c r="E157" s="12" t="s">
        <v>824</v>
      </c>
      <c r="H157" s="12">
        <v>2017</v>
      </c>
      <c r="I157" s="626" t="s">
        <v>584</v>
      </c>
      <c r="J157" s="626" t="s">
        <v>590</v>
      </c>
      <c r="M157" s="14"/>
      <c r="N157" s="14"/>
      <c r="O157" s="14"/>
      <c r="P157" s="1035">
        <v>0</v>
      </c>
      <c r="Q157" s="1035">
        <v>26</v>
      </c>
      <c r="R157" s="1035">
        <v>26</v>
      </c>
      <c r="S157" s="1035">
        <v>26</v>
      </c>
      <c r="T157" s="1035">
        <v>26</v>
      </c>
      <c r="U157" s="1035">
        <v>26</v>
      </c>
      <c r="V157" s="1035">
        <v>26</v>
      </c>
      <c r="W157" s="1035">
        <v>26</v>
      </c>
      <c r="X157" s="1035">
        <v>26</v>
      </c>
      <c r="Y157" s="1035">
        <v>26</v>
      </c>
      <c r="Z157" s="1035">
        <v>26</v>
      </c>
      <c r="AA157" s="1035">
        <v>26</v>
      </c>
      <c r="AB157" s="1035">
        <v>26</v>
      </c>
      <c r="AC157" s="1035">
        <v>26</v>
      </c>
      <c r="AD157" s="1035">
        <v>26</v>
      </c>
      <c r="AE157" s="1035">
        <v>23</v>
      </c>
      <c r="AF157" s="1035">
        <v>23</v>
      </c>
      <c r="AG157" s="1035">
        <v>9</v>
      </c>
      <c r="AH157" s="1035">
        <v>0</v>
      </c>
      <c r="AI157" s="1035">
        <v>0</v>
      </c>
      <c r="AJ157" s="1035">
        <v>0</v>
      </c>
      <c r="AK157" s="1035">
        <v>0</v>
      </c>
      <c r="AL157" s="1035">
        <v>0</v>
      </c>
      <c r="AM157" s="1035">
        <v>0</v>
      </c>
      <c r="AN157" s="1035">
        <v>0</v>
      </c>
      <c r="AO157" s="1035">
        <v>0</v>
      </c>
      <c r="AP157" s="14"/>
      <c r="AQ157" s="14"/>
      <c r="AR157" s="14"/>
      <c r="AS157" s="14"/>
      <c r="AT157" s="14"/>
      <c r="AU157" s="1035">
        <v>0</v>
      </c>
      <c r="AV157" s="1035">
        <v>409378</v>
      </c>
      <c r="AW157" s="1035">
        <v>409378</v>
      </c>
      <c r="AX157" s="1035">
        <v>409378</v>
      </c>
      <c r="AY157" s="1035">
        <v>409378</v>
      </c>
      <c r="AZ157" s="1035">
        <v>409378</v>
      </c>
      <c r="BA157" s="1035">
        <v>409378</v>
      </c>
      <c r="BB157" s="1035">
        <v>409378</v>
      </c>
      <c r="BC157" s="1035">
        <v>409342</v>
      </c>
      <c r="BD157" s="1035">
        <v>409342</v>
      </c>
      <c r="BE157" s="1035">
        <v>409939</v>
      </c>
      <c r="BF157" s="1035">
        <v>409821</v>
      </c>
      <c r="BG157" s="1035">
        <v>410202</v>
      </c>
      <c r="BH157" s="1035">
        <v>410202</v>
      </c>
      <c r="BI157" s="1035">
        <v>409131</v>
      </c>
      <c r="BJ157" s="1035">
        <v>352879</v>
      </c>
      <c r="BK157" s="1035">
        <v>352879</v>
      </c>
      <c r="BL157" s="1035">
        <v>145623</v>
      </c>
      <c r="BM157" s="1035">
        <v>0</v>
      </c>
      <c r="BN157" s="1035">
        <v>0</v>
      </c>
      <c r="BO157" s="1035">
        <v>0</v>
      </c>
      <c r="BP157" s="1035">
        <v>0</v>
      </c>
      <c r="BQ157" s="1035">
        <v>0</v>
      </c>
      <c r="BR157" s="1035">
        <v>0</v>
      </c>
      <c r="BS157" s="1035">
        <v>0</v>
      </c>
      <c r="BT157" s="1035">
        <v>0</v>
      </c>
    </row>
    <row r="158" spans="2:72">
      <c r="C158" s="12" t="s">
        <v>28</v>
      </c>
      <c r="D158" s="624" t="s">
        <v>113</v>
      </c>
      <c r="E158" s="12" t="s">
        <v>824</v>
      </c>
      <c r="H158" s="12">
        <v>2017</v>
      </c>
      <c r="I158" s="626" t="s">
        <v>584</v>
      </c>
      <c r="J158" s="626" t="s">
        <v>590</v>
      </c>
      <c r="M158" s="14"/>
      <c r="N158" s="14"/>
      <c r="O158" s="14"/>
      <c r="P158" s="1035">
        <v>0</v>
      </c>
      <c r="Q158" s="1035">
        <v>3</v>
      </c>
      <c r="R158" s="1035">
        <v>3</v>
      </c>
      <c r="S158" s="1035">
        <v>3</v>
      </c>
      <c r="T158" s="1035">
        <v>3</v>
      </c>
      <c r="U158" s="1035">
        <v>3</v>
      </c>
      <c r="V158" s="1035">
        <v>3</v>
      </c>
      <c r="W158" s="1035">
        <v>3</v>
      </c>
      <c r="X158" s="1035">
        <v>3</v>
      </c>
      <c r="Y158" s="1035">
        <v>3</v>
      </c>
      <c r="Z158" s="1035">
        <v>3</v>
      </c>
      <c r="AA158" s="1035">
        <v>3</v>
      </c>
      <c r="AB158" s="1035">
        <v>3</v>
      </c>
      <c r="AC158" s="1035">
        <v>3</v>
      </c>
      <c r="AD158" s="1035">
        <v>3</v>
      </c>
      <c r="AE158" s="1035">
        <v>3</v>
      </c>
      <c r="AF158" s="1035">
        <v>3</v>
      </c>
      <c r="AG158" s="1035">
        <v>3</v>
      </c>
      <c r="AH158" s="1035">
        <v>3</v>
      </c>
      <c r="AI158" s="1035">
        <v>3</v>
      </c>
      <c r="AJ158" s="1035">
        <v>0</v>
      </c>
      <c r="AK158" s="1035">
        <v>0</v>
      </c>
      <c r="AL158" s="1035">
        <v>0</v>
      </c>
      <c r="AM158" s="1035">
        <v>0</v>
      </c>
      <c r="AN158" s="1035">
        <v>0</v>
      </c>
      <c r="AO158" s="1035">
        <v>0</v>
      </c>
      <c r="AP158" s="14"/>
      <c r="AQ158" s="14"/>
      <c r="AR158" s="14"/>
      <c r="AS158" s="14"/>
      <c r="AT158" s="14"/>
      <c r="AU158" s="1035">
        <v>0</v>
      </c>
      <c r="AV158" s="1035">
        <v>9758</v>
      </c>
      <c r="AW158" s="1035">
        <v>9758</v>
      </c>
      <c r="AX158" s="1035">
        <v>9758</v>
      </c>
      <c r="AY158" s="1035">
        <v>9758</v>
      </c>
      <c r="AZ158" s="1035">
        <v>9758</v>
      </c>
      <c r="BA158" s="1035">
        <v>9758</v>
      </c>
      <c r="BB158" s="1035">
        <v>9758</v>
      </c>
      <c r="BC158" s="1035">
        <v>9758</v>
      </c>
      <c r="BD158" s="1035">
        <v>9758</v>
      </c>
      <c r="BE158" s="1035">
        <v>9758</v>
      </c>
      <c r="BF158" s="1035">
        <v>9758</v>
      </c>
      <c r="BG158" s="1035">
        <v>9758</v>
      </c>
      <c r="BH158" s="1035">
        <v>9758</v>
      </c>
      <c r="BI158" s="1035">
        <v>9758</v>
      </c>
      <c r="BJ158" s="1035">
        <v>9758</v>
      </c>
      <c r="BK158" s="1035">
        <v>9758</v>
      </c>
      <c r="BL158" s="1035">
        <v>9758</v>
      </c>
      <c r="BM158" s="1035">
        <v>9758</v>
      </c>
      <c r="BN158" s="1035">
        <v>9568</v>
      </c>
      <c r="BO158" s="1035">
        <v>0</v>
      </c>
      <c r="BP158" s="1035">
        <v>0</v>
      </c>
      <c r="BQ158" s="1035">
        <v>0</v>
      </c>
      <c r="BR158" s="1035">
        <v>0</v>
      </c>
      <c r="BS158" s="1035">
        <v>0</v>
      </c>
      <c r="BT158" s="1035">
        <v>0</v>
      </c>
    </row>
    <row r="159" spans="2:72">
      <c r="C159" s="12" t="s">
        <v>817</v>
      </c>
      <c r="D159" s="983" t="s">
        <v>117</v>
      </c>
      <c r="E159" s="12" t="s">
        <v>824</v>
      </c>
      <c r="H159" s="12">
        <v>2017</v>
      </c>
      <c r="I159" s="626" t="s">
        <v>584</v>
      </c>
      <c r="J159" s="626" t="s">
        <v>590</v>
      </c>
      <c r="M159" s="14"/>
      <c r="N159" s="14"/>
      <c r="O159" s="14"/>
      <c r="P159" s="1035">
        <v>0</v>
      </c>
      <c r="Q159" s="1035">
        <v>587</v>
      </c>
      <c r="R159" s="1035">
        <v>603</v>
      </c>
      <c r="S159" s="1035">
        <v>604</v>
      </c>
      <c r="T159" s="1035">
        <v>604</v>
      </c>
      <c r="U159" s="1035">
        <v>604</v>
      </c>
      <c r="V159" s="1035">
        <v>603</v>
      </c>
      <c r="W159" s="1035">
        <v>603</v>
      </c>
      <c r="X159" s="1035">
        <v>603</v>
      </c>
      <c r="Y159" s="1035">
        <v>603</v>
      </c>
      <c r="Z159" s="1035">
        <v>603</v>
      </c>
      <c r="AA159" s="1035">
        <v>601</v>
      </c>
      <c r="AB159" s="1035">
        <v>407</v>
      </c>
      <c r="AC159" s="1035">
        <v>104</v>
      </c>
      <c r="AD159" s="1035">
        <v>104</v>
      </c>
      <c r="AE159" s="1035">
        <v>8</v>
      </c>
      <c r="AF159" s="1035">
        <v>1</v>
      </c>
      <c r="AG159" s="1035">
        <v>1</v>
      </c>
      <c r="AH159" s="1035">
        <v>1</v>
      </c>
      <c r="AI159" s="1035">
        <v>1</v>
      </c>
      <c r="AJ159" s="1035">
        <v>1</v>
      </c>
      <c r="AK159" s="1035">
        <v>0</v>
      </c>
      <c r="AL159" s="1035">
        <v>0</v>
      </c>
      <c r="AM159" s="1035">
        <v>0</v>
      </c>
      <c r="AN159" s="1035">
        <v>0</v>
      </c>
      <c r="AO159" s="1035">
        <v>0</v>
      </c>
      <c r="AP159" s="14"/>
      <c r="AQ159" s="14"/>
      <c r="AR159" s="14"/>
      <c r="AS159" s="14"/>
      <c r="AT159" s="14"/>
      <c r="AU159" s="1035">
        <v>0</v>
      </c>
      <c r="AV159" s="1035">
        <v>3927327</v>
      </c>
      <c r="AW159" s="1035">
        <v>4005494</v>
      </c>
      <c r="AX159" s="1035">
        <v>4008552</v>
      </c>
      <c r="AY159" s="1035">
        <v>4008552</v>
      </c>
      <c r="AZ159" s="1035">
        <v>4008552</v>
      </c>
      <c r="BA159" s="1035">
        <v>4006064</v>
      </c>
      <c r="BB159" s="1035">
        <v>4006064</v>
      </c>
      <c r="BC159" s="1035">
        <v>4006064</v>
      </c>
      <c r="BD159" s="1035">
        <v>4003417</v>
      </c>
      <c r="BE159" s="1035">
        <v>4003417</v>
      </c>
      <c r="BF159" s="1035">
        <v>3978963</v>
      </c>
      <c r="BG159" s="1035">
        <v>3054994</v>
      </c>
      <c r="BH159" s="1035">
        <v>1364628</v>
      </c>
      <c r="BI159" s="1035">
        <v>1364628</v>
      </c>
      <c r="BJ159" s="1035">
        <v>94690</v>
      </c>
      <c r="BK159" s="1035">
        <v>620</v>
      </c>
      <c r="BL159" s="1035">
        <v>620</v>
      </c>
      <c r="BM159" s="1035">
        <v>620</v>
      </c>
      <c r="BN159" s="1035">
        <v>620</v>
      </c>
      <c r="BO159" s="1035">
        <v>620</v>
      </c>
      <c r="BP159" s="1035">
        <v>0</v>
      </c>
      <c r="BQ159" s="1035">
        <v>0</v>
      </c>
      <c r="BR159" s="1035">
        <v>0</v>
      </c>
      <c r="BS159" s="1035">
        <v>0</v>
      </c>
      <c r="BT159" s="1035">
        <v>0</v>
      </c>
    </row>
    <row r="160" spans="2:72">
      <c r="C160" s="12" t="s">
        <v>817</v>
      </c>
      <c r="D160" s="983" t="s">
        <v>119</v>
      </c>
      <c r="E160" s="12" t="s">
        <v>824</v>
      </c>
      <c r="H160" s="12">
        <v>2017</v>
      </c>
      <c r="I160" s="626" t="s">
        <v>584</v>
      </c>
      <c r="J160" s="626" t="s">
        <v>590</v>
      </c>
      <c r="M160" s="14"/>
      <c r="N160" s="14"/>
      <c r="O160" s="14"/>
      <c r="P160" s="1035">
        <v>0</v>
      </c>
      <c r="Q160" s="1035">
        <v>46</v>
      </c>
      <c r="R160" s="1035">
        <v>46</v>
      </c>
      <c r="S160" s="1035">
        <v>46</v>
      </c>
      <c r="T160" s="1035">
        <v>46</v>
      </c>
      <c r="U160" s="1035">
        <v>46</v>
      </c>
      <c r="V160" s="1035">
        <v>46</v>
      </c>
      <c r="W160" s="1035">
        <v>46</v>
      </c>
      <c r="X160" s="1035">
        <v>46</v>
      </c>
      <c r="Y160" s="1035">
        <v>46</v>
      </c>
      <c r="Z160" s="1035">
        <v>46</v>
      </c>
      <c r="AA160" s="1035">
        <v>46</v>
      </c>
      <c r="AB160" s="1035">
        <v>46</v>
      </c>
      <c r="AC160" s="1035">
        <v>46</v>
      </c>
      <c r="AD160" s="1035">
        <v>46</v>
      </c>
      <c r="AE160" s="1035">
        <v>46</v>
      </c>
      <c r="AF160" s="1035">
        <v>27</v>
      </c>
      <c r="AG160" s="1035">
        <v>16</v>
      </c>
      <c r="AH160" s="1035">
        <v>6</v>
      </c>
      <c r="AI160" s="1035">
        <v>0</v>
      </c>
      <c r="AJ160" s="1035">
        <v>0</v>
      </c>
      <c r="AK160" s="1035">
        <v>0</v>
      </c>
      <c r="AL160" s="1035">
        <v>0</v>
      </c>
      <c r="AM160" s="1035">
        <v>0</v>
      </c>
      <c r="AN160" s="1035">
        <v>0</v>
      </c>
      <c r="AO160" s="1035">
        <v>0</v>
      </c>
      <c r="AP160" s="14"/>
      <c r="AQ160" s="14"/>
      <c r="AR160" s="14"/>
      <c r="AS160" s="14"/>
      <c r="AT160" s="14"/>
      <c r="AU160" s="1035">
        <v>0</v>
      </c>
      <c r="AV160" s="1035">
        <v>244106</v>
      </c>
      <c r="AW160" s="1035">
        <v>244106</v>
      </c>
      <c r="AX160" s="1035">
        <v>244106</v>
      </c>
      <c r="AY160" s="1035">
        <v>244106</v>
      </c>
      <c r="AZ160" s="1035">
        <v>244106</v>
      </c>
      <c r="BA160" s="1035">
        <v>244106</v>
      </c>
      <c r="BB160" s="1035">
        <v>244106</v>
      </c>
      <c r="BC160" s="1035">
        <v>244106</v>
      </c>
      <c r="BD160" s="1035">
        <v>244106</v>
      </c>
      <c r="BE160" s="1035">
        <v>244106</v>
      </c>
      <c r="BF160" s="1035">
        <v>244106</v>
      </c>
      <c r="BG160" s="1035">
        <v>244106</v>
      </c>
      <c r="BH160" s="1035">
        <v>244106</v>
      </c>
      <c r="BI160" s="1035">
        <v>244106</v>
      </c>
      <c r="BJ160" s="1035">
        <v>244106</v>
      </c>
      <c r="BK160" s="1035">
        <v>190550</v>
      </c>
      <c r="BL160" s="1035">
        <v>160515</v>
      </c>
      <c r="BM160" s="1035">
        <v>54490</v>
      </c>
      <c r="BN160" s="1035">
        <v>0</v>
      </c>
      <c r="BO160" s="1035">
        <v>0</v>
      </c>
      <c r="BP160" s="1035">
        <v>0</v>
      </c>
      <c r="BQ160" s="1035">
        <v>0</v>
      </c>
      <c r="BR160" s="1035">
        <v>0</v>
      </c>
      <c r="BS160" s="1035">
        <v>0</v>
      </c>
      <c r="BT160" s="1035">
        <v>0</v>
      </c>
    </row>
    <row r="161" spans="2:72">
      <c r="C161" s="12" t="s">
        <v>817</v>
      </c>
      <c r="D161" s="983" t="s">
        <v>123</v>
      </c>
      <c r="E161" s="12" t="s">
        <v>824</v>
      </c>
      <c r="H161" s="12">
        <v>2017</v>
      </c>
      <c r="I161" s="626" t="s">
        <v>584</v>
      </c>
      <c r="J161" s="626" t="s">
        <v>590</v>
      </c>
      <c r="M161" s="14"/>
      <c r="N161" s="14"/>
      <c r="O161" s="14"/>
      <c r="P161" s="1035">
        <v>0</v>
      </c>
      <c r="Q161" s="1035">
        <v>0</v>
      </c>
      <c r="R161" s="1035">
        <v>0</v>
      </c>
      <c r="S161" s="1035">
        <v>0</v>
      </c>
      <c r="T161" s="1035">
        <v>0</v>
      </c>
      <c r="U161" s="1035">
        <v>0</v>
      </c>
      <c r="V161" s="1035">
        <v>0</v>
      </c>
      <c r="W161" s="1035">
        <v>0</v>
      </c>
      <c r="X161" s="1035">
        <v>0</v>
      </c>
      <c r="Y161" s="1035">
        <v>0</v>
      </c>
      <c r="Z161" s="1035">
        <v>0</v>
      </c>
      <c r="AA161" s="1035">
        <v>0</v>
      </c>
      <c r="AB161" s="1035">
        <v>0</v>
      </c>
      <c r="AC161" s="1035">
        <v>0</v>
      </c>
      <c r="AD161" s="1035">
        <v>0</v>
      </c>
      <c r="AE161" s="1035">
        <v>0</v>
      </c>
      <c r="AF161" s="1035">
        <v>0</v>
      </c>
      <c r="AG161" s="1035">
        <v>0</v>
      </c>
      <c r="AH161" s="1035">
        <v>0</v>
      </c>
      <c r="AI161" s="1035">
        <v>0</v>
      </c>
      <c r="AJ161" s="1035">
        <v>0</v>
      </c>
      <c r="AK161" s="1035">
        <v>0</v>
      </c>
      <c r="AL161" s="1035">
        <v>0</v>
      </c>
      <c r="AM161" s="1035">
        <v>0</v>
      </c>
      <c r="AN161" s="1035">
        <v>0</v>
      </c>
      <c r="AO161" s="1035">
        <v>0</v>
      </c>
      <c r="AP161" s="14"/>
      <c r="AQ161" s="14"/>
      <c r="AR161" s="14"/>
      <c r="AS161" s="14"/>
      <c r="AT161" s="14"/>
      <c r="AU161" s="1035">
        <v>0</v>
      </c>
      <c r="AV161" s="1035">
        <v>835</v>
      </c>
      <c r="AW161" s="1035">
        <v>835</v>
      </c>
      <c r="AX161" s="1035">
        <v>835</v>
      </c>
      <c r="AY161" s="1035">
        <v>835</v>
      </c>
      <c r="AZ161" s="1035">
        <v>835</v>
      </c>
      <c r="BA161" s="1035">
        <v>835</v>
      </c>
      <c r="BB161" s="1035">
        <v>835</v>
      </c>
      <c r="BC161" s="1035">
        <v>835</v>
      </c>
      <c r="BD161" s="1035">
        <v>835</v>
      </c>
      <c r="BE161" s="1035">
        <v>835</v>
      </c>
      <c r="BF161" s="1035">
        <v>835</v>
      </c>
      <c r="BG161" s="1035">
        <v>835</v>
      </c>
      <c r="BH161" s="1035">
        <v>0</v>
      </c>
      <c r="BI161" s="1035">
        <v>0</v>
      </c>
      <c r="BJ161" s="1035">
        <v>0</v>
      </c>
      <c r="BK161" s="1035">
        <v>0</v>
      </c>
      <c r="BL161" s="1035">
        <v>0</v>
      </c>
      <c r="BM161" s="1035">
        <v>0</v>
      </c>
      <c r="BN161" s="1035">
        <v>0</v>
      </c>
      <c r="BO161" s="1035">
        <v>0</v>
      </c>
      <c r="BP161" s="1035">
        <v>0</v>
      </c>
      <c r="BQ161" s="1035">
        <v>0</v>
      </c>
      <c r="BR161" s="1035">
        <v>0</v>
      </c>
      <c r="BS161" s="1035">
        <v>0</v>
      </c>
      <c r="BT161" s="1035">
        <v>0</v>
      </c>
    </row>
    <row r="162" spans="2:72" ht="8.25" customHeight="1">
      <c r="B162" s="1033"/>
      <c r="C162" s="1022"/>
      <c r="D162" s="1022"/>
      <c r="E162" s="1022"/>
      <c r="F162" s="1022"/>
      <c r="G162" s="1022"/>
      <c r="H162" s="1022"/>
      <c r="I162" s="1022"/>
      <c r="J162" s="1022"/>
      <c r="K162" s="1022"/>
      <c r="L162" s="1034"/>
      <c r="M162" s="1034"/>
      <c r="N162" s="1034"/>
      <c r="O162" s="1034"/>
      <c r="P162" s="1034"/>
      <c r="Q162" s="1034"/>
      <c r="R162" s="1034"/>
      <c r="S162" s="1034"/>
      <c r="T162" s="1034"/>
      <c r="U162" s="1034"/>
      <c r="V162" s="1034"/>
      <c r="W162" s="1034"/>
      <c r="X162" s="1034"/>
      <c r="Y162" s="1034"/>
      <c r="Z162" s="1034"/>
      <c r="AA162" s="1034"/>
      <c r="AB162" s="1034"/>
      <c r="AC162" s="1034"/>
      <c r="AD162" s="1034"/>
      <c r="AE162" s="1034"/>
      <c r="AF162" s="1034"/>
      <c r="AG162" s="1034"/>
      <c r="AH162" s="1034"/>
      <c r="AI162" s="1034"/>
      <c r="AJ162" s="1034"/>
      <c r="AK162" s="1034"/>
      <c r="AL162" s="1034"/>
      <c r="AM162" s="1034"/>
      <c r="AN162" s="1034"/>
      <c r="AO162" s="1034"/>
      <c r="AP162" s="1034"/>
      <c r="AQ162" s="1034"/>
      <c r="AR162" s="1034"/>
      <c r="AS162" s="1034"/>
      <c r="AT162" s="1034"/>
      <c r="AU162" s="1034"/>
      <c r="AV162" s="1034"/>
      <c r="AW162" s="1034"/>
      <c r="AX162" s="1034"/>
      <c r="AY162" s="1034"/>
      <c r="AZ162" s="1034"/>
      <c r="BA162" s="1034"/>
      <c r="BB162" s="1034"/>
      <c r="BC162" s="1034"/>
      <c r="BD162" s="1034"/>
      <c r="BE162" s="1034"/>
      <c r="BF162" s="1034"/>
      <c r="BG162" s="1034"/>
      <c r="BH162" s="1034"/>
      <c r="BI162" s="1034"/>
      <c r="BJ162" s="1034"/>
      <c r="BK162" s="1034"/>
      <c r="BL162" s="1034"/>
      <c r="BM162" s="1034"/>
      <c r="BN162" s="1034"/>
      <c r="BO162" s="1034"/>
      <c r="BP162" s="1034"/>
      <c r="BQ162" s="1034"/>
      <c r="BR162" s="1034"/>
      <c r="BS162" s="1034"/>
      <c r="BT162" s="1034"/>
    </row>
    <row r="163" spans="2:72">
      <c r="C163" s="12" t="s">
        <v>28</v>
      </c>
      <c r="D163" s="624" t="s">
        <v>112</v>
      </c>
      <c r="E163" s="12" t="s">
        <v>824</v>
      </c>
      <c r="H163" s="12">
        <v>2017</v>
      </c>
      <c r="I163" s="626" t="s">
        <v>585</v>
      </c>
      <c r="J163" s="626" t="s">
        <v>597</v>
      </c>
      <c r="P163" s="1035">
        <v>0</v>
      </c>
      <c r="Q163" s="1035">
        <v>0</v>
      </c>
      <c r="R163" s="1035">
        <v>299</v>
      </c>
      <c r="S163" s="1035">
        <v>244</v>
      </c>
      <c r="T163" s="1035">
        <v>244</v>
      </c>
      <c r="U163" s="1035">
        <v>244</v>
      </c>
      <c r="V163" s="1035">
        <v>244</v>
      </c>
      <c r="W163" s="1035">
        <v>244</v>
      </c>
      <c r="X163" s="1035">
        <v>244</v>
      </c>
      <c r="Y163" s="1035">
        <v>244</v>
      </c>
      <c r="Z163" s="1035">
        <v>244</v>
      </c>
      <c r="AA163" s="1035">
        <v>244</v>
      </c>
      <c r="AB163" s="1035">
        <v>220</v>
      </c>
      <c r="AC163" s="1035">
        <v>220</v>
      </c>
      <c r="AD163" s="1035">
        <v>220</v>
      </c>
      <c r="AE163" s="1035">
        <v>220</v>
      </c>
      <c r="AF163" s="1035">
        <v>187</v>
      </c>
      <c r="AG163" s="1035">
        <v>187</v>
      </c>
      <c r="AH163" s="1035">
        <v>22</v>
      </c>
      <c r="AI163" s="1035">
        <v>0</v>
      </c>
      <c r="AJ163" s="1035">
        <v>0</v>
      </c>
      <c r="AK163" s="1035">
        <v>0</v>
      </c>
      <c r="AL163" s="1035">
        <v>0</v>
      </c>
      <c r="AM163" s="1035">
        <v>0</v>
      </c>
      <c r="AN163" s="1035">
        <v>0</v>
      </c>
      <c r="AO163" s="1035">
        <v>0</v>
      </c>
      <c r="AP163" s="14"/>
      <c r="AQ163" s="14"/>
      <c r="AR163" s="14"/>
      <c r="AS163" s="14"/>
      <c r="AT163" s="14"/>
      <c r="AU163" s="1035">
        <v>0</v>
      </c>
      <c r="AV163" s="1035">
        <v>0</v>
      </c>
      <c r="AW163" s="1035">
        <v>4196635</v>
      </c>
      <c r="AX163" s="1035">
        <v>3380561</v>
      </c>
      <c r="AY163" s="1035">
        <v>3380561</v>
      </c>
      <c r="AZ163" s="1035">
        <v>3380561</v>
      </c>
      <c r="BA163" s="1035">
        <v>3380561</v>
      </c>
      <c r="BB163" s="1035">
        <v>3380561</v>
      </c>
      <c r="BC163" s="1035">
        <v>3380561</v>
      </c>
      <c r="BD163" s="1035">
        <v>3380527</v>
      </c>
      <c r="BE163" s="1035">
        <v>3380527</v>
      </c>
      <c r="BF163" s="1035">
        <v>3372527</v>
      </c>
      <c r="BG163" s="1035">
        <v>3289568</v>
      </c>
      <c r="BH163" s="1035">
        <v>3289041</v>
      </c>
      <c r="BI163" s="1035">
        <v>3289041</v>
      </c>
      <c r="BJ163" s="1035">
        <v>3288792</v>
      </c>
      <c r="BK163" s="1035">
        <v>2783257</v>
      </c>
      <c r="BL163" s="1035">
        <v>2783257</v>
      </c>
      <c r="BM163" s="1035">
        <v>329796</v>
      </c>
      <c r="BN163" s="1035">
        <v>0</v>
      </c>
      <c r="BO163" s="1035">
        <v>0</v>
      </c>
      <c r="BP163" s="1035">
        <v>0</v>
      </c>
      <c r="BQ163" s="1035">
        <v>0</v>
      </c>
      <c r="BR163" s="1035">
        <v>0</v>
      </c>
      <c r="BS163" s="1035">
        <v>0</v>
      </c>
      <c r="BT163" s="1035">
        <v>0</v>
      </c>
    </row>
    <row r="164" spans="2:72">
      <c r="C164" s="12" t="s">
        <v>28</v>
      </c>
      <c r="D164" s="624" t="s">
        <v>846</v>
      </c>
      <c r="E164" s="12" t="s">
        <v>824</v>
      </c>
      <c r="H164" s="12">
        <v>2017</v>
      </c>
      <c r="I164" s="626" t="s">
        <v>585</v>
      </c>
      <c r="J164" s="626" t="s">
        <v>597</v>
      </c>
      <c r="P164" s="1035">
        <v>0</v>
      </c>
      <c r="Q164" s="1035">
        <v>0</v>
      </c>
      <c r="R164" s="1035">
        <v>259</v>
      </c>
      <c r="S164" s="1035">
        <v>189</v>
      </c>
      <c r="T164" s="1035">
        <v>189</v>
      </c>
      <c r="U164" s="1035">
        <v>189</v>
      </c>
      <c r="V164" s="1035">
        <v>189</v>
      </c>
      <c r="W164" s="1035">
        <v>189</v>
      </c>
      <c r="X164" s="1035">
        <v>189</v>
      </c>
      <c r="Y164" s="1035">
        <v>189</v>
      </c>
      <c r="Z164" s="1035">
        <v>189</v>
      </c>
      <c r="AA164" s="1035">
        <v>189</v>
      </c>
      <c r="AB164" s="1035">
        <v>179</v>
      </c>
      <c r="AC164" s="1035">
        <v>179</v>
      </c>
      <c r="AD164" s="1035">
        <v>179</v>
      </c>
      <c r="AE164" s="1035">
        <v>152</v>
      </c>
      <c r="AF164" s="1035">
        <v>152</v>
      </c>
      <c r="AG164" s="1035">
        <v>118</v>
      </c>
      <c r="AH164" s="1035">
        <v>93</v>
      </c>
      <c r="AI164" s="1035">
        <v>0</v>
      </c>
      <c r="AJ164" s="1035">
        <v>0</v>
      </c>
      <c r="AK164" s="1035">
        <v>0</v>
      </c>
      <c r="AL164" s="1035">
        <v>0</v>
      </c>
      <c r="AM164" s="1035">
        <v>0</v>
      </c>
      <c r="AN164" s="1035">
        <v>0</v>
      </c>
      <c r="AO164" s="1035">
        <v>0</v>
      </c>
      <c r="AP164" s="14"/>
      <c r="AQ164" s="14"/>
      <c r="AR164" s="14"/>
      <c r="AS164" s="14"/>
      <c r="AT164" s="14"/>
      <c r="AU164" s="1035">
        <v>0</v>
      </c>
      <c r="AV164" s="1035">
        <v>0</v>
      </c>
      <c r="AW164" s="1035">
        <v>3777549</v>
      </c>
      <c r="AX164" s="1035">
        <v>2735657</v>
      </c>
      <c r="AY164" s="1035">
        <v>2735657</v>
      </c>
      <c r="AZ164" s="1035">
        <v>2735657</v>
      </c>
      <c r="BA164" s="1035">
        <v>2735657</v>
      </c>
      <c r="BB164" s="1035">
        <v>2735657</v>
      </c>
      <c r="BC164" s="1035">
        <v>2735657</v>
      </c>
      <c r="BD164" s="1035">
        <v>2735604</v>
      </c>
      <c r="BE164" s="1035">
        <v>2735604</v>
      </c>
      <c r="BF164" s="1035">
        <v>2735604</v>
      </c>
      <c r="BG164" s="1035">
        <v>2685800</v>
      </c>
      <c r="BH164" s="1035">
        <v>2681118</v>
      </c>
      <c r="BI164" s="1035">
        <v>2681118</v>
      </c>
      <c r="BJ164" s="1035">
        <v>2263843</v>
      </c>
      <c r="BK164" s="1035">
        <v>2263843</v>
      </c>
      <c r="BL164" s="1035">
        <v>1753449</v>
      </c>
      <c r="BM164" s="1035">
        <v>1389735</v>
      </c>
      <c r="BN164" s="1035">
        <v>0</v>
      </c>
      <c r="BO164" s="1035">
        <v>0</v>
      </c>
      <c r="BP164" s="1035">
        <v>0</v>
      </c>
      <c r="BQ164" s="1035">
        <v>0</v>
      </c>
      <c r="BR164" s="1035">
        <v>0</v>
      </c>
      <c r="BS164" s="1035">
        <v>0</v>
      </c>
      <c r="BT164" s="1035">
        <v>0</v>
      </c>
    </row>
    <row r="165" spans="2:72">
      <c r="C165" s="12" t="s">
        <v>28</v>
      </c>
      <c r="D165" s="624" t="s">
        <v>113</v>
      </c>
      <c r="E165" s="12" t="s">
        <v>824</v>
      </c>
      <c r="H165" s="12">
        <v>2017</v>
      </c>
      <c r="I165" s="626" t="s">
        <v>585</v>
      </c>
      <c r="J165" s="626" t="s">
        <v>597</v>
      </c>
      <c r="P165" s="1035">
        <v>0</v>
      </c>
      <c r="Q165" s="1035">
        <v>0</v>
      </c>
      <c r="R165" s="1035">
        <v>274</v>
      </c>
      <c r="S165" s="1035">
        <v>274</v>
      </c>
      <c r="T165" s="1035">
        <v>274</v>
      </c>
      <c r="U165" s="1035">
        <v>274</v>
      </c>
      <c r="V165" s="1035">
        <v>274</v>
      </c>
      <c r="W165" s="1035">
        <v>274</v>
      </c>
      <c r="X165" s="1035">
        <v>274</v>
      </c>
      <c r="Y165" s="1035">
        <v>274</v>
      </c>
      <c r="Z165" s="1035">
        <v>274</v>
      </c>
      <c r="AA165" s="1035">
        <v>274</v>
      </c>
      <c r="AB165" s="1035">
        <v>274</v>
      </c>
      <c r="AC165" s="1035">
        <v>274</v>
      </c>
      <c r="AD165" s="1035">
        <v>274</v>
      </c>
      <c r="AE165" s="1035">
        <v>274</v>
      </c>
      <c r="AF165" s="1035">
        <v>274</v>
      </c>
      <c r="AG165" s="1035">
        <v>274</v>
      </c>
      <c r="AH165" s="1035">
        <v>274</v>
      </c>
      <c r="AI165" s="1035">
        <v>274</v>
      </c>
      <c r="AJ165" s="1035">
        <v>246</v>
      </c>
      <c r="AK165" s="1035">
        <v>0</v>
      </c>
      <c r="AL165" s="1035">
        <v>0</v>
      </c>
      <c r="AM165" s="1035">
        <v>0</v>
      </c>
      <c r="AN165" s="1035">
        <v>0</v>
      </c>
      <c r="AO165" s="1035">
        <v>0</v>
      </c>
      <c r="AP165" s="14"/>
      <c r="AQ165" s="14"/>
      <c r="AR165" s="14"/>
      <c r="AS165" s="14"/>
      <c r="AT165" s="14"/>
      <c r="AU165" s="1035">
        <v>0</v>
      </c>
      <c r="AV165" s="1035">
        <v>0</v>
      </c>
      <c r="AW165" s="1035">
        <v>956804</v>
      </c>
      <c r="AX165" s="1035">
        <v>956804</v>
      </c>
      <c r="AY165" s="1035">
        <v>956804</v>
      </c>
      <c r="AZ165" s="1035">
        <v>956804</v>
      </c>
      <c r="BA165" s="1035">
        <v>956804</v>
      </c>
      <c r="BB165" s="1035">
        <v>956804</v>
      </c>
      <c r="BC165" s="1035">
        <v>956804</v>
      </c>
      <c r="BD165" s="1035">
        <v>956804</v>
      </c>
      <c r="BE165" s="1035">
        <v>956804</v>
      </c>
      <c r="BF165" s="1035">
        <v>956804</v>
      </c>
      <c r="BG165" s="1035">
        <v>956804</v>
      </c>
      <c r="BH165" s="1035">
        <v>956804</v>
      </c>
      <c r="BI165" s="1035">
        <v>956804</v>
      </c>
      <c r="BJ165" s="1035">
        <v>956804</v>
      </c>
      <c r="BK165" s="1035">
        <v>956804</v>
      </c>
      <c r="BL165" s="1035">
        <v>956804</v>
      </c>
      <c r="BM165" s="1035">
        <v>956804</v>
      </c>
      <c r="BN165" s="1035">
        <v>956804</v>
      </c>
      <c r="BO165" s="1035">
        <v>912764</v>
      </c>
      <c r="BP165" s="1035">
        <v>0</v>
      </c>
      <c r="BQ165" s="1035">
        <v>0</v>
      </c>
      <c r="BR165" s="1035">
        <v>0</v>
      </c>
      <c r="BS165" s="1035">
        <v>0</v>
      </c>
      <c r="BT165" s="1035">
        <v>0</v>
      </c>
    </row>
    <row r="166" spans="2:72">
      <c r="C166" s="12" t="s">
        <v>28</v>
      </c>
      <c r="D166" s="624" t="s">
        <v>115</v>
      </c>
      <c r="E166" s="12" t="s">
        <v>824</v>
      </c>
      <c r="H166" s="12">
        <v>2017</v>
      </c>
      <c r="I166" s="626" t="s">
        <v>585</v>
      </c>
      <c r="J166" s="626" t="s">
        <v>597</v>
      </c>
      <c r="P166" s="1035">
        <v>0</v>
      </c>
      <c r="Q166" s="1035">
        <v>0</v>
      </c>
      <c r="R166" s="1035">
        <v>24</v>
      </c>
      <c r="S166" s="1035">
        <v>24</v>
      </c>
      <c r="T166" s="1035">
        <v>24</v>
      </c>
      <c r="U166" s="1035">
        <v>24</v>
      </c>
      <c r="V166" s="1035">
        <v>24</v>
      </c>
      <c r="W166" s="1035">
        <v>24</v>
      </c>
      <c r="X166" s="1035">
        <v>24</v>
      </c>
      <c r="Y166" s="1035">
        <v>24</v>
      </c>
      <c r="Z166" s="1035">
        <v>24</v>
      </c>
      <c r="AA166" s="1035">
        <v>24</v>
      </c>
      <c r="AB166" s="1035">
        <v>8</v>
      </c>
      <c r="AC166" s="1035">
        <v>8</v>
      </c>
      <c r="AD166" s="1035">
        <v>8</v>
      </c>
      <c r="AE166" s="1035">
        <v>8</v>
      </c>
      <c r="AF166" s="1035">
        <v>8</v>
      </c>
      <c r="AG166" s="1035">
        <v>8</v>
      </c>
      <c r="AH166" s="1035">
        <v>8</v>
      </c>
      <c r="AI166" s="1035">
        <v>8</v>
      </c>
      <c r="AJ166" s="1035">
        <v>8</v>
      </c>
      <c r="AK166" s="1035">
        <v>8</v>
      </c>
      <c r="AL166" s="1035">
        <v>0</v>
      </c>
      <c r="AM166" s="1035">
        <v>0</v>
      </c>
      <c r="AN166" s="1035">
        <v>0</v>
      </c>
      <c r="AO166" s="1035">
        <v>0</v>
      </c>
      <c r="AP166" s="14"/>
      <c r="AQ166" s="14"/>
      <c r="AR166" s="14"/>
      <c r="AS166" s="14"/>
      <c r="AT166" s="14"/>
      <c r="AU166" s="1035">
        <v>0</v>
      </c>
      <c r="AV166" s="1035">
        <v>0</v>
      </c>
      <c r="AW166" s="1035">
        <v>145140</v>
      </c>
      <c r="AX166" s="1035">
        <v>145140</v>
      </c>
      <c r="AY166" s="1035">
        <v>145140</v>
      </c>
      <c r="AZ166" s="1035">
        <v>145140</v>
      </c>
      <c r="BA166" s="1035">
        <v>145140</v>
      </c>
      <c r="BB166" s="1035">
        <v>145140</v>
      </c>
      <c r="BC166" s="1035">
        <v>145140</v>
      </c>
      <c r="BD166" s="1035">
        <v>145140</v>
      </c>
      <c r="BE166" s="1035">
        <v>145140</v>
      </c>
      <c r="BF166" s="1035">
        <v>145140</v>
      </c>
      <c r="BG166" s="1035">
        <v>119043</v>
      </c>
      <c r="BH166" s="1035">
        <v>118453</v>
      </c>
      <c r="BI166" s="1035">
        <v>118453</v>
      </c>
      <c r="BJ166" s="1035">
        <v>118453</v>
      </c>
      <c r="BK166" s="1035">
        <v>118453</v>
      </c>
      <c r="BL166" s="1035">
        <v>118453</v>
      </c>
      <c r="BM166" s="1035">
        <v>118453</v>
      </c>
      <c r="BN166" s="1035">
        <v>118453</v>
      </c>
      <c r="BO166" s="1035">
        <v>118453</v>
      </c>
      <c r="BP166" s="1035">
        <v>118453</v>
      </c>
      <c r="BQ166" s="1035">
        <v>0</v>
      </c>
      <c r="BR166" s="1035">
        <v>0</v>
      </c>
      <c r="BS166" s="1035">
        <v>0</v>
      </c>
      <c r="BT166" s="1035">
        <v>0</v>
      </c>
    </row>
    <row r="167" spans="2:72">
      <c r="C167" s="12" t="s">
        <v>817</v>
      </c>
      <c r="D167" s="983" t="s">
        <v>117</v>
      </c>
      <c r="E167" s="12" t="s">
        <v>824</v>
      </c>
      <c r="H167" s="12">
        <v>2017</v>
      </c>
      <c r="I167" s="626" t="s">
        <v>585</v>
      </c>
      <c r="J167" s="626" t="s">
        <v>597</v>
      </c>
      <c r="P167" s="1035">
        <v>0</v>
      </c>
      <c r="Q167" s="1035">
        <v>0</v>
      </c>
      <c r="R167" s="1035">
        <v>2946</v>
      </c>
      <c r="S167" s="1035">
        <v>3061</v>
      </c>
      <c r="T167" s="1035">
        <v>3061</v>
      </c>
      <c r="U167" s="1035">
        <v>3061</v>
      </c>
      <c r="V167" s="1035">
        <v>3061</v>
      </c>
      <c r="W167" s="1035">
        <v>3005</v>
      </c>
      <c r="X167" s="1035">
        <v>3005</v>
      </c>
      <c r="Y167" s="1035">
        <v>3005</v>
      </c>
      <c r="Z167" s="1035">
        <v>3005</v>
      </c>
      <c r="AA167" s="1035">
        <v>3005</v>
      </c>
      <c r="AB167" s="1035">
        <v>2938</v>
      </c>
      <c r="AC167" s="1035">
        <v>2443</v>
      </c>
      <c r="AD167" s="1035">
        <v>778</v>
      </c>
      <c r="AE167" s="1035">
        <v>483</v>
      </c>
      <c r="AF167" s="1035">
        <v>40</v>
      </c>
      <c r="AG167" s="1035">
        <v>0</v>
      </c>
      <c r="AH167" s="1035">
        <v>0</v>
      </c>
      <c r="AI167" s="1035">
        <v>0</v>
      </c>
      <c r="AJ167" s="1035">
        <v>0</v>
      </c>
      <c r="AK167" s="1035">
        <v>0</v>
      </c>
      <c r="AL167" s="1035">
        <v>0</v>
      </c>
      <c r="AM167" s="1035">
        <v>0</v>
      </c>
      <c r="AN167" s="1035">
        <v>0</v>
      </c>
      <c r="AO167" s="1035">
        <v>0</v>
      </c>
      <c r="AP167" s="14"/>
      <c r="AQ167" s="14"/>
      <c r="AR167" s="14"/>
      <c r="AS167" s="14"/>
      <c r="AT167" s="14"/>
      <c r="AU167" s="1035">
        <v>0</v>
      </c>
      <c r="AV167" s="1035">
        <v>0</v>
      </c>
      <c r="AW167" s="1035">
        <v>18742234</v>
      </c>
      <c r="AX167" s="1035">
        <v>19032537</v>
      </c>
      <c r="AY167" s="1035">
        <v>19032537</v>
      </c>
      <c r="AZ167" s="1035">
        <v>19032537</v>
      </c>
      <c r="BA167" s="1035">
        <v>19032537</v>
      </c>
      <c r="BB167" s="1035">
        <v>18711481</v>
      </c>
      <c r="BC167" s="1035">
        <v>18711481</v>
      </c>
      <c r="BD167" s="1035">
        <v>18711481</v>
      </c>
      <c r="BE167" s="1035">
        <v>18691215</v>
      </c>
      <c r="BF167" s="1035">
        <v>18691215</v>
      </c>
      <c r="BG167" s="1035">
        <v>18367876</v>
      </c>
      <c r="BH167" s="1035">
        <v>17205289</v>
      </c>
      <c r="BI167" s="1035">
        <v>6339572</v>
      </c>
      <c r="BJ167" s="1035">
        <v>4579334</v>
      </c>
      <c r="BK167" s="1035">
        <v>381773</v>
      </c>
      <c r="BL167" s="1035">
        <v>0</v>
      </c>
      <c r="BM167" s="1035">
        <v>0</v>
      </c>
      <c r="BN167" s="1035">
        <v>0</v>
      </c>
      <c r="BO167" s="1035">
        <v>0</v>
      </c>
      <c r="BP167" s="1035">
        <v>0</v>
      </c>
      <c r="BQ167" s="1035">
        <v>0</v>
      </c>
      <c r="BR167" s="1035">
        <v>0</v>
      </c>
      <c r="BS167" s="1035">
        <v>0</v>
      </c>
      <c r="BT167" s="1035">
        <v>0</v>
      </c>
    </row>
    <row r="168" spans="2:72">
      <c r="C168" s="12" t="s">
        <v>817</v>
      </c>
      <c r="D168" s="983" t="s">
        <v>119</v>
      </c>
      <c r="E168" s="12" t="s">
        <v>824</v>
      </c>
      <c r="H168" s="12">
        <v>2017</v>
      </c>
      <c r="I168" s="626" t="s">
        <v>585</v>
      </c>
      <c r="J168" s="626" t="s">
        <v>597</v>
      </c>
      <c r="P168" s="1035">
        <v>0</v>
      </c>
      <c r="Q168" s="1035">
        <v>0</v>
      </c>
      <c r="R168" s="1035">
        <v>16</v>
      </c>
      <c r="S168" s="1035">
        <v>16</v>
      </c>
      <c r="T168" s="1035">
        <v>16</v>
      </c>
      <c r="U168" s="1035">
        <v>16</v>
      </c>
      <c r="V168" s="1035">
        <v>16</v>
      </c>
      <c r="W168" s="1035">
        <v>16</v>
      </c>
      <c r="X168" s="1035">
        <v>16</v>
      </c>
      <c r="Y168" s="1035">
        <v>16</v>
      </c>
      <c r="Z168" s="1035">
        <v>16</v>
      </c>
      <c r="AA168" s="1035">
        <v>16</v>
      </c>
      <c r="AB168" s="1035">
        <v>16</v>
      </c>
      <c r="AC168" s="1035">
        <v>16</v>
      </c>
      <c r="AD168" s="1035">
        <v>16</v>
      </c>
      <c r="AE168" s="1035">
        <v>16</v>
      </c>
      <c r="AF168" s="1035">
        <v>16</v>
      </c>
      <c r="AG168" s="1035">
        <v>16</v>
      </c>
      <c r="AH168" s="1035">
        <v>16</v>
      </c>
      <c r="AI168" s="1035">
        <v>6</v>
      </c>
      <c r="AJ168" s="1035">
        <v>0</v>
      </c>
      <c r="AK168" s="1035">
        <v>0</v>
      </c>
      <c r="AL168" s="1035">
        <v>0</v>
      </c>
      <c r="AM168" s="1035">
        <v>0</v>
      </c>
      <c r="AN168" s="1035">
        <v>0</v>
      </c>
      <c r="AO168" s="1035">
        <v>0</v>
      </c>
      <c r="AP168" s="14"/>
      <c r="AQ168" s="14"/>
      <c r="AR168" s="14"/>
      <c r="AS168" s="14"/>
      <c r="AT168" s="14"/>
      <c r="AU168" s="1035">
        <v>0</v>
      </c>
      <c r="AV168" s="1035">
        <v>0</v>
      </c>
      <c r="AW168" s="1035">
        <v>72721</v>
      </c>
      <c r="AX168" s="1035">
        <v>72721</v>
      </c>
      <c r="AY168" s="1035">
        <v>72721</v>
      </c>
      <c r="AZ168" s="1035">
        <v>72721</v>
      </c>
      <c r="BA168" s="1035">
        <v>72721</v>
      </c>
      <c r="BB168" s="1035">
        <v>72721</v>
      </c>
      <c r="BC168" s="1035">
        <v>72721</v>
      </c>
      <c r="BD168" s="1035">
        <v>72721</v>
      </c>
      <c r="BE168" s="1035">
        <v>72721</v>
      </c>
      <c r="BF168" s="1035">
        <v>72721</v>
      </c>
      <c r="BG168" s="1035">
        <v>72721</v>
      </c>
      <c r="BH168" s="1035">
        <v>72721</v>
      </c>
      <c r="BI168" s="1035">
        <v>72721</v>
      </c>
      <c r="BJ168" s="1035">
        <v>72721</v>
      </c>
      <c r="BK168" s="1035">
        <v>72721</v>
      </c>
      <c r="BL168" s="1035">
        <v>72721</v>
      </c>
      <c r="BM168" s="1035">
        <v>72721</v>
      </c>
      <c r="BN168" s="1035">
        <v>24687</v>
      </c>
      <c r="BO168" s="1035">
        <v>0</v>
      </c>
      <c r="BP168" s="1035">
        <v>0</v>
      </c>
      <c r="BQ168" s="1035">
        <v>0</v>
      </c>
      <c r="BR168" s="1035">
        <v>0</v>
      </c>
      <c r="BS168" s="1035">
        <v>0</v>
      </c>
      <c r="BT168" s="1035">
        <v>0</v>
      </c>
    </row>
    <row r="169" spans="2:72">
      <c r="C169" s="12" t="s">
        <v>817</v>
      </c>
      <c r="D169" s="983" t="s">
        <v>123</v>
      </c>
      <c r="E169" s="12" t="s">
        <v>824</v>
      </c>
      <c r="H169" s="12">
        <v>2017</v>
      </c>
      <c r="I169" s="626" t="s">
        <v>585</v>
      </c>
      <c r="J169" s="626" t="s">
        <v>597</v>
      </c>
      <c r="P169" s="1035">
        <v>0</v>
      </c>
      <c r="Q169" s="1035">
        <v>0</v>
      </c>
      <c r="R169" s="1035">
        <v>0</v>
      </c>
      <c r="S169" s="1035">
        <v>0</v>
      </c>
      <c r="T169" s="1035">
        <v>0</v>
      </c>
      <c r="U169" s="1035">
        <v>0</v>
      </c>
      <c r="V169" s="1035">
        <v>0</v>
      </c>
      <c r="W169" s="1035">
        <v>0</v>
      </c>
      <c r="X169" s="1035">
        <v>0</v>
      </c>
      <c r="Y169" s="1035">
        <v>0</v>
      </c>
      <c r="Z169" s="1035">
        <v>0</v>
      </c>
      <c r="AA169" s="1035">
        <v>0</v>
      </c>
      <c r="AB169" s="1035">
        <v>0</v>
      </c>
      <c r="AC169" s="1035">
        <v>0</v>
      </c>
      <c r="AD169" s="1035">
        <v>0</v>
      </c>
      <c r="AE169" s="1035">
        <v>0</v>
      </c>
      <c r="AF169" s="1035">
        <v>0</v>
      </c>
      <c r="AG169" s="1035">
        <v>0</v>
      </c>
      <c r="AH169" s="1035">
        <v>0</v>
      </c>
      <c r="AI169" s="1035">
        <v>0</v>
      </c>
      <c r="AJ169" s="1035">
        <v>0</v>
      </c>
      <c r="AK169" s="1035">
        <v>0</v>
      </c>
      <c r="AL169" s="1035">
        <v>0</v>
      </c>
      <c r="AM169" s="1035">
        <v>0</v>
      </c>
      <c r="AN169" s="1035">
        <v>0</v>
      </c>
      <c r="AO169" s="1035">
        <v>0</v>
      </c>
      <c r="AP169" s="14"/>
      <c r="AQ169" s="14"/>
      <c r="AR169" s="14"/>
      <c r="AS169" s="14"/>
      <c r="AT169" s="14"/>
      <c r="AU169" s="1035">
        <v>0</v>
      </c>
      <c r="AV169" s="1035">
        <v>0</v>
      </c>
      <c r="AW169" s="1035">
        <v>6141</v>
      </c>
      <c r="AX169" s="1035">
        <v>6141</v>
      </c>
      <c r="AY169" s="1035">
        <v>6141</v>
      </c>
      <c r="AZ169" s="1035">
        <v>6141</v>
      </c>
      <c r="BA169" s="1035">
        <v>6141</v>
      </c>
      <c r="BB169" s="1035">
        <v>6141</v>
      </c>
      <c r="BC169" s="1035">
        <v>6141</v>
      </c>
      <c r="BD169" s="1035">
        <v>6141</v>
      </c>
      <c r="BE169" s="1035">
        <v>6141</v>
      </c>
      <c r="BF169" s="1035">
        <v>6141</v>
      </c>
      <c r="BG169" s="1035">
        <v>6141</v>
      </c>
      <c r="BH169" s="1035">
        <v>6141</v>
      </c>
      <c r="BI169" s="1035">
        <v>6141</v>
      </c>
      <c r="BJ169" s="1035">
        <v>0</v>
      </c>
      <c r="BK169" s="1035">
        <v>0</v>
      </c>
      <c r="BL169" s="1035">
        <v>0</v>
      </c>
      <c r="BM169" s="1035">
        <v>0</v>
      </c>
      <c r="BN169" s="1035">
        <v>0</v>
      </c>
      <c r="BO169" s="1035">
        <v>0</v>
      </c>
      <c r="BP169" s="1035">
        <v>0</v>
      </c>
      <c r="BQ169" s="1035">
        <v>0</v>
      </c>
      <c r="BR169" s="1035">
        <v>0</v>
      </c>
      <c r="BS169" s="1035">
        <v>0</v>
      </c>
      <c r="BT169" s="1035">
        <v>0</v>
      </c>
    </row>
    <row r="170" spans="2:72">
      <c r="C170" s="12" t="s">
        <v>817</v>
      </c>
      <c r="D170" s="624" t="s">
        <v>850</v>
      </c>
      <c r="E170" s="12" t="s">
        <v>824</v>
      </c>
      <c r="H170" s="12">
        <v>2017</v>
      </c>
      <c r="I170" s="626" t="s">
        <v>585</v>
      </c>
      <c r="J170" s="626" t="s">
        <v>597</v>
      </c>
      <c r="P170" s="1035">
        <v>0</v>
      </c>
      <c r="Q170" s="1035">
        <v>0</v>
      </c>
      <c r="R170" s="1035">
        <v>0</v>
      </c>
      <c r="S170" s="1035">
        <v>0</v>
      </c>
      <c r="T170" s="1035">
        <v>0</v>
      </c>
      <c r="U170" s="1035">
        <v>0</v>
      </c>
      <c r="V170" s="1035">
        <v>0</v>
      </c>
      <c r="W170" s="1035">
        <v>0</v>
      </c>
      <c r="X170" s="1035">
        <v>0</v>
      </c>
      <c r="Y170" s="1035">
        <v>0</v>
      </c>
      <c r="Z170" s="1035">
        <v>0</v>
      </c>
      <c r="AA170" s="1035">
        <v>0</v>
      </c>
      <c r="AB170" s="1035">
        <v>0</v>
      </c>
      <c r="AC170" s="1035">
        <v>0</v>
      </c>
      <c r="AD170" s="1035">
        <v>0</v>
      </c>
      <c r="AE170" s="1035">
        <v>0</v>
      </c>
      <c r="AF170" s="1035">
        <v>0</v>
      </c>
      <c r="AG170" s="1035">
        <v>0</v>
      </c>
      <c r="AH170" s="1035">
        <v>0</v>
      </c>
      <c r="AI170" s="1035">
        <v>0</v>
      </c>
      <c r="AJ170" s="1035">
        <v>0</v>
      </c>
      <c r="AK170" s="1035">
        <v>0</v>
      </c>
      <c r="AL170" s="1035">
        <v>0</v>
      </c>
      <c r="AM170" s="1035">
        <v>0</v>
      </c>
      <c r="AN170" s="1035">
        <v>0</v>
      </c>
      <c r="AO170" s="1035">
        <v>0</v>
      </c>
      <c r="AP170" s="14"/>
      <c r="AQ170" s="14"/>
      <c r="AR170" s="14"/>
      <c r="AS170" s="14"/>
      <c r="AT170" s="14"/>
      <c r="AU170" s="1035">
        <v>0</v>
      </c>
      <c r="AV170" s="1035">
        <v>0</v>
      </c>
      <c r="AW170" s="1035">
        <v>577329</v>
      </c>
      <c r="AX170" s="1035">
        <v>577329</v>
      </c>
      <c r="AY170" s="1035">
        <v>577329</v>
      </c>
      <c r="AZ170" s="1035">
        <v>577329</v>
      </c>
      <c r="BA170" s="1035">
        <v>577329</v>
      </c>
      <c r="BB170" s="1035">
        <v>439357</v>
      </c>
      <c r="BC170" s="1035">
        <v>439357</v>
      </c>
      <c r="BD170" s="1035">
        <v>439357</v>
      </c>
      <c r="BE170" s="1035">
        <v>205945</v>
      </c>
      <c r="BF170" s="1035">
        <v>0</v>
      </c>
      <c r="BG170" s="1035">
        <v>0</v>
      </c>
      <c r="BH170" s="1035">
        <v>0</v>
      </c>
      <c r="BI170" s="1035">
        <v>0</v>
      </c>
      <c r="BJ170" s="1035">
        <v>0</v>
      </c>
      <c r="BK170" s="1035">
        <v>0</v>
      </c>
      <c r="BL170" s="1035">
        <v>0</v>
      </c>
      <c r="BM170" s="1035">
        <v>0</v>
      </c>
      <c r="BN170" s="1035">
        <v>0</v>
      </c>
      <c r="BO170" s="1035">
        <v>0</v>
      </c>
      <c r="BP170" s="1035">
        <v>0</v>
      </c>
      <c r="BQ170" s="1035">
        <v>0</v>
      </c>
      <c r="BR170" s="1035">
        <v>0</v>
      </c>
      <c r="BS170" s="1035">
        <v>0</v>
      </c>
      <c r="BT170" s="1035">
        <v>0</v>
      </c>
    </row>
    <row r="171" spans="2:72">
      <c r="C171" s="12" t="s">
        <v>28</v>
      </c>
      <c r="D171" s="624" t="s">
        <v>852</v>
      </c>
      <c r="E171" s="12" t="s">
        <v>824</v>
      </c>
      <c r="H171" s="12">
        <v>2017</v>
      </c>
      <c r="I171" s="626" t="s">
        <v>585</v>
      </c>
      <c r="J171" s="626" t="s">
        <v>597</v>
      </c>
      <c r="P171" s="1035">
        <v>0</v>
      </c>
      <c r="Q171" s="1035">
        <v>0</v>
      </c>
      <c r="R171" s="1035">
        <v>17</v>
      </c>
      <c r="S171" s="1035">
        <v>17</v>
      </c>
      <c r="T171" s="1035">
        <v>17</v>
      </c>
      <c r="U171" s="1035">
        <v>17</v>
      </c>
      <c r="V171" s="1035">
        <v>17</v>
      </c>
      <c r="W171" s="1035">
        <v>17</v>
      </c>
      <c r="X171" s="1035">
        <v>17</v>
      </c>
      <c r="Y171" s="1035">
        <v>17</v>
      </c>
      <c r="Z171" s="1035">
        <v>17</v>
      </c>
      <c r="AA171" s="1035">
        <v>17</v>
      </c>
      <c r="AB171" s="1035">
        <v>17</v>
      </c>
      <c r="AC171" s="1035">
        <v>17</v>
      </c>
      <c r="AD171" s="1035">
        <v>17</v>
      </c>
      <c r="AE171" s="1035">
        <v>17</v>
      </c>
      <c r="AF171" s="1035">
        <v>17</v>
      </c>
      <c r="AG171" s="1035">
        <v>17</v>
      </c>
      <c r="AH171" s="1035">
        <v>17</v>
      </c>
      <c r="AI171" s="1035">
        <v>17</v>
      </c>
      <c r="AJ171" s="1035">
        <v>13</v>
      </c>
      <c r="AK171" s="1035">
        <v>8</v>
      </c>
      <c r="AL171" s="1035">
        <v>0</v>
      </c>
      <c r="AM171" s="1035">
        <v>0</v>
      </c>
      <c r="AN171" s="1035">
        <v>0</v>
      </c>
      <c r="AO171" s="1035">
        <v>0</v>
      </c>
      <c r="AP171" s="14"/>
      <c r="AQ171" s="14"/>
      <c r="AR171" s="14"/>
      <c r="AS171" s="14"/>
      <c r="AT171" s="14"/>
      <c r="AU171" s="1035">
        <v>0</v>
      </c>
      <c r="AV171" s="1035">
        <v>0</v>
      </c>
      <c r="AW171" s="1035">
        <v>120265</v>
      </c>
      <c r="AX171" s="1035">
        <v>120265</v>
      </c>
      <c r="AY171" s="1035">
        <v>120265</v>
      </c>
      <c r="AZ171" s="1035">
        <v>120265</v>
      </c>
      <c r="BA171" s="1035">
        <v>119981</v>
      </c>
      <c r="BB171" s="1035">
        <v>118307</v>
      </c>
      <c r="BC171" s="1035">
        <v>118307</v>
      </c>
      <c r="BD171" s="1035">
        <v>118307</v>
      </c>
      <c r="BE171" s="1035">
        <v>118307</v>
      </c>
      <c r="BF171" s="1035">
        <v>118307</v>
      </c>
      <c r="BG171" s="1035">
        <v>118307</v>
      </c>
      <c r="BH171" s="1035">
        <v>118307</v>
      </c>
      <c r="BI171" s="1035">
        <v>118307</v>
      </c>
      <c r="BJ171" s="1035">
        <v>118307</v>
      </c>
      <c r="BK171" s="1035">
        <v>118307</v>
      </c>
      <c r="BL171" s="1035">
        <v>117970</v>
      </c>
      <c r="BM171" s="1035">
        <v>117970</v>
      </c>
      <c r="BN171" s="1035">
        <v>117763</v>
      </c>
      <c r="BO171" s="1035">
        <v>114394</v>
      </c>
      <c r="BP171" s="1035">
        <v>22645</v>
      </c>
      <c r="BQ171" s="1035">
        <v>0</v>
      </c>
      <c r="BR171" s="1035">
        <v>0</v>
      </c>
      <c r="BS171" s="1035">
        <v>0</v>
      </c>
      <c r="BT171" s="1035">
        <v>0</v>
      </c>
    </row>
    <row r="175" spans="2:72">
      <c r="R175" s="1186"/>
      <c r="S175" s="1186"/>
      <c r="T175" s="1186"/>
      <c r="U175" s="1186"/>
      <c r="V175" s="1186"/>
      <c r="W175" s="1186"/>
      <c r="X175" s="1186"/>
      <c r="Y175" s="1186"/>
      <c r="Z175" s="1186"/>
      <c r="AA175" s="1186"/>
      <c r="AB175" s="1186"/>
    </row>
    <row r="176" spans="2:72">
      <c r="S176" s="1187"/>
      <c r="T176" s="1187"/>
      <c r="U176" s="1187"/>
      <c r="V176" s="1187"/>
      <c r="W176" s="1187"/>
      <c r="X176" s="1187"/>
      <c r="Y176" s="1187"/>
      <c r="Z176" s="1187"/>
      <c r="AA176" s="1187"/>
      <c r="AB176" s="1187"/>
    </row>
  </sheetData>
  <autoFilter ref="C26:BT26" xr:uid="{00000000-0009-0000-0000-00000C000000}">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I28:I1048576</xm:sqref>
        </x14:dataValidation>
        <x14:dataValidation type="list" allowBlank="1" showInputMessage="1" showErrorMessage="1" xr:uid="{00000000-0002-0000-0C00-000001000000}">
          <x14:formula1>
            <xm:f>DropDownList!$H$2:$H$3</xm:f>
          </x14:formula1>
          <xm:sqref>J28:J1048576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2:AC56"/>
  <sheetViews>
    <sheetView topLeftCell="A39" zoomScale="86" zoomScaleNormal="86" workbookViewId="0">
      <selection activeCell="K58" sqref="K58"/>
    </sheetView>
  </sheetViews>
  <sheetFormatPr defaultColWidth="9.140625" defaultRowHeight="15"/>
  <cols>
    <col min="1" max="1" width="9.140625" style="12"/>
    <col min="2" max="2" width="14.85546875" style="12" customWidth="1"/>
    <col min="3" max="3" width="9.140625" style="12"/>
    <col min="4" max="4" width="19.28515625" style="12" customWidth="1"/>
    <col min="5" max="5" width="9.140625" style="12"/>
    <col min="6" max="7" width="10.85546875" style="12" customWidth="1"/>
    <col min="8" max="8" width="25.85546875" style="12" customWidth="1"/>
    <col min="9" max="14" width="11.140625" style="12" customWidth="1"/>
    <col min="15" max="16384" width="9.140625" style="12"/>
  </cols>
  <sheetData>
    <row r="12" spans="2:22" ht="24" customHeight="1"/>
    <row r="13" spans="2:22" ht="15.75">
      <c r="B13" s="580" t="s">
        <v>504</v>
      </c>
    </row>
    <row r="14" spans="2:22" ht="15.75">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75">
      <c r="B18" s="1130" t="s">
        <v>877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row>
    <row r="19" spans="2:29" ht="18.75">
      <c r="B19" s="1130" t="s">
        <v>878</v>
      </c>
      <c r="C19" s="1131"/>
      <c r="D19" s="1131"/>
      <c r="E19" s="1131"/>
      <c r="F19" s="1131"/>
      <c r="G19" s="1131"/>
      <c r="H19" s="1131"/>
      <c r="I19" s="1131"/>
      <c r="J19" s="1131"/>
      <c r="K19" s="1131"/>
      <c r="L19" s="1131"/>
      <c r="M19" s="1131"/>
      <c r="N19" s="1131"/>
      <c r="O19" s="1131"/>
      <c r="P19" s="1131"/>
      <c r="Q19" s="1131"/>
      <c r="R19" s="1131"/>
      <c r="S19" s="1131"/>
      <c r="T19" s="1131"/>
      <c r="U19" s="1131"/>
      <c r="V19" s="1131"/>
      <c r="W19" s="1131"/>
      <c r="X19" s="1131"/>
      <c r="Y19" s="1131"/>
      <c r="Z19" s="1131"/>
      <c r="AA19" s="1131"/>
      <c r="AB19" s="1131"/>
      <c r="AC19" s="1131"/>
    </row>
    <row r="20" spans="2:29" ht="18.75">
      <c r="B20" s="1130" t="s">
        <v>879</v>
      </c>
      <c r="C20" s="1131"/>
      <c r="D20" s="1131"/>
      <c r="E20" s="1131"/>
      <c r="F20" s="1131"/>
      <c r="G20" s="1131"/>
      <c r="H20" s="1131"/>
      <c r="I20" s="1131"/>
      <c r="J20" s="1131"/>
      <c r="K20" s="1131"/>
      <c r="L20" s="1131"/>
      <c r="M20" s="1131"/>
      <c r="N20" s="1131"/>
      <c r="O20" s="1131"/>
      <c r="P20" s="1131"/>
      <c r="Q20" s="1131"/>
      <c r="R20" s="1131"/>
      <c r="S20" s="1131"/>
      <c r="T20" s="1131"/>
      <c r="U20" s="1131"/>
      <c r="V20" s="1131"/>
      <c r="W20" s="1131"/>
      <c r="X20" s="1131"/>
      <c r="Y20" s="1131"/>
      <c r="Z20" s="1131"/>
      <c r="AA20" s="1131"/>
      <c r="AB20" s="1131"/>
      <c r="AC20" s="1131"/>
    </row>
    <row r="21" spans="2:29" ht="18.75">
      <c r="B21" s="1130" t="s">
        <v>880</v>
      </c>
      <c r="C21" s="1131"/>
      <c r="D21" s="1131"/>
      <c r="E21" s="1131"/>
      <c r="F21" s="1131"/>
      <c r="G21" s="1131"/>
      <c r="H21" s="1131"/>
      <c r="I21" s="1131"/>
      <c r="J21" s="1131"/>
      <c r="K21" s="1131"/>
      <c r="L21" s="1131"/>
      <c r="M21" s="1131"/>
      <c r="N21" s="1131"/>
      <c r="O21" s="1131"/>
      <c r="P21" s="1131"/>
      <c r="Q21" s="1131"/>
      <c r="R21" s="1131"/>
      <c r="S21" s="1131"/>
      <c r="T21" s="1131"/>
      <c r="U21" s="1131"/>
      <c r="V21" s="1131"/>
      <c r="W21" s="1131"/>
      <c r="X21" s="1131"/>
      <c r="Y21" s="1131"/>
      <c r="Z21" s="1131"/>
      <c r="AA21" s="1131"/>
      <c r="AB21" s="1131"/>
      <c r="AC21" s="1131"/>
    </row>
    <row r="22" spans="2:29" ht="18.75">
      <c r="B22" s="1130" t="s">
        <v>881</v>
      </c>
      <c r="C22" s="1131"/>
      <c r="D22" s="1131"/>
      <c r="E22" s="1131"/>
      <c r="F22" s="1131"/>
      <c r="G22" s="1131"/>
      <c r="H22" s="1131"/>
      <c r="I22" s="1131"/>
      <c r="J22" s="1131"/>
      <c r="K22" s="1131"/>
      <c r="L22" s="1131"/>
      <c r="M22" s="1131"/>
      <c r="N22" s="1131"/>
      <c r="O22" s="1131"/>
      <c r="P22" s="1131"/>
      <c r="Q22" s="1131"/>
      <c r="R22" s="1131"/>
      <c r="S22" s="1131"/>
      <c r="T22" s="1131"/>
      <c r="U22" s="1131"/>
      <c r="V22" s="1131"/>
      <c r="W22" s="1131"/>
      <c r="X22" s="1131"/>
      <c r="Y22" s="1131"/>
      <c r="Z22" s="1131"/>
      <c r="AA22" s="1131"/>
      <c r="AB22" s="1131"/>
      <c r="AC22" s="1131"/>
    </row>
    <row r="23" spans="2:29" ht="18.75">
      <c r="B23" s="1132" t="s">
        <v>882</v>
      </c>
      <c r="C23" s="1131"/>
      <c r="D23" s="1131"/>
      <c r="E23" s="1131"/>
      <c r="F23" s="1131"/>
      <c r="G23" s="1131"/>
      <c r="H23" s="1131"/>
      <c r="I23" s="1131"/>
      <c r="J23" s="1131"/>
      <c r="K23" s="1131"/>
      <c r="L23" s="1131"/>
      <c r="M23" s="1131"/>
      <c r="N23" s="1131"/>
      <c r="O23" s="1131"/>
      <c r="P23" s="1131"/>
      <c r="Q23" s="1131"/>
      <c r="R23" s="1131"/>
      <c r="S23" s="1131"/>
      <c r="T23" s="1131"/>
      <c r="U23" s="1131"/>
      <c r="V23" s="1131"/>
      <c r="W23" s="1131"/>
      <c r="X23" s="1131"/>
      <c r="Y23" s="1131"/>
      <c r="Z23" s="1131"/>
      <c r="AA23" s="1131"/>
      <c r="AB23" s="1131"/>
      <c r="AC23" s="1131"/>
    </row>
    <row r="24" spans="2:29" ht="18.75">
      <c r="B24" s="1132" t="s">
        <v>883</v>
      </c>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row>
    <row r="25" spans="2:29" ht="18.75">
      <c r="B25" s="1132" t="s">
        <v>884</v>
      </c>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row>
    <row r="26" spans="2:29" ht="18.75">
      <c r="B26" s="1132" t="s">
        <v>885</v>
      </c>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row>
    <row r="27" spans="2:29" ht="18.75">
      <c r="B27" s="1132" t="s">
        <v>886</v>
      </c>
      <c r="C27" s="1131"/>
      <c r="D27" s="1131"/>
      <c r="E27" s="1131"/>
      <c r="F27" s="1131"/>
      <c r="G27" s="1131"/>
      <c r="H27" s="1131"/>
      <c r="I27" s="1131"/>
      <c r="J27" s="1131"/>
      <c r="K27" s="1131"/>
      <c r="L27" s="1131"/>
      <c r="M27" s="1131"/>
      <c r="N27" s="1131"/>
      <c r="O27" s="1131"/>
      <c r="P27" s="1131"/>
      <c r="Q27" s="1131"/>
      <c r="R27" s="1131"/>
      <c r="S27" s="1131"/>
      <c r="T27" s="1131"/>
      <c r="U27" s="1131"/>
      <c r="V27" s="1131"/>
      <c r="W27" s="1131"/>
      <c r="X27" s="1131"/>
      <c r="Y27" s="1131"/>
      <c r="Z27" s="1131"/>
      <c r="AA27" s="1131"/>
      <c r="AB27" s="1131"/>
      <c r="AC27" s="1131"/>
    </row>
    <row r="28" spans="2:29" ht="18.75">
      <c r="B28" s="1132" t="s">
        <v>887</v>
      </c>
      <c r="C28" s="1131"/>
      <c r="D28" s="1131"/>
      <c r="E28" s="1131"/>
      <c r="F28" s="1131"/>
      <c r="G28" s="1131"/>
      <c r="H28" s="1131"/>
      <c r="I28" s="1131"/>
      <c r="J28" s="1131"/>
      <c r="K28" s="1131"/>
      <c r="L28" s="1131"/>
      <c r="M28" s="1131"/>
      <c r="N28" s="1131"/>
      <c r="O28" s="1131"/>
      <c r="P28" s="1131"/>
      <c r="Q28" s="1131"/>
      <c r="R28" s="1131"/>
      <c r="S28" s="1131"/>
      <c r="T28" s="1131"/>
      <c r="U28" s="1131"/>
      <c r="V28" s="1131"/>
      <c r="W28" s="1131"/>
      <c r="X28" s="1131"/>
      <c r="Y28" s="1131"/>
      <c r="Z28" s="1131"/>
      <c r="AA28" s="1131"/>
      <c r="AB28" s="1131"/>
      <c r="AC28" s="1131"/>
    </row>
    <row r="29" spans="2:29" ht="18.75">
      <c r="B29" s="1130" t="s">
        <v>913</v>
      </c>
      <c r="C29" s="1131"/>
      <c r="D29" s="1131"/>
      <c r="E29" s="1131"/>
      <c r="F29" s="1131"/>
      <c r="G29" s="1131"/>
      <c r="H29" s="1131"/>
      <c r="I29" s="1131"/>
      <c r="J29" s="1131"/>
      <c r="K29" s="1131"/>
      <c r="L29" s="1131"/>
      <c r="M29" s="1131"/>
      <c r="N29" s="1131"/>
      <c r="O29" s="1131"/>
      <c r="P29" s="1131"/>
      <c r="Q29" s="1131"/>
      <c r="R29" s="1131"/>
      <c r="S29" s="1131"/>
      <c r="T29" s="1131"/>
      <c r="U29" s="1131"/>
      <c r="V29" s="1131"/>
      <c r="W29" s="1131"/>
      <c r="X29" s="1131"/>
      <c r="Y29" s="1131"/>
      <c r="Z29" s="1131"/>
      <c r="AA29" s="1131"/>
      <c r="AB29" s="1131"/>
      <c r="AC29" s="1131"/>
    </row>
    <row r="31" spans="2:29" ht="18.75">
      <c r="B31" s="1067" t="s">
        <v>888</v>
      </c>
      <c r="C31" s="1068"/>
      <c r="D31" s="1068"/>
      <c r="E31" s="1068"/>
      <c r="F31" s="1069"/>
      <c r="G31" s="1069"/>
      <c r="H31" s="1068"/>
      <c r="I31" s="1070"/>
      <c r="J31" s="1068"/>
      <c r="K31" s="1068"/>
    </row>
    <row r="32" spans="2:29" ht="18.75">
      <c r="B32" s="1071"/>
      <c r="C32" s="1068"/>
      <c r="D32" s="1068"/>
      <c r="E32" s="1068"/>
      <c r="F32" s="1072"/>
      <c r="G32" s="1073"/>
      <c r="H32" s="1068"/>
      <c r="I32" s="1068"/>
      <c r="J32" s="1068"/>
      <c r="K32" s="1068"/>
    </row>
    <row r="33" spans="2:11" ht="18.75">
      <c r="B33" s="1074" t="s">
        <v>889</v>
      </c>
      <c r="C33" s="1075"/>
      <c r="D33" s="1068"/>
      <c r="E33" s="1068"/>
      <c r="F33" s="1069"/>
      <c r="G33" s="1069"/>
      <c r="H33" s="1068"/>
      <c r="I33" s="1068"/>
      <c r="J33" s="1068"/>
      <c r="K33" s="1068"/>
    </row>
    <row r="34" spans="2:11" ht="15.75" thickBot="1">
      <c r="B34" s="1076"/>
      <c r="C34" s="1075"/>
      <c r="D34" s="1068"/>
      <c r="E34" s="1068"/>
      <c r="F34" s="1069"/>
      <c r="G34" s="1069"/>
      <c r="H34" s="1068"/>
      <c r="I34" s="1068"/>
      <c r="J34" s="1068"/>
      <c r="K34" s="1068"/>
    </row>
    <row r="35" spans="2:11" ht="15.75">
      <c r="B35" s="1077"/>
      <c r="C35" s="1302" t="s">
        <v>890</v>
      </c>
      <c r="D35" s="1303"/>
      <c r="E35" s="1303"/>
      <c r="F35" s="1304"/>
      <c r="G35" s="1302" t="s">
        <v>891</v>
      </c>
      <c r="H35" s="1303"/>
      <c r="I35" s="1303"/>
      <c r="J35" s="1304"/>
      <c r="K35" s="1078"/>
    </row>
    <row r="36" spans="2:11" ht="15.75">
      <c r="B36" s="1079"/>
      <c r="C36" s="1080"/>
      <c r="D36" s="1080"/>
      <c r="E36" s="1081" t="s">
        <v>892</v>
      </c>
      <c r="F36" s="1082"/>
      <c r="G36" s="1081"/>
      <c r="H36" s="1080"/>
      <c r="I36" s="1081" t="s">
        <v>892</v>
      </c>
      <c r="J36" s="1083"/>
      <c r="K36" s="1084"/>
    </row>
    <row r="37" spans="2:11" ht="15.75">
      <c r="B37" s="1085"/>
      <c r="C37" s="1081" t="s">
        <v>893</v>
      </c>
      <c r="D37" s="1081" t="s">
        <v>894</v>
      </c>
      <c r="E37" s="1081" t="s">
        <v>895</v>
      </c>
      <c r="F37" s="1086" t="s">
        <v>25</v>
      </c>
      <c r="G37" s="1081" t="s">
        <v>893</v>
      </c>
      <c r="H37" s="1081" t="s">
        <v>896</v>
      </c>
      <c r="I37" s="1081" t="s">
        <v>895</v>
      </c>
      <c r="J37" s="1086" t="s">
        <v>25</v>
      </c>
      <c r="K37" s="1087" t="s">
        <v>27</v>
      </c>
    </row>
    <row r="38" spans="2:11" ht="16.5" thickBot="1">
      <c r="B38" s="1088" t="s">
        <v>897</v>
      </c>
      <c r="C38" s="1089" t="s">
        <v>898</v>
      </c>
      <c r="D38" s="1089" t="s">
        <v>899</v>
      </c>
      <c r="E38" s="1089" t="s">
        <v>893</v>
      </c>
      <c r="F38" s="1090" t="s">
        <v>27</v>
      </c>
      <c r="G38" s="1089" t="s">
        <v>898</v>
      </c>
      <c r="H38" s="1089" t="s">
        <v>899</v>
      </c>
      <c r="I38" s="1089" t="s">
        <v>893</v>
      </c>
      <c r="J38" s="1090" t="s">
        <v>27</v>
      </c>
      <c r="K38" s="1088" t="s">
        <v>900</v>
      </c>
    </row>
    <row r="39" spans="2:11" ht="15.75">
      <c r="B39" s="1091" t="s">
        <v>901</v>
      </c>
      <c r="C39" s="1092">
        <v>269</v>
      </c>
      <c r="D39" s="1092" t="s">
        <v>902</v>
      </c>
      <c r="E39" s="1092">
        <v>100</v>
      </c>
      <c r="F39" s="1093">
        <f t="shared" ref="F39:F40" si="0">C39*E39/1000</f>
        <v>26.9</v>
      </c>
      <c r="G39" s="1094">
        <f>+C39</f>
        <v>269</v>
      </c>
      <c r="H39" s="1095" t="s">
        <v>903</v>
      </c>
      <c r="I39" s="1096">
        <v>37.5</v>
      </c>
      <c r="J39" s="1097">
        <f t="shared" ref="J39:J41" si="1">G39*I39/1000</f>
        <v>10.0875</v>
      </c>
      <c r="K39" s="1098">
        <f t="shared" ref="K39:K41" si="2">+F39-J39</f>
        <v>16.8125</v>
      </c>
    </row>
    <row r="40" spans="2:11" ht="15.75">
      <c r="B40" s="1091" t="s">
        <v>901</v>
      </c>
      <c r="C40" s="1092">
        <v>54</v>
      </c>
      <c r="D40" s="1092" t="s">
        <v>904</v>
      </c>
      <c r="E40" s="1092">
        <v>130</v>
      </c>
      <c r="F40" s="1099">
        <f t="shared" si="0"/>
        <v>7.02</v>
      </c>
      <c r="G40" s="1094">
        <f t="shared" ref="G40:G41" si="3">+C40</f>
        <v>54</v>
      </c>
      <c r="H40" s="1095" t="s">
        <v>905</v>
      </c>
      <c r="I40" s="1096">
        <v>52.5</v>
      </c>
      <c r="J40" s="1100">
        <f t="shared" si="1"/>
        <v>2.835</v>
      </c>
      <c r="K40" s="1101">
        <f t="shared" si="2"/>
        <v>4.1849999999999996</v>
      </c>
    </row>
    <row r="41" spans="2:11" ht="15.75">
      <c r="B41" s="1091" t="s">
        <v>901</v>
      </c>
      <c r="C41" s="1092">
        <v>17</v>
      </c>
      <c r="D41" s="1092" t="s">
        <v>906</v>
      </c>
      <c r="E41" s="1092">
        <v>180</v>
      </c>
      <c r="F41" s="1102">
        <f>C41*E41/1000</f>
        <v>3.06</v>
      </c>
      <c r="G41" s="1094">
        <f t="shared" si="3"/>
        <v>17</v>
      </c>
      <c r="H41" s="1095" t="s">
        <v>907</v>
      </c>
      <c r="I41" s="1096">
        <v>72.5</v>
      </c>
      <c r="J41" s="1100">
        <f t="shared" si="1"/>
        <v>1.2324999999999999</v>
      </c>
      <c r="K41" s="1101">
        <f t="shared" si="2"/>
        <v>1.8275000000000001</v>
      </c>
    </row>
    <row r="42" spans="2:11" ht="16.5" thickBot="1">
      <c r="B42" s="1103"/>
      <c r="C42" s="1104"/>
      <c r="D42" s="1105"/>
      <c r="E42" s="1106"/>
      <c r="F42" s="1107"/>
      <c r="G42" s="1108"/>
      <c r="H42" s="1109"/>
      <c r="I42" s="1106"/>
      <c r="J42" s="1110"/>
      <c r="K42" s="1111"/>
    </row>
    <row r="43" spans="2:11" ht="16.5" thickBot="1">
      <c r="B43" s="1112" t="s">
        <v>908</v>
      </c>
      <c r="C43" s="1113">
        <f>SUM(C39:C42)</f>
        <v>340</v>
      </c>
      <c r="D43" s="1114"/>
      <c r="E43" s="1114"/>
      <c r="F43" s="1115">
        <f>SUM(F39:F42)</f>
        <v>36.980000000000004</v>
      </c>
      <c r="G43" s="1116">
        <f>SUM(G39:G42)</f>
        <v>340</v>
      </c>
      <c r="H43" s="1117"/>
      <c r="I43" s="1118"/>
      <c r="J43" s="1119">
        <f>SUM(J39:J42)</f>
        <v>14.154999999999999</v>
      </c>
      <c r="K43" s="1120">
        <f>SUM(K39:K42)</f>
        <v>22.824999999999999</v>
      </c>
    </row>
    <row r="44" spans="2:11" ht="15.75">
      <c r="B44" s="1121" t="s">
        <v>909</v>
      </c>
      <c r="C44" s="1070"/>
      <c r="D44" s="1070"/>
      <c r="E44" s="1068"/>
      <c r="F44" s="1073"/>
      <c r="G44" s="1073"/>
      <c r="H44" s="1122"/>
      <c r="I44" s="1123" t="s">
        <v>910</v>
      </c>
      <c r="J44" s="1124">
        <v>1.0404</v>
      </c>
      <c r="K44" s="1125">
        <f>K43*J44</f>
        <v>23.747129999999999</v>
      </c>
    </row>
    <row r="45" spans="2:11" ht="15.75">
      <c r="B45"/>
      <c r="C45" s="1070"/>
      <c r="D45" s="1070"/>
      <c r="E45" s="1070"/>
      <c r="F45" s="1073"/>
      <c r="G45" s="1073"/>
      <c r="H45" s="1122"/>
      <c r="I45" s="1126" t="s">
        <v>911</v>
      </c>
      <c r="J45" s="1124">
        <v>1.0124</v>
      </c>
      <c r="K45" s="1125">
        <f>K44*J45</f>
        <v>24.041594411999998</v>
      </c>
    </row>
    <row r="46" spans="2:11" ht="15.75">
      <c r="B46"/>
      <c r="C46" s="1068"/>
      <c r="D46" s="1127"/>
      <c r="E46" s="1068"/>
      <c r="F46" s="1073"/>
      <c r="G46" s="1073"/>
      <c r="H46" s="1122"/>
      <c r="I46"/>
      <c r="J46" s="1128" t="s">
        <v>912</v>
      </c>
      <c r="K46" s="1129">
        <f>K45</f>
        <v>24.041594411999998</v>
      </c>
    </row>
    <row r="50" spans="2:15">
      <c r="B50" s="12" t="s">
        <v>954</v>
      </c>
    </row>
    <row r="51" spans="2:15" ht="41.45" customHeight="1">
      <c r="E51" s="991">
        <v>2017</v>
      </c>
      <c r="F51" s="991">
        <v>2018</v>
      </c>
      <c r="G51" s="991">
        <v>2019</v>
      </c>
      <c r="H51" s="991">
        <v>2020</v>
      </c>
      <c r="I51" s="991">
        <v>2021</v>
      </c>
      <c r="J51" s="991">
        <v>2022</v>
      </c>
      <c r="K51" s="991">
        <v>2023</v>
      </c>
      <c r="L51" s="991">
        <v>2024</v>
      </c>
      <c r="M51" s="991">
        <v>2025</v>
      </c>
      <c r="N51" s="991">
        <v>2026</v>
      </c>
    </row>
    <row r="52" spans="2:15">
      <c r="B52" s="12" t="s">
        <v>817</v>
      </c>
      <c r="C52" s="983" t="s">
        <v>117</v>
      </c>
      <c r="E52" s="1188">
        <v>2946</v>
      </c>
      <c r="F52" s="1188">
        <v>3061</v>
      </c>
      <c r="G52" s="1188">
        <v>3061</v>
      </c>
      <c r="H52" s="1188">
        <v>3061</v>
      </c>
      <c r="I52" s="1188">
        <v>3061</v>
      </c>
      <c r="J52" s="1188">
        <v>3005</v>
      </c>
      <c r="K52" s="1188">
        <v>3005</v>
      </c>
      <c r="L52" s="1188">
        <v>3005</v>
      </c>
      <c r="M52" s="1188">
        <v>3005</v>
      </c>
      <c r="N52" s="1188">
        <v>3005</v>
      </c>
    </row>
    <row r="53" spans="2:15">
      <c r="D53" s="1189" t="s">
        <v>953</v>
      </c>
      <c r="E53" s="1186">
        <f>D52-E52</f>
        <v>-2946</v>
      </c>
      <c r="F53" s="1186">
        <f>E52-F52</f>
        <v>-115</v>
      </c>
      <c r="G53" s="1186">
        <f t="shared" ref="G53:N53" si="4">F52-G52</f>
        <v>0</v>
      </c>
      <c r="H53" s="1186">
        <f t="shared" si="4"/>
        <v>0</v>
      </c>
      <c r="I53" s="1186">
        <f t="shared" si="4"/>
        <v>0</v>
      </c>
      <c r="J53" s="1186">
        <f t="shared" si="4"/>
        <v>56</v>
      </c>
      <c r="K53" s="1186">
        <f t="shared" si="4"/>
        <v>0</v>
      </c>
      <c r="L53" s="1186">
        <f t="shared" si="4"/>
        <v>0</v>
      </c>
      <c r="M53" s="1186">
        <f t="shared" si="4"/>
        <v>0</v>
      </c>
      <c r="N53" s="1186">
        <f t="shared" si="4"/>
        <v>0</v>
      </c>
      <c r="O53" s="1186"/>
    </row>
    <row r="54" spans="2:15">
      <c r="D54" s="1189" t="s">
        <v>952</v>
      </c>
      <c r="E54" s="18"/>
      <c r="F54" s="1187">
        <f>(F52-F53)/E52</f>
        <v>1.0780719619823489</v>
      </c>
      <c r="G54" s="1187">
        <f t="shared" ref="G54:N54" si="5">(G52-G53)/F52</f>
        <v>1</v>
      </c>
      <c r="H54" s="1187">
        <f t="shared" si="5"/>
        <v>1</v>
      </c>
      <c r="I54" s="1187">
        <f t="shared" si="5"/>
        <v>1</v>
      </c>
      <c r="J54" s="1187">
        <f t="shared" si="5"/>
        <v>0.96341065011434168</v>
      </c>
      <c r="K54" s="1187">
        <f t="shared" si="5"/>
        <v>1</v>
      </c>
      <c r="L54" s="1187">
        <f t="shared" si="5"/>
        <v>1</v>
      </c>
      <c r="M54" s="1187">
        <f t="shared" si="5"/>
        <v>1</v>
      </c>
      <c r="N54" s="1187">
        <f t="shared" si="5"/>
        <v>1</v>
      </c>
      <c r="O54" s="1187"/>
    </row>
    <row r="55" spans="2:15">
      <c r="D55" s="1190" t="s">
        <v>955</v>
      </c>
      <c r="E55" s="1191">
        <f>K46</f>
        <v>24.041594411999998</v>
      </c>
      <c r="F55" s="1192">
        <f t="shared" ref="F55:N55" si="6">E55*F54</f>
        <v>25.918568856928715</v>
      </c>
      <c r="G55" s="1192">
        <f t="shared" si="6"/>
        <v>25.918568856928715</v>
      </c>
      <c r="H55" s="1192">
        <f t="shared" si="6"/>
        <v>25.918568856928715</v>
      </c>
      <c r="I55" s="1192">
        <f t="shared" si="6"/>
        <v>25.918568856928715</v>
      </c>
      <c r="J55" s="1192">
        <f t="shared" si="6"/>
        <v>24.970225272487024</v>
      </c>
      <c r="K55" s="1192">
        <f t="shared" si="6"/>
        <v>24.970225272487024</v>
      </c>
      <c r="L55" s="1192">
        <f t="shared" si="6"/>
        <v>24.970225272487024</v>
      </c>
      <c r="M55" s="1192">
        <f t="shared" si="6"/>
        <v>24.970225272487024</v>
      </c>
      <c r="N55" s="1192">
        <f t="shared" si="6"/>
        <v>24.970225272487024</v>
      </c>
    </row>
    <row r="56" spans="2:15">
      <c r="D56" s="1189"/>
    </row>
  </sheetData>
  <mergeCells count="2">
    <mergeCell ref="C35:F35"/>
    <mergeCell ref="G35:J35"/>
  </mergeCells>
  <pageMargins left="0.7" right="0.7" top="0.75" bottom="0.75" header="0.3" footer="0.3"/>
  <pageSetup paperSize="4" scale="67" orientation="portrait" horizontalDpi="4294967292"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17" activePane="bottomLeft" state="frozen"/>
      <selection pane="bottomLeft" activeCell="C69" sqref="C69"/>
    </sheetView>
  </sheetViews>
  <sheetFormatPr defaultColWidth="9.140625" defaultRowHeight="15"/>
  <cols>
    <col min="1" max="1" width="9.140625" style="12"/>
    <col min="2" max="2" width="36.85546875" style="684" customWidth="1"/>
    <col min="3" max="3" width="9.140625" style="10"/>
    <col min="4" max="16384" width="9.140625" style="12"/>
  </cols>
  <sheetData>
    <row r="16" spans="2:21" ht="26.25" customHeight="1">
      <c r="B16" s="685" t="s">
        <v>560</v>
      </c>
      <c r="C16" s="1214" t="s">
        <v>504</v>
      </c>
      <c r="D16" s="1215"/>
      <c r="E16" s="1215"/>
      <c r="F16" s="1215"/>
      <c r="G16" s="1215"/>
      <c r="H16" s="1215"/>
      <c r="I16" s="1215"/>
      <c r="J16" s="1215"/>
      <c r="K16" s="1215"/>
      <c r="L16" s="1215"/>
      <c r="M16" s="1215"/>
      <c r="N16" s="1215"/>
      <c r="O16" s="1215"/>
      <c r="P16" s="1215"/>
      <c r="Q16" s="1215"/>
      <c r="R16" s="1215"/>
      <c r="S16" s="1215"/>
      <c r="T16" s="1215"/>
      <c r="U16" s="1215"/>
    </row>
    <row r="17" spans="2:21" ht="55.5" customHeight="1">
      <c r="B17" s="686" t="s">
        <v>642</v>
      </c>
      <c r="C17" s="1216" t="s">
        <v>643</v>
      </c>
      <c r="D17" s="1216"/>
      <c r="E17" s="1216"/>
      <c r="F17" s="1216"/>
      <c r="G17" s="1216"/>
      <c r="H17" s="1216"/>
      <c r="I17" s="1216"/>
      <c r="J17" s="1216"/>
      <c r="K17" s="1216"/>
      <c r="L17" s="1216"/>
      <c r="M17" s="1216"/>
      <c r="N17" s="1216"/>
      <c r="O17" s="1216"/>
      <c r="P17" s="1216"/>
      <c r="Q17" s="1216"/>
      <c r="R17" s="1216"/>
      <c r="S17" s="1216"/>
      <c r="T17" s="1216"/>
      <c r="U17" s="1217"/>
    </row>
    <row r="18" spans="2:21" ht="15.75">
      <c r="B18" s="687"/>
      <c r="C18" s="688"/>
      <c r="D18" s="689"/>
      <c r="E18" s="689"/>
      <c r="F18" s="689"/>
      <c r="G18" s="689"/>
      <c r="H18" s="689"/>
      <c r="I18" s="689"/>
      <c r="J18" s="689"/>
      <c r="K18" s="689"/>
      <c r="L18" s="689"/>
      <c r="M18" s="689"/>
      <c r="N18" s="689"/>
      <c r="O18" s="689"/>
      <c r="P18" s="689"/>
      <c r="Q18" s="689"/>
      <c r="R18" s="689"/>
      <c r="S18" s="689"/>
      <c r="T18" s="689"/>
      <c r="U18" s="690"/>
    </row>
    <row r="19" spans="2:21" ht="15.75">
      <c r="B19" s="687"/>
      <c r="C19" s="688" t="s">
        <v>647</v>
      </c>
      <c r="D19" s="689"/>
      <c r="E19" s="689"/>
      <c r="F19" s="689"/>
      <c r="G19" s="689"/>
      <c r="H19" s="689"/>
      <c r="I19" s="689"/>
      <c r="J19" s="689"/>
      <c r="K19" s="689"/>
      <c r="L19" s="689"/>
      <c r="M19" s="689"/>
      <c r="N19" s="689"/>
      <c r="O19" s="689"/>
      <c r="P19" s="689"/>
      <c r="Q19" s="689"/>
      <c r="R19" s="689"/>
      <c r="S19" s="689"/>
      <c r="T19" s="689"/>
      <c r="U19" s="690"/>
    </row>
    <row r="20" spans="2:21" ht="15.75">
      <c r="B20" s="687"/>
      <c r="C20" s="688"/>
      <c r="D20" s="689"/>
      <c r="E20" s="689"/>
      <c r="F20" s="689"/>
      <c r="G20" s="689"/>
      <c r="H20" s="689"/>
      <c r="I20" s="689"/>
      <c r="J20" s="689"/>
      <c r="K20" s="689"/>
      <c r="L20" s="689"/>
      <c r="M20" s="689"/>
      <c r="N20" s="689"/>
      <c r="O20" s="689"/>
      <c r="P20" s="689"/>
      <c r="Q20" s="689"/>
      <c r="R20" s="689"/>
      <c r="S20" s="689"/>
      <c r="T20" s="689"/>
      <c r="U20" s="690"/>
    </row>
    <row r="21" spans="2:21" ht="15.75">
      <c r="B21" s="687"/>
      <c r="C21" s="688" t="s">
        <v>644</v>
      </c>
      <c r="D21" s="689"/>
      <c r="E21" s="689"/>
      <c r="F21" s="689"/>
      <c r="G21" s="689"/>
      <c r="H21" s="689"/>
      <c r="I21" s="689"/>
      <c r="J21" s="689"/>
      <c r="K21" s="689"/>
      <c r="L21" s="689"/>
      <c r="M21" s="689"/>
      <c r="N21" s="689"/>
      <c r="O21" s="689"/>
      <c r="P21" s="689"/>
      <c r="Q21" s="689"/>
      <c r="R21" s="689"/>
      <c r="S21" s="689"/>
      <c r="T21" s="689"/>
      <c r="U21" s="690"/>
    </row>
    <row r="22" spans="2:21" ht="15.7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10" t="s">
        <v>645</v>
      </c>
      <c r="D23" s="1210"/>
      <c r="E23" s="1210"/>
      <c r="F23" s="1210"/>
      <c r="G23" s="1210"/>
      <c r="H23" s="1210"/>
      <c r="I23" s="1210"/>
      <c r="J23" s="1210"/>
      <c r="K23" s="1210"/>
      <c r="L23" s="1210"/>
      <c r="M23" s="1210"/>
      <c r="N23" s="1210"/>
      <c r="O23" s="1210"/>
      <c r="P23" s="1210"/>
      <c r="Q23" s="1210"/>
      <c r="R23" s="1210"/>
      <c r="S23" s="1210"/>
      <c r="T23" s="689"/>
      <c r="U23" s="690"/>
    </row>
    <row r="24" spans="2:21" ht="15.75">
      <c r="B24" s="687"/>
      <c r="C24" s="688"/>
      <c r="D24" s="689"/>
      <c r="E24" s="689"/>
      <c r="F24" s="689"/>
      <c r="G24" s="689"/>
      <c r="H24" s="689"/>
      <c r="I24" s="689"/>
      <c r="J24" s="689"/>
      <c r="K24" s="689"/>
      <c r="L24" s="689"/>
      <c r="M24" s="689"/>
      <c r="N24" s="689"/>
      <c r="O24" s="689"/>
      <c r="P24" s="689"/>
      <c r="Q24" s="689"/>
      <c r="R24" s="689"/>
      <c r="S24" s="689"/>
      <c r="T24" s="689"/>
      <c r="U24" s="690"/>
    </row>
    <row r="25" spans="2:21" ht="15.75">
      <c r="B25" s="687"/>
      <c r="C25" s="688" t="s">
        <v>648</v>
      </c>
      <c r="D25" s="689"/>
      <c r="E25" s="689"/>
      <c r="F25" s="689"/>
      <c r="G25" s="689"/>
      <c r="H25" s="689"/>
      <c r="I25" s="689"/>
      <c r="J25" s="689"/>
      <c r="K25" s="689"/>
      <c r="L25" s="689"/>
      <c r="M25" s="689"/>
      <c r="N25" s="689"/>
      <c r="O25" s="689"/>
      <c r="P25" s="689"/>
      <c r="Q25" s="689"/>
      <c r="R25" s="689"/>
      <c r="S25" s="689"/>
      <c r="T25" s="689"/>
      <c r="U25" s="690"/>
    </row>
    <row r="26" spans="2:21" ht="15.7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10" t="s">
        <v>646</v>
      </c>
      <c r="D27" s="1210"/>
      <c r="E27" s="1210"/>
      <c r="F27" s="1210"/>
      <c r="G27" s="1210"/>
      <c r="H27" s="1210"/>
      <c r="I27" s="1210"/>
      <c r="J27" s="1210"/>
      <c r="K27" s="1210"/>
      <c r="L27" s="1210"/>
      <c r="M27" s="1210"/>
      <c r="N27" s="1210"/>
      <c r="O27" s="1210"/>
      <c r="P27" s="1210"/>
      <c r="Q27" s="1210"/>
      <c r="R27" s="1210"/>
      <c r="S27" s="1210"/>
      <c r="T27" s="1210"/>
      <c r="U27" s="1211"/>
    </row>
    <row r="28" spans="2:21" ht="15.7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10" t="s">
        <v>649</v>
      </c>
      <c r="D29" s="1210"/>
      <c r="E29" s="1210"/>
      <c r="F29" s="1210"/>
      <c r="G29" s="1210"/>
      <c r="H29" s="1210"/>
      <c r="I29" s="1210"/>
      <c r="J29" s="1210"/>
      <c r="K29" s="1210"/>
      <c r="L29" s="1210"/>
      <c r="M29" s="1210"/>
      <c r="N29" s="1210"/>
      <c r="O29" s="1210"/>
      <c r="P29" s="1210"/>
      <c r="Q29" s="1210"/>
      <c r="R29" s="1210"/>
      <c r="S29" s="1210"/>
      <c r="T29" s="1210"/>
      <c r="U29" s="1211"/>
    </row>
    <row r="30" spans="2:21" ht="15.75">
      <c r="B30" s="687"/>
      <c r="C30" s="688"/>
      <c r="D30" s="689"/>
      <c r="E30" s="689"/>
      <c r="F30" s="689"/>
      <c r="G30" s="689"/>
      <c r="H30" s="689"/>
      <c r="I30" s="689"/>
      <c r="J30" s="689"/>
      <c r="K30" s="689"/>
      <c r="L30" s="689"/>
      <c r="M30" s="689"/>
      <c r="N30" s="689"/>
      <c r="O30" s="689"/>
      <c r="P30" s="689"/>
      <c r="Q30" s="689"/>
      <c r="R30" s="689"/>
      <c r="S30" s="689"/>
      <c r="T30" s="689"/>
      <c r="U30" s="690"/>
    </row>
    <row r="31" spans="2:21" ht="15.75">
      <c r="B31" s="687"/>
      <c r="C31" s="688" t="s">
        <v>650</v>
      </c>
      <c r="D31" s="689"/>
      <c r="E31" s="689"/>
      <c r="F31" s="689"/>
      <c r="G31" s="689"/>
      <c r="H31" s="689"/>
      <c r="I31" s="689"/>
      <c r="J31" s="689"/>
      <c r="K31" s="689"/>
      <c r="L31" s="689"/>
      <c r="M31" s="689"/>
      <c r="N31" s="689"/>
      <c r="O31" s="689"/>
      <c r="P31" s="689"/>
      <c r="Q31" s="689"/>
      <c r="R31" s="689"/>
      <c r="S31" s="689"/>
      <c r="T31" s="689"/>
      <c r="U31" s="690"/>
    </row>
    <row r="32" spans="2:21" ht="15.7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18" t="s">
        <v>652</v>
      </c>
      <c r="D33" s="1218"/>
      <c r="E33" s="1218"/>
      <c r="F33" s="1218"/>
      <c r="G33" s="1218"/>
      <c r="H33" s="1218"/>
      <c r="I33" s="1218"/>
      <c r="J33" s="1218"/>
      <c r="K33" s="1218"/>
      <c r="L33" s="1218"/>
      <c r="M33" s="1218"/>
      <c r="N33" s="1218"/>
      <c r="O33" s="1218"/>
      <c r="P33" s="1218"/>
      <c r="Q33" s="1218"/>
      <c r="R33" s="1218"/>
      <c r="S33" s="1218"/>
      <c r="T33" s="1218"/>
      <c r="U33" s="1219"/>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75">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12" t="s">
        <v>656</v>
      </c>
      <c r="D37" s="1212"/>
      <c r="E37" s="1212"/>
      <c r="F37" s="1212"/>
      <c r="G37" s="1212"/>
      <c r="H37" s="1212"/>
      <c r="I37" s="1212"/>
      <c r="J37" s="1212"/>
      <c r="K37" s="1212"/>
      <c r="L37" s="1212"/>
      <c r="M37" s="1212"/>
      <c r="N37" s="1212"/>
      <c r="O37" s="1212"/>
      <c r="P37" s="1212"/>
      <c r="Q37" s="1212"/>
      <c r="R37" s="1212"/>
      <c r="S37" s="1212"/>
      <c r="T37" s="1212"/>
      <c r="U37" s="1213"/>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75">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20" t="s">
        <v>660</v>
      </c>
      <c r="D41" s="1220"/>
      <c r="E41" s="1220"/>
      <c r="F41" s="1220"/>
      <c r="G41" s="1220"/>
      <c r="H41" s="1220"/>
      <c r="I41" s="1220"/>
      <c r="J41" s="1220"/>
      <c r="K41" s="1220"/>
      <c r="L41" s="1220"/>
      <c r="M41" s="1220"/>
      <c r="N41" s="1220"/>
      <c r="O41" s="1220"/>
      <c r="P41" s="1220"/>
      <c r="Q41" s="1220"/>
      <c r="R41" s="1220"/>
      <c r="S41" s="1220"/>
      <c r="T41" s="1220"/>
      <c r="U41" s="1221"/>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75">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08" t="s">
        <v>679</v>
      </c>
      <c r="D45" s="1208"/>
      <c r="E45" s="1208"/>
      <c r="F45" s="1208"/>
      <c r="G45" s="1208"/>
      <c r="H45" s="1208"/>
      <c r="I45" s="1208"/>
      <c r="J45" s="1208"/>
      <c r="K45" s="1208"/>
      <c r="L45" s="1208"/>
      <c r="M45" s="1208"/>
      <c r="N45" s="1208"/>
      <c r="O45" s="1208"/>
      <c r="P45" s="1208"/>
      <c r="Q45" s="1208"/>
      <c r="R45" s="1208"/>
      <c r="S45" s="1208"/>
      <c r="T45" s="1208"/>
      <c r="U45" s="1209"/>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08" t="s">
        <v>663</v>
      </c>
      <c r="D47" s="1208"/>
      <c r="E47" s="1208"/>
      <c r="F47" s="1208"/>
      <c r="G47" s="1208"/>
      <c r="H47" s="1208"/>
      <c r="I47" s="1208"/>
      <c r="J47" s="1208"/>
      <c r="K47" s="1208"/>
      <c r="L47" s="1208"/>
      <c r="M47" s="1208"/>
      <c r="N47" s="1208"/>
      <c r="O47" s="1208"/>
      <c r="P47" s="1208"/>
      <c r="Q47" s="1208"/>
      <c r="R47" s="1208"/>
      <c r="S47" s="1208"/>
      <c r="T47" s="1208"/>
      <c r="U47" s="1209"/>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08" t="s">
        <v>664</v>
      </c>
      <c r="D49" s="1208"/>
      <c r="E49" s="1208"/>
      <c r="F49" s="1208"/>
      <c r="G49" s="1208"/>
      <c r="H49" s="1208"/>
      <c r="I49" s="1208"/>
      <c r="J49" s="1208"/>
      <c r="K49" s="1208"/>
      <c r="L49" s="1208"/>
      <c r="M49" s="1208"/>
      <c r="N49" s="1208"/>
      <c r="O49" s="1208"/>
      <c r="P49" s="1208"/>
      <c r="Q49" s="1208"/>
      <c r="R49" s="1208"/>
      <c r="S49" s="1208"/>
      <c r="T49" s="1208"/>
      <c r="U49" s="1209"/>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08" t="s">
        <v>665</v>
      </c>
      <c r="D51" s="1208"/>
      <c r="E51" s="1208"/>
      <c r="F51" s="1208"/>
      <c r="G51" s="1208"/>
      <c r="H51" s="1208"/>
      <c r="I51" s="1208"/>
      <c r="J51" s="1208"/>
      <c r="K51" s="1208"/>
      <c r="L51" s="1208"/>
      <c r="M51" s="1208"/>
      <c r="N51" s="1208"/>
      <c r="O51" s="1208"/>
      <c r="P51" s="1208"/>
      <c r="Q51" s="1208"/>
      <c r="R51" s="1208"/>
      <c r="S51" s="1208"/>
      <c r="T51" s="1208"/>
      <c r="U51" s="1209"/>
    </row>
    <row r="52" spans="2:21" ht="15.7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10" t="s">
        <v>678</v>
      </c>
      <c r="D53" s="1210"/>
      <c r="E53" s="1210"/>
      <c r="F53" s="1210"/>
      <c r="G53" s="1210"/>
      <c r="H53" s="1210"/>
      <c r="I53" s="1210"/>
      <c r="J53" s="1210"/>
      <c r="K53" s="1210"/>
      <c r="L53" s="1210"/>
      <c r="M53" s="1210"/>
      <c r="N53" s="1210"/>
      <c r="O53" s="1210"/>
      <c r="P53" s="1210"/>
      <c r="Q53" s="1210"/>
      <c r="R53" s="1210"/>
      <c r="S53" s="1210"/>
      <c r="T53" s="1210"/>
      <c r="U53" s="1211"/>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12" t="s">
        <v>667</v>
      </c>
      <c r="D55" s="1212"/>
      <c r="E55" s="1212"/>
      <c r="F55" s="1212"/>
      <c r="G55" s="1212"/>
      <c r="H55" s="1212"/>
      <c r="I55" s="1212"/>
      <c r="J55" s="1212"/>
      <c r="K55" s="1212"/>
      <c r="L55" s="1212"/>
      <c r="M55" s="1212"/>
      <c r="N55" s="1212"/>
      <c r="O55" s="1212"/>
      <c r="P55" s="1212"/>
      <c r="Q55" s="1212"/>
      <c r="R55" s="1212"/>
      <c r="S55" s="1212"/>
      <c r="T55" s="1212"/>
      <c r="U55" s="1213"/>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12" t="s">
        <v>669</v>
      </c>
      <c r="D57" s="1212"/>
      <c r="E57" s="1212"/>
      <c r="F57" s="1212"/>
      <c r="G57" s="1212"/>
      <c r="H57" s="1212"/>
      <c r="I57" s="1212"/>
      <c r="J57" s="1212"/>
      <c r="K57" s="1212"/>
      <c r="L57" s="1212"/>
      <c r="M57" s="1212"/>
      <c r="N57" s="1212"/>
      <c r="O57" s="1212"/>
      <c r="P57" s="1212"/>
      <c r="Q57" s="1212"/>
      <c r="R57" s="1212"/>
      <c r="S57" s="1212"/>
      <c r="T57" s="1212"/>
      <c r="U57" s="1213"/>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zoomScale="80" zoomScaleNormal="80" workbookViewId="0">
      <selection activeCell="C43" sqref="C4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223" t="s">
        <v>681</v>
      </c>
      <c r="C3" s="1224"/>
      <c r="D3" s="1224"/>
      <c r="E3" s="1224"/>
      <c r="F3" s="1225"/>
      <c r="G3" s="122"/>
    </row>
    <row r="4" spans="2:20" ht="16.5" customHeight="1">
      <c r="B4" s="1226"/>
      <c r="C4" s="1227"/>
      <c r="D4" s="1227"/>
      <c r="E4" s="1227"/>
      <c r="F4" s="1228"/>
      <c r="G4" s="122"/>
    </row>
    <row r="5" spans="2:20" ht="71.25" customHeight="1">
      <c r="B5" s="1226"/>
      <c r="C5" s="1227"/>
      <c r="D5" s="1227"/>
      <c r="E5" s="1227"/>
      <c r="F5" s="1228"/>
      <c r="G5" s="122"/>
    </row>
    <row r="6" spans="2:20" ht="21.75" customHeight="1">
      <c r="B6" s="1229"/>
      <c r="C6" s="1230"/>
      <c r="D6" s="1230"/>
      <c r="E6" s="1230"/>
      <c r="F6" s="1231"/>
      <c r="G6" s="122"/>
    </row>
    <row r="8" spans="2:20" ht="21">
      <c r="B8" s="1222" t="s">
        <v>480</v>
      </c>
      <c r="C8" s="1222"/>
      <c r="D8" s="1222"/>
      <c r="E8" s="1222"/>
      <c r="F8" s="1222"/>
      <c r="G8" s="1222"/>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09"/>
  <sheetViews>
    <sheetView topLeftCell="R61" zoomScale="85" zoomScaleNormal="85" workbookViewId="0">
      <selection activeCell="T117" sqref="T117"/>
    </sheetView>
  </sheetViews>
  <sheetFormatPr defaultColWidth="9.140625" defaultRowHeight="15.75"/>
  <cols>
    <col min="1" max="1" width="2.7109375" style="9" customWidth="1"/>
    <col min="2" max="2" width="43.28515625" style="9" customWidth="1"/>
    <col min="3" max="3" width="16.5703125" style="9" customWidth="1"/>
    <col min="4" max="4" width="26"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hidden="1"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20.42578125" style="9" customWidth="1"/>
    <col min="19" max="19" width="17.140625" style="9" customWidth="1"/>
    <col min="20" max="20" width="18.85546875" style="8" customWidth="1"/>
    <col min="21" max="21" width="18.28515625" style="8" customWidth="1"/>
    <col min="22" max="22" width="19.28515625" style="9" customWidth="1"/>
    <col min="23" max="23" width="26.8554687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828763.94932554092</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9">
        <f>'1.  LRAMVA Summary'!R85+'1.  LRAMVA Summary'!R84</f>
        <v>14442.187485474029</v>
      </c>
      <c r="I21" s="103"/>
      <c r="P21" s="115"/>
      <c r="Q21" s="115"/>
      <c r="R21" s="96"/>
    </row>
    <row r="22" spans="1:21" ht="27.75" customHeight="1">
      <c r="C22" s="32"/>
      <c r="D22" s="32"/>
      <c r="E22" s="32"/>
      <c r="F22" s="124" t="s">
        <v>509</v>
      </c>
      <c r="G22" s="595" t="s">
        <v>448</v>
      </c>
      <c r="H22" s="185">
        <f>H19-H20+H21</f>
        <v>621256.78771547531</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34" t="s">
        <v>690</v>
      </c>
      <c r="C26" s="1234"/>
      <c r="D26" s="1234"/>
      <c r="E26" s="1234"/>
      <c r="F26" s="1234"/>
      <c r="G26" s="1234"/>
    </row>
    <row r="27" spans="1:21" ht="14.25" customHeight="1">
      <c r="A27" s="28"/>
      <c r="B27" s="540"/>
      <c r="C27" s="540"/>
      <c r="D27" s="530"/>
      <c r="E27" s="530"/>
      <c r="F27" s="530"/>
      <c r="G27" s="540"/>
    </row>
    <row r="28" spans="1:21" s="17" customFormat="1" ht="27" customHeight="1">
      <c r="B28" s="1237" t="s">
        <v>506</v>
      </c>
      <c r="C28" s="1238"/>
      <c r="D28" s="133" t="s">
        <v>40</v>
      </c>
      <c r="E28" s="134" t="s">
        <v>680</v>
      </c>
      <c r="F28" s="134" t="s">
        <v>407</v>
      </c>
      <c r="G28" s="135" t="s">
        <v>408</v>
      </c>
      <c r="T28" s="136"/>
      <c r="U28" s="136"/>
    </row>
    <row r="29" spans="1:21" ht="20.25" customHeight="1">
      <c r="B29" s="1232" t="s">
        <v>28</v>
      </c>
      <c r="C29" s="1233"/>
      <c r="D29" s="629" t="s">
        <v>26</v>
      </c>
      <c r="E29" s="138">
        <f>SUM(D54:D83)</f>
        <v>145385.58890589702</v>
      </c>
      <c r="F29" s="1195">
        <f>D85+D84</f>
        <v>3460.1770159603493</v>
      </c>
      <c r="G29" s="138">
        <f>E29+F29</f>
        <v>148845.76592185738</v>
      </c>
    </row>
    <row r="30" spans="1:21" ht="20.25" customHeight="1">
      <c r="B30" s="1232" t="s">
        <v>370</v>
      </c>
      <c r="C30" s="1233"/>
      <c r="D30" s="629" t="s">
        <v>26</v>
      </c>
      <c r="E30" s="139">
        <f>SUM(E54:E83)</f>
        <v>46693.340468348928</v>
      </c>
      <c r="F30" s="1196">
        <f>E85+E84</f>
        <v>1111.3015031467046</v>
      </c>
      <c r="G30" s="139">
        <f>E30+F30</f>
        <v>47804.641971495636</v>
      </c>
    </row>
    <row r="31" spans="1:21" ht="20.25" customHeight="1">
      <c r="B31" s="1232" t="s">
        <v>384</v>
      </c>
      <c r="C31" s="1233"/>
      <c r="D31" s="629" t="s">
        <v>27</v>
      </c>
      <c r="E31" s="139">
        <f>SUM(F54:F83)</f>
        <v>74185.095179178315</v>
      </c>
      <c r="F31" s="1196">
        <f>F85+F84</f>
        <v>1765.6052652644444</v>
      </c>
      <c r="G31" s="139">
        <f t="shared" ref="G31:G34" si="0">E31+F31</f>
        <v>75950.700444442758</v>
      </c>
    </row>
    <row r="32" spans="1:21" ht="20.25" customHeight="1">
      <c r="B32" s="1232" t="s">
        <v>375</v>
      </c>
      <c r="C32" s="1233"/>
      <c r="D32" s="629" t="s">
        <v>27</v>
      </c>
      <c r="E32" s="139">
        <f>SUM(G54:G83)</f>
        <v>79126.666415253916</v>
      </c>
      <c r="F32" s="1196">
        <f>G85+G84</f>
        <v>1883.2146606830433</v>
      </c>
      <c r="G32" s="139">
        <f t="shared" si="0"/>
        <v>81009.881075936966</v>
      </c>
    </row>
    <row r="33" spans="2:22" ht="20.25" customHeight="1">
      <c r="B33" s="1232" t="s">
        <v>395</v>
      </c>
      <c r="C33" s="1233"/>
      <c r="D33" s="629" t="s">
        <v>27</v>
      </c>
      <c r="E33" s="139">
        <f>SUM(H54:H83)</f>
        <v>281680.94711981731</v>
      </c>
      <c r="F33" s="1196">
        <f>H85+H84</f>
        <v>6704.0065414516512</v>
      </c>
      <c r="G33" s="139">
        <f>E33+F33</f>
        <v>288384.95366126898</v>
      </c>
    </row>
    <row r="34" spans="2:22" ht="20.25" customHeight="1">
      <c r="B34" s="1232" t="s">
        <v>31</v>
      </c>
      <c r="C34" s="1233"/>
      <c r="D34" s="629" t="s">
        <v>26</v>
      </c>
      <c r="E34" s="139">
        <f>SUM(I54:I83)</f>
        <v>0</v>
      </c>
      <c r="F34" s="1196">
        <f>I85+I84</f>
        <v>0</v>
      </c>
      <c r="G34" s="139">
        <f t="shared" si="0"/>
        <v>0</v>
      </c>
    </row>
    <row r="35" spans="2:22" ht="20.25" customHeight="1">
      <c r="B35" s="1232" t="s">
        <v>29</v>
      </c>
      <c r="C35" s="1233"/>
      <c r="D35" s="629" t="s">
        <v>27</v>
      </c>
      <c r="E35" s="139">
        <f>SUM(J54:J83)</f>
        <v>0</v>
      </c>
      <c r="F35" s="1196">
        <f>J85+J84</f>
        <v>0</v>
      </c>
      <c r="G35" s="139">
        <f>E35+F35</f>
        <v>0</v>
      </c>
    </row>
    <row r="36" spans="2:22" ht="20.25" customHeight="1">
      <c r="B36" s="1232" t="s">
        <v>30</v>
      </c>
      <c r="C36" s="1233"/>
      <c r="D36" s="629" t="s">
        <v>27</v>
      </c>
      <c r="E36" s="139">
        <f>SUM(K54:K83)</f>
        <v>-20257.037858494274</v>
      </c>
      <c r="F36" s="1196">
        <f>K85+K84</f>
        <v>-482.11750103216372</v>
      </c>
      <c r="G36" s="139">
        <f t="shared" ref="G36:G42" si="1">E36+F36</f>
        <v>-20739.155359526438</v>
      </c>
    </row>
    <row r="37" spans="2:22" ht="20.25" customHeight="1">
      <c r="B37" s="1232"/>
      <c r="C37" s="1233"/>
      <c r="D37" s="629"/>
      <c r="E37" s="139">
        <f>SUM(L54:L83)</f>
        <v>0</v>
      </c>
      <c r="F37" s="1196">
        <f>L85+L84</f>
        <v>0</v>
      </c>
      <c r="G37" s="139">
        <f t="shared" si="1"/>
        <v>0</v>
      </c>
    </row>
    <row r="38" spans="2:22" ht="20.25" customHeight="1">
      <c r="B38" s="1232"/>
      <c r="C38" s="1233"/>
      <c r="D38" s="629"/>
      <c r="E38" s="139">
        <f>SUM(M54:M83)</f>
        <v>0</v>
      </c>
      <c r="F38" s="1196">
        <f>M85+M84</f>
        <v>0</v>
      </c>
      <c r="G38" s="139">
        <f t="shared" si="1"/>
        <v>0</v>
      </c>
    </row>
    <row r="39" spans="2:22" ht="20.25" customHeight="1">
      <c r="B39" s="1232"/>
      <c r="C39" s="1233"/>
      <c r="D39" s="629"/>
      <c r="E39" s="139">
        <f>SUM(N54:N83)</f>
        <v>0</v>
      </c>
      <c r="F39" s="1196">
        <f>N85+N84</f>
        <v>0</v>
      </c>
      <c r="G39" s="139">
        <f t="shared" si="1"/>
        <v>0</v>
      </c>
    </row>
    <row r="40" spans="2:22" ht="20.25" customHeight="1">
      <c r="B40" s="1232"/>
      <c r="C40" s="1233"/>
      <c r="D40" s="629"/>
      <c r="E40" s="139">
        <f>SUM(O54:O83)</f>
        <v>0</v>
      </c>
      <c r="F40" s="1196">
        <f>O85+O84</f>
        <v>0</v>
      </c>
      <c r="G40" s="139">
        <f t="shared" si="1"/>
        <v>0</v>
      </c>
    </row>
    <row r="41" spans="2:22" ht="20.25" customHeight="1">
      <c r="B41" s="1232"/>
      <c r="C41" s="1233"/>
      <c r="D41" s="629"/>
      <c r="E41" s="139">
        <f>SUM(P54:P83)</f>
        <v>0</v>
      </c>
      <c r="F41" s="1196">
        <f>P85+P84</f>
        <v>0</v>
      </c>
      <c r="G41" s="139">
        <f t="shared" si="1"/>
        <v>0</v>
      </c>
    </row>
    <row r="42" spans="2:22" ht="20.25" customHeight="1">
      <c r="B42" s="1232"/>
      <c r="C42" s="1233"/>
      <c r="D42" s="630"/>
      <c r="E42" s="140">
        <f>SUM(Q54:Q83)</f>
        <v>0</v>
      </c>
      <c r="F42" s="1197">
        <f>Q85+Q84</f>
        <v>0</v>
      </c>
      <c r="G42" s="140">
        <f t="shared" si="1"/>
        <v>0</v>
      </c>
    </row>
    <row r="43" spans="2:22" s="8" customFormat="1" ht="21" customHeight="1">
      <c r="B43" s="1235" t="s">
        <v>25</v>
      </c>
      <c r="C43" s="1236"/>
      <c r="D43" s="137"/>
      <c r="E43" s="141">
        <f>SUM(E29:E42)</f>
        <v>606814.60023000115</v>
      </c>
      <c r="F43" s="1198">
        <f>SUM(F29:F42)</f>
        <v>14442.187485474027</v>
      </c>
      <c r="G43" s="141">
        <f>SUM(G29:G42)</f>
        <v>621256.78771547531</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34" t="s">
        <v>617</v>
      </c>
      <c r="C48" s="1234"/>
      <c r="D48" s="1234"/>
      <c r="E48" s="1234"/>
      <c r="F48" s="1234"/>
      <c r="G48" s="1234"/>
      <c r="H48" s="1234"/>
      <c r="I48" s="1234"/>
      <c r="J48" s="1234"/>
      <c r="K48" s="1234"/>
      <c r="L48" s="1234"/>
      <c r="M48" s="609"/>
      <c r="N48" s="105"/>
      <c r="O48" s="105"/>
      <c r="P48" s="105"/>
      <c r="Q48" s="105"/>
      <c r="R48" s="105"/>
      <c r="T48" s="37"/>
      <c r="U48" s="19"/>
      <c r="V48" s="38"/>
    </row>
    <row r="49" spans="2:22" s="28" customFormat="1" ht="40.9" customHeight="1">
      <c r="B49" s="1234" t="s">
        <v>563</v>
      </c>
      <c r="C49" s="1234"/>
      <c r="D49" s="1234"/>
      <c r="E49" s="1234"/>
      <c r="F49" s="1234"/>
      <c r="G49" s="1234"/>
      <c r="H49" s="1234"/>
      <c r="I49" s="1234"/>
      <c r="J49" s="1234"/>
      <c r="K49" s="1234"/>
      <c r="L49" s="1234"/>
      <c r="M49" s="609"/>
      <c r="N49" s="105"/>
      <c r="O49" s="105"/>
      <c r="P49" s="105"/>
      <c r="Q49" s="105"/>
      <c r="R49" s="105"/>
      <c r="T49" s="37"/>
      <c r="U49" s="19"/>
      <c r="V49" s="38"/>
    </row>
    <row r="50" spans="2:22" s="28" customFormat="1" ht="18" customHeight="1">
      <c r="B50" s="1234" t="s">
        <v>689</v>
      </c>
      <c r="C50" s="1234"/>
      <c r="D50" s="1234"/>
      <c r="E50" s="1234"/>
      <c r="F50" s="1234"/>
      <c r="G50" s="1234"/>
      <c r="H50" s="1234"/>
      <c r="I50" s="1234"/>
      <c r="J50" s="1234"/>
      <c r="K50" s="1234"/>
      <c r="L50" s="1234"/>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5">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4" t="s">
        <v>868</v>
      </c>
      <c r="U67" s="1055" t="s">
        <v>869</v>
      </c>
      <c r="V67" s="1056" t="s">
        <v>870</v>
      </c>
      <c r="W67" s="1057" t="s">
        <v>871</v>
      </c>
      <c r="X67" s="1049"/>
      <c r="Y67" s="1049"/>
    </row>
    <row r="68" spans="2:25" s="136" customFormat="1">
      <c r="B68" s="616" t="s">
        <v>66</v>
      </c>
      <c r="C68" s="613"/>
      <c r="D68" s="157"/>
      <c r="E68" s="157"/>
      <c r="F68" s="157"/>
      <c r="G68" s="157"/>
      <c r="H68" s="157"/>
      <c r="I68" s="157"/>
      <c r="J68" s="157"/>
      <c r="K68" s="158"/>
      <c r="L68" s="158"/>
      <c r="M68" s="158"/>
      <c r="N68" s="158"/>
      <c r="O68" s="158"/>
      <c r="P68" s="158"/>
      <c r="Q68" s="158"/>
      <c r="R68" s="159"/>
      <c r="T68" s="1052">
        <f>R72+R73</f>
        <v>606814.60023000126</v>
      </c>
      <c r="U68" s="1050">
        <f>R85</f>
        <v>10877.151709122772</v>
      </c>
      <c r="V68" s="1051">
        <f>R84+R85</f>
        <v>14442.187485474029</v>
      </c>
      <c r="W68" s="1053">
        <f>T68+V68</f>
        <v>621256.78771547531</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7"/>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8"/>
      <c r="U70" s="156"/>
      <c r="V70" s="1047"/>
      <c r="W70" s="1048"/>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7"/>
      <c r="W71" s="160"/>
    </row>
    <row r="72" spans="2:25" s="160" customFormat="1">
      <c r="B72" s="151" t="s">
        <v>226</v>
      </c>
      <c r="C72" s="527"/>
      <c r="D72" s="153">
        <f>'5.  2015-2020 LRAM'!Y586</f>
        <v>188170.09501570702</v>
      </c>
      <c r="E72" s="153">
        <f>'5.  2015-2020 LRAM'!Z586</f>
        <v>62451.643006720195</v>
      </c>
      <c r="F72" s="153">
        <f>'5.  2015-2020 LRAM'!AA586</f>
        <v>98495.327138359164</v>
      </c>
      <c r="G72" s="153">
        <f>'5.  2015-2020 LRAM'!AB586</f>
        <v>83828.894436309434</v>
      </c>
      <c r="H72" s="153">
        <f>'5.  2015-2020 LRAM'!AC586</f>
        <v>392185.18929232319</v>
      </c>
      <c r="I72" s="153">
        <f>'5.  2015-2020 LRAM'!AD586</f>
        <v>0</v>
      </c>
      <c r="J72" s="153">
        <f>'5.  2015-2020 LRAM'!AE586</f>
        <v>0</v>
      </c>
      <c r="K72" s="153">
        <f>'5.  2015-2020 LRAM'!AF586</f>
        <v>3632.8004361218491</v>
      </c>
      <c r="L72" s="153">
        <f>'5.  2015-2020 LRAM'!AG586</f>
        <v>0</v>
      </c>
      <c r="M72" s="153">
        <f>'5.  2015-2020 LRAM'!AH586</f>
        <v>0</v>
      </c>
      <c r="N72" s="153">
        <f>'5.  2015-2020 LRAM'!AI586</f>
        <v>0</v>
      </c>
      <c r="O72" s="153">
        <f>'5.  2015-2020 LRAM'!AJ586</f>
        <v>0</v>
      </c>
      <c r="P72" s="153">
        <f>'5.  2015-2020 LRAM'!AK586</f>
        <v>0</v>
      </c>
      <c r="Q72" s="153">
        <f>'5.  2015-2020 LRAM'!AL586</f>
        <v>0</v>
      </c>
      <c r="R72" s="154">
        <f>SUM(D72:Q72)</f>
        <v>828763.94932554092</v>
      </c>
      <c r="U72" s="149"/>
      <c r="V72" s="1047"/>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8"/>
      <c r="U73" s="156"/>
      <c r="V73" s="1047"/>
      <c r="W73" s="1048"/>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7"/>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7"/>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8"/>
      <c r="U76" s="156"/>
      <c r="V76" s="1047"/>
      <c r="W76" s="1048"/>
    </row>
    <row r="77" spans="2:25" s="136" customFormat="1" hidden="1">
      <c r="B77" s="616" t="s">
        <v>66</v>
      </c>
      <c r="C77" s="613"/>
      <c r="D77" s="157"/>
      <c r="E77" s="157"/>
      <c r="F77" s="157"/>
      <c r="G77" s="157"/>
      <c r="H77" s="157"/>
      <c r="I77" s="157"/>
      <c r="J77" s="157"/>
      <c r="K77" s="158"/>
      <c r="L77" s="158"/>
      <c r="M77" s="158"/>
      <c r="N77" s="158"/>
      <c r="O77" s="158"/>
      <c r="P77" s="158"/>
      <c r="Q77" s="158"/>
      <c r="R77" s="159"/>
      <c r="T77" s="1048"/>
      <c r="U77" s="156"/>
      <c r="V77" s="1047"/>
      <c r="W77" s="1048"/>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8"/>
      <c r="U80" s="1048"/>
      <c r="V80" s="1048"/>
      <c r="W80" s="1048"/>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8"/>
      <c r="U83" s="1048"/>
      <c r="V83" s="1048"/>
      <c r="W83" s="1048"/>
    </row>
    <row r="84" spans="2:23" s="136" customFormat="1">
      <c r="B84" s="1040" t="s">
        <v>866</v>
      </c>
      <c r="C84" s="1041"/>
      <c r="D84" s="1044">
        <f>'6.  Carrying Charges'!I117</f>
        <v>854.14033482214495</v>
      </c>
      <c r="E84" s="1044">
        <f>'6.  Carrying Charges'!J117</f>
        <v>274.32337525154998</v>
      </c>
      <c r="F84" s="1044">
        <f>'6.  Carrying Charges'!K117</f>
        <v>435.83743417767266</v>
      </c>
      <c r="G84" s="1044">
        <f>'6.  Carrying Charges'!L117</f>
        <v>464.86916518961669</v>
      </c>
      <c r="H84" s="1044">
        <f>'6.  Carrying Charges'!M117</f>
        <v>1654.8755643289269</v>
      </c>
      <c r="I84" s="1044">
        <f>'6.  Carrying Charges'!N117</f>
        <v>0</v>
      </c>
      <c r="J84" s="1044">
        <f>'6.  Carrying Charges'!O117</f>
        <v>0</v>
      </c>
      <c r="K84" s="1044">
        <f>'6.  Carrying Charges'!P117</f>
        <v>-119.01009741865386</v>
      </c>
      <c r="L84" s="1042"/>
      <c r="M84" s="1042"/>
      <c r="N84" s="1042"/>
      <c r="O84" s="1042"/>
      <c r="P84" s="1042"/>
      <c r="Q84" s="1042"/>
      <c r="R84" s="1045">
        <f>SUM(D84:Q84)</f>
        <v>3565.035776351257</v>
      </c>
      <c r="T84" s="1048"/>
      <c r="U84" s="1048"/>
      <c r="V84" s="1048"/>
      <c r="W84" s="1048"/>
    </row>
    <row r="85" spans="2:23" s="17" customFormat="1" ht="20.25" customHeight="1">
      <c r="B85" s="1043" t="s">
        <v>867</v>
      </c>
      <c r="C85" s="1041"/>
      <c r="D85" s="1044">
        <f>'6.  Carrying Charges'!I132</f>
        <v>2606.0366811382046</v>
      </c>
      <c r="E85" s="1044">
        <f>'6.  Carrying Charges'!J132</f>
        <v>836.97812789515467</v>
      </c>
      <c r="F85" s="1044">
        <f>'6.  Carrying Charges'!K132</f>
        <v>1329.7678310867716</v>
      </c>
      <c r="G85" s="1044">
        <f>'6.  Carrying Charges'!L132</f>
        <v>1418.3454954934266</v>
      </c>
      <c r="H85" s="1044">
        <f>'6.  Carrying Charges'!M132</f>
        <v>5049.1309771227243</v>
      </c>
      <c r="I85" s="1044">
        <f>'6.  Carrying Charges'!N132</f>
        <v>0</v>
      </c>
      <c r="J85" s="1044">
        <f>'6.  Carrying Charges'!O132</f>
        <v>0</v>
      </c>
      <c r="K85" s="1044">
        <f>'6.  Carrying Charges'!P132</f>
        <v>-363.10740361350986</v>
      </c>
      <c r="L85" s="1044">
        <f>'6.  Carrying Charges'!Q162</f>
        <v>0</v>
      </c>
      <c r="M85" s="1044">
        <f>'6.  Carrying Charges'!R162</f>
        <v>0</v>
      </c>
      <c r="N85" s="1044">
        <f>'6.  Carrying Charges'!S162</f>
        <v>0</v>
      </c>
      <c r="O85" s="1044">
        <f>'6.  Carrying Charges'!T162</f>
        <v>0</v>
      </c>
      <c r="P85" s="1044">
        <f>'6.  Carrying Charges'!U162</f>
        <v>0</v>
      </c>
      <c r="Q85" s="1044">
        <f>'6.  Carrying Charges'!V162</f>
        <v>0</v>
      </c>
      <c r="R85" s="1045">
        <f>SUM(D85:Q85)</f>
        <v>10877.151709122772</v>
      </c>
      <c r="U85" s="149"/>
      <c r="V85" s="150"/>
    </row>
    <row r="86" spans="2:23" s="160" customFormat="1" ht="21.75" customHeight="1">
      <c r="B86" s="614" t="s">
        <v>239</v>
      </c>
      <c r="C86" s="615"/>
      <c r="D86" s="1046">
        <f>SUM(D54:D74)+D85+D84</f>
        <v>148845.76592185738</v>
      </c>
      <c r="E86" s="1046">
        <f t="shared" ref="E86:K86" si="2">SUM(E54:E74)+E85+E84</f>
        <v>47804.641971495636</v>
      </c>
      <c r="F86" s="1046">
        <f t="shared" si="2"/>
        <v>75950.700444442773</v>
      </c>
      <c r="G86" s="1046">
        <f t="shared" si="2"/>
        <v>81009.881075936966</v>
      </c>
      <c r="H86" s="1046">
        <f t="shared" si="2"/>
        <v>288384.95366126898</v>
      </c>
      <c r="I86" s="1046">
        <f t="shared" si="2"/>
        <v>0</v>
      </c>
      <c r="J86" s="1046">
        <f t="shared" si="2"/>
        <v>0</v>
      </c>
      <c r="K86" s="1046">
        <f t="shared" si="2"/>
        <v>-20739.155359526438</v>
      </c>
      <c r="L86" s="614">
        <f t="shared" ref="L86:O86" si="3">SUM(L54:L74)+L85</f>
        <v>0</v>
      </c>
      <c r="M86" s="614">
        <f t="shared" si="3"/>
        <v>0</v>
      </c>
      <c r="N86" s="614">
        <f t="shared" si="3"/>
        <v>0</v>
      </c>
      <c r="O86" s="614">
        <f t="shared" si="3"/>
        <v>0</v>
      </c>
      <c r="P86" s="614">
        <f>SUM(P54:P74)+P85</f>
        <v>0</v>
      </c>
      <c r="Q86" s="614">
        <f>SUM(Q54:Q74)+Q85</f>
        <v>0</v>
      </c>
      <c r="R86" s="1046">
        <f>SUM(R54:R74)+R85+R84</f>
        <v>621256.78771547531</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5">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0</v>
      </c>
      <c r="J94" s="548">
        <f>SUM('5.  2015-2020 LRAM'!Y762:AL762)</f>
        <v>0</v>
      </c>
      <c r="K94" s="548">
        <f>SUM('5.  2015-2020 LRAM'!Y945:AL945)</f>
        <v>0</v>
      </c>
      <c r="L94" s="548">
        <f>SUM('5.  2015-2020 LRAM'!Y1128:AL1128)</f>
        <v>0</v>
      </c>
      <c r="M94" s="548">
        <f>SUM(C94:L94)</f>
        <v>0</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0</v>
      </c>
      <c r="J95" s="548">
        <f>SUM('5.  2015-2020 LRAM'!Y763:AL763)</f>
        <v>0</v>
      </c>
      <c r="K95" s="548">
        <f>SUM('5.  2015-2020 LRAM'!Y946:AL946)</f>
        <v>0</v>
      </c>
      <c r="L95" s="548">
        <f>SUM('5.  2015-2020 LRAM'!Y1129:AL1129)</f>
        <v>0</v>
      </c>
      <c r="M95" s="548">
        <f>SUM(D95:L95)</f>
        <v>0</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0</v>
      </c>
      <c r="J96" s="548">
        <f>SUM('5.  2015-2020 LRAM'!Y764:AL764)</f>
        <v>0</v>
      </c>
      <c r="K96" s="548">
        <f>SUM('5.  2015-2020 LRAM'!Y947:AL947)</f>
        <v>0</v>
      </c>
      <c r="L96" s="548">
        <f>SUM('5.  2015-2020 LRAM'!Y1130:AL1130)</f>
        <v>0</v>
      </c>
      <c r="M96" s="548">
        <f>SUM(C96:L96)</f>
        <v>0</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196605.63577489165</v>
      </c>
      <c r="J100" s="548">
        <f>SUM('5.  2015-2020 LRAM'!Y768:AL768)</f>
        <v>0</v>
      </c>
      <c r="K100" s="548">
        <f>SUM('5.  2015-2020 LRAM'!Y951:AL951)</f>
        <v>0</v>
      </c>
      <c r="L100" s="548">
        <f>SUM('5.  2015-2020 LRAM'!Y1134:AL1134)</f>
        <v>0</v>
      </c>
      <c r="M100" s="548">
        <f>SUM(I100:L100)</f>
        <v>196605.63577489165</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828763.9493255408</v>
      </c>
      <c r="J104" s="548">
        <f>J94+J95+J96+J97+J98+J99+J100+J101</f>
        <v>0</v>
      </c>
      <c r="K104" s="548">
        <f>K94+K95+K96+K97+K98+K99+K100+K101+K102</f>
        <v>0</v>
      </c>
      <c r="L104" s="548">
        <f>SUM(L94:L103)</f>
        <v>0</v>
      </c>
      <c r="M104" s="548">
        <f>SUM(M94:M103)</f>
        <v>828763.9493255408</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3565.0357763512566</v>
      </c>
      <c r="J106" s="546">
        <f>'6.  Carrying Charges'!W132</f>
        <v>10877.151709122772</v>
      </c>
      <c r="K106" s="546">
        <f>'6.  Carrying Charges'!W147</f>
        <v>10877.151709122772</v>
      </c>
      <c r="L106" s="546">
        <f>'6.  Carrying Charges'!W162</f>
        <v>10877.151709122772</v>
      </c>
      <c r="M106" s="548">
        <f>SUM(C106:L106)</f>
        <v>36196.490903719576</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610379.63600635238</v>
      </c>
      <c r="J107" s="546">
        <f t="shared" si="4"/>
        <v>10877.151709122772</v>
      </c>
      <c r="K107" s="546">
        <f>K104-K105+K106</f>
        <v>10877.151709122772</v>
      </c>
      <c r="L107" s="546">
        <f>L104-L105+L106</f>
        <v>10877.151709122772</v>
      </c>
      <c r="M107" s="546">
        <f>M104-M105+M106</f>
        <v>643011.09113372071</v>
      </c>
    </row>
    <row r="108" spans="2:21" hidden="1"/>
    <row r="109" spans="2:21">
      <c r="B109" s="581"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5" location="'6.  Carrying Charges'!A1" display="Carrying Charges" xr:uid="{00000000-0004-0000-0400-000000000000}"/>
    <hyperlink ref="B109"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3</xdr:col>
                    <xdr:colOff>247650</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3</xdr:col>
                    <xdr:colOff>247650</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3</xdr:col>
                    <xdr:colOff>247650</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3</xdr:col>
                    <xdr:colOff>247650</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3</xdr:col>
                    <xdr:colOff>247650</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3</xdr:col>
                    <xdr:colOff>247650</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5"/>
  <sheetViews>
    <sheetView topLeftCell="A35" zoomScale="80" zoomScaleNormal="80" workbookViewId="0">
      <selection activeCell="C59" sqref="C59"/>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29" t="s">
        <v>170</v>
      </c>
      <c r="C14" s="126" t="s">
        <v>174</v>
      </c>
    </row>
    <row r="15" spans="2:3" ht="26.25" customHeight="1" thickBot="1">
      <c r="C15" s="128" t="s">
        <v>405</v>
      </c>
    </row>
    <row r="16" spans="2:3" ht="27" customHeight="1" thickBot="1">
      <c r="C16" s="561" t="s">
        <v>550</v>
      </c>
    </row>
    <row r="19" spans="2:8" ht="15.75">
      <c r="B19" s="529" t="s">
        <v>622</v>
      </c>
    </row>
    <row r="20" spans="2:8" ht="13.5" customHeight="1"/>
    <row r="21" spans="2:8" ht="40.9" customHeight="1">
      <c r="B21" s="1234" t="s">
        <v>688</v>
      </c>
      <c r="C21" s="1234"/>
      <c r="D21" s="1234"/>
      <c r="E21" s="1234"/>
      <c r="F21" s="1234"/>
      <c r="G21" s="1234"/>
      <c r="H21" s="1234"/>
    </row>
    <row r="23" spans="2:8" s="601" customFormat="1" ht="15.75">
      <c r="B23" s="611" t="s">
        <v>545</v>
      </c>
      <c r="C23" s="611" t="s">
        <v>560</v>
      </c>
      <c r="D23" s="611" t="s">
        <v>544</v>
      </c>
      <c r="E23" s="1243" t="s">
        <v>33</v>
      </c>
      <c r="F23" s="1244"/>
      <c r="G23" s="1243" t="s">
        <v>543</v>
      </c>
      <c r="H23" s="1244"/>
    </row>
    <row r="24" spans="2:8" ht="30" customHeight="1">
      <c r="B24" s="600">
        <v>1</v>
      </c>
      <c r="C24" s="635" t="s">
        <v>169</v>
      </c>
      <c r="D24" s="1029" t="s">
        <v>874</v>
      </c>
      <c r="E24" s="1250" t="s">
        <v>872</v>
      </c>
      <c r="F24" s="1251"/>
      <c r="G24" s="1245" t="s">
        <v>862</v>
      </c>
      <c r="H24" s="1253"/>
    </row>
    <row r="25" spans="2:8" ht="50.25" customHeight="1">
      <c r="B25" s="600">
        <v>2</v>
      </c>
      <c r="C25" s="635" t="s">
        <v>169</v>
      </c>
      <c r="D25" s="1029" t="s">
        <v>875</v>
      </c>
      <c r="E25" s="1250" t="s">
        <v>876</v>
      </c>
      <c r="F25" s="1251"/>
      <c r="G25" s="1245" t="s">
        <v>862</v>
      </c>
      <c r="H25" s="1253"/>
    </row>
    <row r="26" spans="2:8">
      <c r="B26" s="600">
        <v>3</v>
      </c>
      <c r="C26" s="635" t="s">
        <v>169</v>
      </c>
      <c r="D26" s="1029" t="s">
        <v>963</v>
      </c>
      <c r="E26" s="1241" t="s">
        <v>873</v>
      </c>
      <c r="F26" s="1249"/>
      <c r="G26" s="1245" t="s">
        <v>862</v>
      </c>
      <c r="H26" s="1253"/>
    </row>
    <row r="27" spans="2:8" ht="60">
      <c r="B27" s="600">
        <v>4</v>
      </c>
      <c r="C27" s="635" t="s">
        <v>367</v>
      </c>
      <c r="D27" s="1029" t="s">
        <v>842</v>
      </c>
      <c r="E27" s="1247" t="s">
        <v>840</v>
      </c>
      <c r="F27" s="1248"/>
      <c r="G27" s="1247" t="s">
        <v>841</v>
      </c>
      <c r="H27" s="1248"/>
    </row>
    <row r="28" spans="2:8" ht="135">
      <c r="B28" s="600">
        <v>5</v>
      </c>
      <c r="C28" s="635" t="s">
        <v>367</v>
      </c>
      <c r="D28" s="1029" t="s">
        <v>843</v>
      </c>
      <c r="E28" s="1247" t="s">
        <v>844</v>
      </c>
      <c r="F28" s="1248"/>
      <c r="G28" s="1247" t="s">
        <v>845</v>
      </c>
      <c r="H28" s="1248"/>
    </row>
    <row r="29" spans="2:8" ht="30.75" customHeight="1">
      <c r="B29" s="980">
        <v>6</v>
      </c>
      <c r="C29" s="981" t="s">
        <v>368</v>
      </c>
      <c r="D29" s="982" t="s">
        <v>814</v>
      </c>
      <c r="E29" s="1239" t="s">
        <v>838</v>
      </c>
      <c r="F29" s="1240"/>
      <c r="G29" s="1247" t="s">
        <v>854</v>
      </c>
      <c r="H29" s="1248"/>
    </row>
    <row r="30" spans="2:8">
      <c r="B30" s="600">
        <v>7</v>
      </c>
      <c r="C30" s="635" t="s">
        <v>368</v>
      </c>
      <c r="D30" s="982" t="s">
        <v>847</v>
      </c>
      <c r="E30" s="1239" t="s">
        <v>848</v>
      </c>
      <c r="F30" s="1240"/>
      <c r="G30" s="1247" t="s">
        <v>839</v>
      </c>
      <c r="H30" s="1248"/>
    </row>
    <row r="31" spans="2:8" ht="30.75" customHeight="1">
      <c r="B31" s="600">
        <v>8</v>
      </c>
      <c r="C31" s="635" t="s">
        <v>368</v>
      </c>
      <c r="D31" s="599" t="s">
        <v>853</v>
      </c>
      <c r="E31" s="1239" t="s">
        <v>856</v>
      </c>
      <c r="F31" s="1240"/>
      <c r="G31" s="1247" t="s">
        <v>855</v>
      </c>
      <c r="H31" s="1248"/>
    </row>
    <row r="32" spans="2:8">
      <c r="B32" s="600">
        <v>9</v>
      </c>
      <c r="C32" s="635" t="s">
        <v>368</v>
      </c>
      <c r="D32" s="599" t="s">
        <v>857</v>
      </c>
      <c r="E32" s="1239" t="s">
        <v>858</v>
      </c>
      <c r="F32" s="1240"/>
      <c r="G32" s="1245" t="s">
        <v>859</v>
      </c>
      <c r="H32" s="1246"/>
    </row>
    <row r="33" spans="2:8" ht="72" customHeight="1">
      <c r="B33" s="600">
        <v>10</v>
      </c>
      <c r="C33" s="635" t="s">
        <v>368</v>
      </c>
      <c r="D33" s="599" t="s">
        <v>957</v>
      </c>
      <c r="E33" s="1239" t="s">
        <v>958</v>
      </c>
      <c r="F33" s="1252"/>
      <c r="G33" s="1245" t="s">
        <v>956</v>
      </c>
      <c r="H33" s="1253"/>
    </row>
    <row r="34" spans="2:8" ht="29.25" customHeight="1">
      <c r="B34" s="600">
        <v>11</v>
      </c>
      <c r="C34" s="635" t="s">
        <v>369</v>
      </c>
      <c r="D34" s="599" t="s">
        <v>860</v>
      </c>
      <c r="E34" s="1250" t="s">
        <v>861</v>
      </c>
      <c r="F34" s="1251"/>
      <c r="G34" s="1245" t="s">
        <v>862</v>
      </c>
      <c r="H34" s="1246"/>
    </row>
    <row r="35" spans="2:8" ht="30.75" customHeight="1">
      <c r="B35" s="600">
        <v>12</v>
      </c>
      <c r="C35" s="635" t="s">
        <v>369</v>
      </c>
      <c r="D35" s="599" t="s">
        <v>863</v>
      </c>
      <c r="E35" s="1239" t="s">
        <v>864</v>
      </c>
      <c r="F35" s="1240"/>
      <c r="G35" s="1247" t="s">
        <v>865</v>
      </c>
      <c r="H35" s="1248"/>
    </row>
    <row r="36" spans="2:8">
      <c r="B36" s="600">
        <v>13</v>
      </c>
      <c r="C36" s="635" t="s">
        <v>169</v>
      </c>
      <c r="D36" s="599" t="s">
        <v>960</v>
      </c>
      <c r="E36" s="1239" t="s">
        <v>959</v>
      </c>
      <c r="F36" s="1252"/>
      <c r="G36" s="1241" t="s">
        <v>862</v>
      </c>
      <c r="H36" s="1249"/>
    </row>
    <row r="37" spans="2:8">
      <c r="B37" s="600">
        <v>14</v>
      </c>
      <c r="C37" s="635" t="s">
        <v>169</v>
      </c>
      <c r="D37" s="599" t="s">
        <v>961</v>
      </c>
      <c r="E37" s="1239" t="s">
        <v>962</v>
      </c>
      <c r="F37" s="1240"/>
      <c r="G37" s="1241" t="s">
        <v>862</v>
      </c>
      <c r="H37" s="1249"/>
    </row>
    <row r="38" spans="2:8">
      <c r="B38" s="600"/>
      <c r="C38" s="635"/>
      <c r="D38" s="599"/>
      <c r="E38" s="1200"/>
      <c r="F38" s="1201"/>
      <c r="G38" s="1202"/>
      <c r="H38" s="1203"/>
    </row>
    <row r="39" spans="2:8">
      <c r="B39" s="600" t="s">
        <v>479</v>
      </c>
      <c r="C39" s="635"/>
      <c r="D39" s="599"/>
      <c r="E39" s="1239"/>
      <c r="F39" s="1240"/>
      <c r="G39" s="1245"/>
      <c r="H39" s="1246"/>
    </row>
    <row r="41" spans="2:8" ht="30.75" customHeight="1">
      <c r="B41" s="529" t="s">
        <v>618</v>
      </c>
    </row>
    <row r="42" spans="2:8" ht="23.25" customHeight="1">
      <c r="B42" s="560" t="s">
        <v>623</v>
      </c>
      <c r="C42" s="597"/>
      <c r="D42" s="597"/>
      <c r="E42" s="597"/>
      <c r="F42" s="597"/>
      <c r="G42" s="597"/>
      <c r="H42" s="597"/>
    </row>
    <row r="44" spans="2:8" s="90" customFormat="1" ht="15.75">
      <c r="B44" s="611" t="s">
        <v>545</v>
      </c>
      <c r="C44" s="611" t="s">
        <v>560</v>
      </c>
      <c r="D44" s="611" t="s">
        <v>544</v>
      </c>
      <c r="E44" s="1243" t="s">
        <v>33</v>
      </c>
      <c r="F44" s="1244"/>
      <c r="G44" s="1243" t="s">
        <v>543</v>
      </c>
      <c r="H44" s="1244"/>
    </row>
    <row r="45" spans="2:8">
      <c r="B45" s="600">
        <v>1</v>
      </c>
      <c r="C45" s="635" t="s">
        <v>368</v>
      </c>
      <c r="D45" s="599" t="s">
        <v>964</v>
      </c>
      <c r="E45" s="1239" t="s">
        <v>965</v>
      </c>
      <c r="F45" s="1240"/>
      <c r="G45" s="1241" t="s">
        <v>966</v>
      </c>
      <c r="H45" s="1242"/>
    </row>
    <row r="46" spans="2:8">
      <c r="B46" s="600">
        <v>2</v>
      </c>
      <c r="C46" s="635" t="s">
        <v>368</v>
      </c>
      <c r="D46" s="599" t="s">
        <v>967</v>
      </c>
      <c r="E46" s="1239" t="s">
        <v>968</v>
      </c>
      <c r="F46" s="1240"/>
      <c r="G46" s="1241" t="s">
        <v>969</v>
      </c>
      <c r="H46" s="1242"/>
    </row>
    <row r="47" spans="2:8">
      <c r="B47" s="600">
        <v>3</v>
      </c>
      <c r="C47" s="635"/>
      <c r="D47" s="599"/>
      <c r="E47" s="1239"/>
      <c r="F47" s="1240"/>
      <c r="G47" s="1241"/>
      <c r="H47" s="1242"/>
    </row>
    <row r="48" spans="2:8">
      <c r="B48" s="600">
        <v>4</v>
      </c>
      <c r="C48" s="635"/>
      <c r="D48" s="599"/>
      <c r="E48" s="1239"/>
      <c r="F48" s="1240"/>
      <c r="G48" s="1241"/>
      <c r="H48" s="1242"/>
    </row>
    <row r="49" spans="2:8">
      <c r="B49" s="600">
        <v>5</v>
      </c>
      <c r="C49" s="635"/>
      <c r="D49" s="599"/>
      <c r="E49" s="1239"/>
      <c r="F49" s="1240"/>
      <c r="G49" s="1241"/>
      <c r="H49" s="1242"/>
    </row>
    <row r="50" spans="2:8">
      <c r="B50" s="600">
        <v>6</v>
      </c>
      <c r="C50" s="635"/>
      <c r="D50" s="599"/>
      <c r="E50" s="1239"/>
      <c r="F50" s="1240"/>
      <c r="G50" s="1241"/>
      <c r="H50" s="1242"/>
    </row>
    <row r="51" spans="2:8">
      <c r="B51" s="600">
        <v>7</v>
      </c>
      <c r="C51" s="635"/>
      <c r="D51" s="599"/>
      <c r="E51" s="1239"/>
      <c r="F51" s="1240"/>
      <c r="G51" s="1241"/>
      <c r="H51" s="1242"/>
    </row>
    <row r="52" spans="2:8">
      <c r="B52" s="600">
        <v>8</v>
      </c>
      <c r="C52" s="635"/>
      <c r="D52" s="599"/>
      <c r="E52" s="1239"/>
      <c r="F52" s="1240"/>
      <c r="G52" s="1241"/>
      <c r="H52" s="1242"/>
    </row>
    <row r="53" spans="2:8">
      <c r="B53" s="600">
        <v>9</v>
      </c>
      <c r="C53" s="635"/>
      <c r="D53" s="599"/>
      <c r="E53" s="1239"/>
      <c r="F53" s="1240"/>
      <c r="G53" s="1241"/>
      <c r="H53" s="1242"/>
    </row>
    <row r="54" spans="2:8">
      <c r="B54" s="600">
        <v>10</v>
      </c>
      <c r="C54" s="635"/>
      <c r="D54" s="599"/>
      <c r="E54" s="1239"/>
      <c r="F54" s="1240"/>
      <c r="G54" s="1241"/>
      <c r="H54" s="1242"/>
    </row>
    <row r="55" spans="2:8">
      <c r="B55" s="600" t="s">
        <v>479</v>
      </c>
      <c r="C55" s="635"/>
      <c r="D55" s="599"/>
      <c r="E55" s="1239"/>
      <c r="F55" s="1240"/>
      <c r="G55" s="1241"/>
      <c r="H55" s="1242"/>
    </row>
  </sheetData>
  <mergeCells count="57">
    <mergeCell ref="E33:F33"/>
    <mergeCell ref="G33:H33"/>
    <mergeCell ref="E24:F24"/>
    <mergeCell ref="G24:H24"/>
    <mergeCell ref="E25:F25"/>
    <mergeCell ref="E26:F26"/>
    <mergeCell ref="G25:H25"/>
    <mergeCell ref="G26:H26"/>
    <mergeCell ref="G30:H30"/>
    <mergeCell ref="G31:H31"/>
    <mergeCell ref="G32:H32"/>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G34:H34"/>
    <mergeCell ref="G35:H35"/>
    <mergeCell ref="G36:H36"/>
    <mergeCell ref="G37:H37"/>
    <mergeCell ref="G39:H39"/>
    <mergeCell ref="E44:F44"/>
    <mergeCell ref="G44:H44"/>
    <mergeCell ref="E39:F39"/>
    <mergeCell ref="E45:F45"/>
    <mergeCell ref="G45:H45"/>
    <mergeCell ref="E46:F46"/>
    <mergeCell ref="G46:H46"/>
    <mergeCell ref="E47:F47"/>
    <mergeCell ref="G47:H47"/>
    <mergeCell ref="E48:F48"/>
    <mergeCell ref="G48:H48"/>
    <mergeCell ref="E49:F49"/>
    <mergeCell ref="G49:H49"/>
    <mergeCell ref="E50:F50"/>
    <mergeCell ref="G50:H50"/>
    <mergeCell ref="E54:F54"/>
    <mergeCell ref="G54:H54"/>
    <mergeCell ref="E55:F55"/>
    <mergeCell ref="G55:H55"/>
    <mergeCell ref="E51:F51"/>
    <mergeCell ref="G51:H51"/>
    <mergeCell ref="E52:F52"/>
    <mergeCell ref="G52:H52"/>
    <mergeCell ref="E53:F53"/>
    <mergeCell ref="G53:H53"/>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C45:C55 C24:C39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zoomScale="80" zoomScaleNormal="80" workbookViewId="0"/>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54" t="s">
        <v>562</v>
      </c>
      <c r="C11" s="1254"/>
      <c r="D11" s="1254"/>
      <c r="E11" s="1254"/>
      <c r="F11" s="1254"/>
      <c r="G11" s="1254"/>
      <c r="H11" s="1254"/>
      <c r="I11" s="1254"/>
      <c r="J11" s="1254"/>
      <c r="K11" s="1254"/>
      <c r="L11" s="1254"/>
      <c r="M11" s="1254"/>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[2]Sheet1!$C$108</f>
        <v>4365765.92957245</v>
      </c>
      <c r="E15" s="444">
        <f>[2]Sheet1!$C$109</f>
        <v>1133690.8300986523</v>
      </c>
      <c r="F15" s="444">
        <f>[2]Sheet1!$C$110</f>
        <v>3401072.4902959564</v>
      </c>
      <c r="G15" s="444">
        <f>[2]Sheet1!$C$111</f>
        <v>728801.24792056216</v>
      </c>
      <c r="H15" s="444">
        <f>[2]Sheet1!$C$112</f>
        <v>22538608.051695611</v>
      </c>
      <c r="I15" s="444">
        <f>[2]Sheet1!$C$113</f>
        <v>0</v>
      </c>
      <c r="J15" s="444">
        <f>[2]Sheet1!$C$114</f>
        <v>0</v>
      </c>
      <c r="K15" s="444">
        <f>[2]Sheet1!$C$115</f>
        <v>845394.78375010076</v>
      </c>
      <c r="L15" s="444"/>
      <c r="M15" s="444"/>
      <c r="N15" s="444"/>
      <c r="O15" s="444"/>
      <c r="P15" s="445"/>
      <c r="Q15" s="445"/>
    </row>
    <row r="16" spans="2:17" s="449" customFormat="1" ht="15.75" customHeight="1">
      <c r="B16" s="454" t="s">
        <v>27</v>
      </c>
      <c r="C16" s="617">
        <f>SUM(D16:Q16)</f>
        <v>53192.699118761389</v>
      </c>
      <c r="D16" s="443"/>
      <c r="E16" s="443"/>
      <c r="F16" s="721">
        <f>[2]Sheet1!$D$110</f>
        <v>8871.3761118055845</v>
      </c>
      <c r="G16" s="721">
        <f>[2]Sheet1!$D$111</f>
        <v>1545.7177676787485</v>
      </c>
      <c r="H16" s="721">
        <f>[2]Sheet1!$D$112</f>
        <v>40431.832780544399</v>
      </c>
      <c r="I16" s="443"/>
      <c r="J16" s="721">
        <f>[2]Sheet1!$D$114</f>
        <v>0</v>
      </c>
      <c r="K16" s="722">
        <f>[2]Sheet1!$D$115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54" t="s">
        <v>561</v>
      </c>
      <c r="C26" s="1254"/>
      <c r="D26" s="1254"/>
      <c r="E26" s="1254"/>
      <c r="F26" s="1254"/>
      <c r="G26" s="1254"/>
      <c r="H26" s="1254"/>
      <c r="I26" s="1254"/>
      <c r="J26" s="1254"/>
      <c r="K26" s="1254"/>
      <c r="L26" s="1254"/>
      <c r="M26" s="1254"/>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75">
      <c r="B39" s="118" t="s">
        <v>452</v>
      </c>
      <c r="C39" s="35"/>
      <c r="D39" s="34"/>
      <c r="E39" s="39"/>
      <c r="F39" s="40"/>
    </row>
    <row r="40" spans="2:32" s="70" customFormat="1" ht="39" customHeight="1">
      <c r="B40" s="1254" t="s">
        <v>616</v>
      </c>
      <c r="C40" s="1254"/>
      <c r="D40" s="1254"/>
      <c r="E40" s="1254"/>
      <c r="F40" s="1254"/>
      <c r="G40" s="1254"/>
      <c r="H40" s="1254"/>
      <c r="I40" s="1254"/>
      <c r="J40" s="1254"/>
      <c r="K40" s="1254"/>
      <c r="L40" s="1254"/>
      <c r="M40" s="1254"/>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75">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75"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L146" sqref="L146"/>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60" t="s">
        <v>170</v>
      </c>
      <c r="C4" s="85" t="s">
        <v>174</v>
      </c>
      <c r="D4" s="85"/>
      <c r="E4" s="49"/>
    </row>
    <row r="5" spans="1:26" s="18" customFormat="1" ht="26.25" hidden="1" customHeight="1" outlineLevel="1" thickBot="1">
      <c r="A5" s="4"/>
      <c r="B5" s="1260"/>
      <c r="C5" s="86" t="s">
        <v>171</v>
      </c>
      <c r="D5" s="86"/>
      <c r="E5" s="49"/>
    </row>
    <row r="6" spans="1:26" ht="26.25" hidden="1" customHeight="1" outlineLevel="1" thickBot="1">
      <c r="B6" s="1260"/>
      <c r="C6" s="1263" t="s">
        <v>550</v>
      </c>
      <c r="D6" s="1264"/>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58" t="s">
        <v>624</v>
      </c>
      <c r="C12" s="1258"/>
      <c r="D12" s="1258"/>
      <c r="E12" s="1258"/>
      <c r="F12" s="1258"/>
      <c r="G12" s="1258"/>
      <c r="H12" s="1258"/>
      <c r="I12" s="1258"/>
      <c r="J12" s="1258"/>
      <c r="K12" s="1258"/>
      <c r="L12" s="1258"/>
      <c r="M12" s="1258"/>
      <c r="N12" s="1258"/>
      <c r="O12" s="1258"/>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61"/>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56"/>
      <c r="D16" s="470"/>
      <c r="E16" s="470"/>
      <c r="F16" s="470"/>
      <c r="G16" s="470"/>
      <c r="H16" s="470"/>
      <c r="I16" s="470"/>
      <c r="J16" s="470"/>
      <c r="K16" s="470">
        <v>0</v>
      </c>
      <c r="L16" s="470"/>
      <c r="M16" s="470"/>
      <c r="N16" s="470"/>
      <c r="O16" s="471"/>
    </row>
    <row r="17" spans="1:15" s="111" customFormat="1" ht="17.25" customHeight="1">
      <c r="B17" s="472" t="s">
        <v>559</v>
      </c>
      <c r="C17" s="1262"/>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55"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56"/>
      <c r="D19" s="46"/>
      <c r="E19" s="46"/>
      <c r="F19" s="46"/>
      <c r="G19" s="46"/>
      <c r="H19" s="46"/>
      <c r="I19" s="46"/>
      <c r="J19" s="46"/>
      <c r="K19" s="46"/>
      <c r="L19" s="46"/>
      <c r="M19" s="46"/>
      <c r="N19" s="46"/>
      <c r="O19" s="69"/>
    </row>
    <row r="20" spans="1:15" s="7" customFormat="1" ht="15" customHeight="1" outlineLevel="1">
      <c r="B20" s="528" t="s">
        <v>511</v>
      </c>
      <c r="C20" s="1256"/>
      <c r="D20" s="46"/>
      <c r="E20" s="46"/>
      <c r="F20" s="46"/>
      <c r="G20" s="46"/>
      <c r="H20" s="46"/>
      <c r="I20" s="46"/>
      <c r="J20" s="46"/>
      <c r="K20" s="46"/>
      <c r="L20" s="46"/>
      <c r="M20" s="46"/>
      <c r="N20" s="46"/>
      <c r="O20" s="69"/>
    </row>
    <row r="21" spans="1:15" s="7" customFormat="1" ht="15" customHeight="1" outlineLevel="1">
      <c r="B21" s="528" t="s">
        <v>489</v>
      </c>
      <c r="C21" s="1256"/>
      <c r="D21" s="46"/>
      <c r="E21" s="46"/>
      <c r="F21" s="46"/>
      <c r="G21" s="46"/>
      <c r="H21" s="46"/>
      <c r="I21" s="46"/>
      <c r="J21" s="46"/>
      <c r="K21" s="46"/>
      <c r="L21" s="46"/>
      <c r="M21" s="46"/>
      <c r="N21" s="46"/>
      <c r="O21" s="69"/>
    </row>
    <row r="22" spans="1:15" s="7" customFormat="1" ht="14.25" customHeight="1">
      <c r="B22" s="528" t="s">
        <v>512</v>
      </c>
      <c r="C22" s="1257"/>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55"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56"/>
      <c r="D26" s="46"/>
      <c r="E26" s="46"/>
      <c r="F26" s="46"/>
      <c r="G26" s="46"/>
      <c r="H26" s="46"/>
      <c r="I26" s="46"/>
      <c r="J26" s="46"/>
      <c r="K26" s="46"/>
      <c r="L26" s="46"/>
      <c r="M26" s="46"/>
      <c r="N26" s="46"/>
      <c r="O26" s="69"/>
    </row>
    <row r="27" spans="1:15" s="18" customFormat="1" outlineLevel="1">
      <c r="A27" s="4"/>
      <c r="B27" s="528" t="s">
        <v>511</v>
      </c>
      <c r="C27" s="1256"/>
      <c r="D27" s="46"/>
      <c r="E27" s="46"/>
      <c r="F27" s="46"/>
      <c r="G27" s="46"/>
      <c r="H27" s="46"/>
      <c r="I27" s="46"/>
      <c r="J27" s="46"/>
      <c r="K27" s="46"/>
      <c r="L27" s="46"/>
      <c r="M27" s="46"/>
      <c r="N27" s="46"/>
      <c r="O27" s="69"/>
    </row>
    <row r="28" spans="1:15" s="18" customFormat="1" outlineLevel="1">
      <c r="A28" s="4"/>
      <c r="B28" s="528" t="s">
        <v>489</v>
      </c>
      <c r="C28" s="1256"/>
      <c r="D28" s="46"/>
      <c r="E28" s="46"/>
      <c r="F28" s="46"/>
      <c r="G28" s="46"/>
      <c r="H28" s="46"/>
      <c r="I28" s="46"/>
      <c r="J28" s="46"/>
      <c r="K28" s="46"/>
      <c r="L28" s="46"/>
      <c r="M28" s="46"/>
      <c r="N28" s="46"/>
      <c r="O28" s="69"/>
    </row>
    <row r="29" spans="1:15" s="18" customFormat="1">
      <c r="A29" s="4"/>
      <c r="B29" s="528" t="s">
        <v>512</v>
      </c>
      <c r="C29" s="1257"/>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55" t="str">
        <f>'2. LRAMVA Threshold'!F43</f>
        <v>kW</v>
      </c>
      <c r="D32" s="46"/>
      <c r="E32" s="46"/>
      <c r="F32" s="46"/>
      <c r="G32" s="46"/>
      <c r="H32" s="46"/>
      <c r="I32" s="46"/>
      <c r="J32" s="46"/>
      <c r="K32" s="46">
        <v>2.7403</v>
      </c>
      <c r="L32" s="46"/>
      <c r="M32" s="46"/>
      <c r="N32" s="46"/>
      <c r="O32" s="69"/>
    </row>
    <row r="33" spans="1:15" s="18" customFormat="1" outlineLevel="1">
      <c r="A33" s="4"/>
      <c r="B33" s="528" t="s">
        <v>510</v>
      </c>
      <c r="C33" s="1256"/>
      <c r="D33" s="46"/>
      <c r="E33" s="46"/>
      <c r="F33" s="46"/>
      <c r="G33" s="46"/>
      <c r="H33" s="46"/>
      <c r="I33" s="46"/>
      <c r="J33" s="46"/>
      <c r="K33" s="46"/>
      <c r="L33" s="46"/>
      <c r="M33" s="46"/>
      <c r="N33" s="46"/>
      <c r="O33" s="69"/>
    </row>
    <row r="34" spans="1:15" s="18" customFormat="1" outlineLevel="1">
      <c r="A34" s="4"/>
      <c r="B34" s="528" t="s">
        <v>511</v>
      </c>
      <c r="C34" s="1256"/>
      <c r="D34" s="46"/>
      <c r="E34" s="46"/>
      <c r="F34" s="46"/>
      <c r="G34" s="46"/>
      <c r="H34" s="46"/>
      <c r="I34" s="46"/>
      <c r="J34" s="46"/>
      <c r="K34" s="46"/>
      <c r="L34" s="46"/>
      <c r="M34" s="46"/>
      <c r="N34" s="46"/>
      <c r="O34" s="69"/>
    </row>
    <row r="35" spans="1:15" s="18" customFormat="1" outlineLevel="1">
      <c r="A35" s="4"/>
      <c r="B35" s="528" t="s">
        <v>489</v>
      </c>
      <c r="C35" s="1256"/>
      <c r="D35" s="46"/>
      <c r="E35" s="46"/>
      <c r="F35" s="46"/>
      <c r="G35" s="46"/>
      <c r="H35" s="46"/>
      <c r="I35" s="46"/>
      <c r="J35" s="46"/>
      <c r="K35" s="46"/>
      <c r="L35" s="46"/>
      <c r="M35" s="46"/>
      <c r="N35" s="46"/>
      <c r="O35" s="69"/>
    </row>
    <row r="36" spans="1:15" s="18" customFormat="1">
      <c r="A36" s="4"/>
      <c r="B36" s="528" t="s">
        <v>512</v>
      </c>
      <c r="C36" s="1257"/>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55" t="str">
        <f>'2. LRAMVA Threshold'!G43</f>
        <v>kW</v>
      </c>
      <c r="D39" s="46"/>
      <c r="E39" s="46"/>
      <c r="F39" s="46"/>
      <c r="G39" s="46"/>
      <c r="H39" s="46"/>
      <c r="I39" s="46"/>
      <c r="J39" s="46"/>
      <c r="K39" s="46">
        <v>3.0421</v>
      </c>
      <c r="L39" s="46"/>
      <c r="M39" s="46"/>
      <c r="N39" s="46"/>
      <c r="O39" s="69"/>
    </row>
    <row r="40" spans="1:15" s="18" customFormat="1" outlineLevel="1">
      <c r="A40" s="4"/>
      <c r="B40" s="528" t="s">
        <v>510</v>
      </c>
      <c r="C40" s="1256"/>
      <c r="D40" s="46"/>
      <c r="E40" s="46"/>
      <c r="F40" s="46"/>
      <c r="G40" s="46"/>
      <c r="H40" s="46"/>
      <c r="I40" s="46"/>
      <c r="J40" s="46"/>
      <c r="K40" s="46"/>
      <c r="L40" s="46"/>
      <c r="M40" s="46"/>
      <c r="N40" s="46"/>
      <c r="O40" s="69"/>
    </row>
    <row r="41" spans="1:15" s="18" customFormat="1" outlineLevel="1">
      <c r="A41" s="4"/>
      <c r="B41" s="528" t="s">
        <v>511</v>
      </c>
      <c r="C41" s="1256"/>
      <c r="D41" s="46"/>
      <c r="E41" s="46"/>
      <c r="F41" s="46"/>
      <c r="G41" s="46"/>
      <c r="H41" s="46"/>
      <c r="I41" s="46"/>
      <c r="J41" s="46"/>
      <c r="K41" s="46"/>
      <c r="L41" s="46"/>
      <c r="M41" s="46"/>
      <c r="N41" s="46"/>
      <c r="O41" s="69"/>
    </row>
    <row r="42" spans="1:15" s="18" customFormat="1" outlineLevel="1">
      <c r="A42" s="4"/>
      <c r="B42" s="528" t="s">
        <v>489</v>
      </c>
      <c r="C42" s="1256"/>
      <c r="D42" s="46"/>
      <c r="E42" s="46"/>
      <c r="F42" s="46"/>
      <c r="G42" s="46"/>
      <c r="H42" s="46"/>
      <c r="I42" s="46"/>
      <c r="J42" s="46"/>
      <c r="K42" s="46"/>
      <c r="L42" s="46"/>
      <c r="M42" s="46"/>
      <c r="N42" s="46"/>
      <c r="O42" s="69"/>
    </row>
    <row r="43" spans="1:15" s="18" customFormat="1">
      <c r="A43" s="4"/>
      <c r="B43" s="528" t="s">
        <v>512</v>
      </c>
      <c r="C43" s="1257"/>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ht="14.25">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55"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56"/>
      <c r="D47" s="46"/>
      <c r="E47" s="46"/>
      <c r="F47" s="46"/>
      <c r="G47" s="46"/>
      <c r="H47" s="46"/>
      <c r="I47" s="46"/>
      <c r="J47" s="46"/>
      <c r="K47" s="46"/>
      <c r="L47" s="46"/>
      <c r="M47" s="46"/>
      <c r="N47" s="46"/>
      <c r="O47" s="69"/>
    </row>
    <row r="48" spans="1:15" s="18" customFormat="1" outlineLevel="1">
      <c r="A48" s="4"/>
      <c r="B48" s="528" t="s">
        <v>511</v>
      </c>
      <c r="C48" s="1256"/>
      <c r="D48" s="46"/>
      <c r="E48" s="46"/>
      <c r="F48" s="46"/>
      <c r="G48" s="46"/>
      <c r="H48" s="46"/>
      <c r="I48" s="46"/>
      <c r="J48" s="46"/>
      <c r="K48" s="46"/>
      <c r="L48" s="46"/>
      <c r="M48" s="46"/>
      <c r="N48" s="46"/>
      <c r="O48" s="69"/>
    </row>
    <row r="49" spans="1:15" s="18" customFormat="1" outlineLevel="1">
      <c r="A49" s="4"/>
      <c r="B49" s="528" t="s">
        <v>489</v>
      </c>
      <c r="C49" s="1256"/>
      <c r="D49" s="46"/>
      <c r="E49" s="46"/>
      <c r="F49" s="46"/>
      <c r="G49" s="46"/>
      <c r="H49" s="46"/>
      <c r="I49" s="46"/>
      <c r="J49" s="46"/>
      <c r="K49" s="46"/>
      <c r="L49" s="46"/>
      <c r="M49" s="46"/>
      <c r="N49" s="46"/>
      <c r="O49" s="69"/>
    </row>
    <row r="50" spans="1:15" s="18" customFormat="1">
      <c r="A50" s="4"/>
      <c r="B50" s="528" t="s">
        <v>512</v>
      </c>
      <c r="C50" s="1257"/>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ht="14.25">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55"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56"/>
      <c r="D54" s="46"/>
      <c r="E54" s="46"/>
      <c r="F54" s="46"/>
      <c r="G54" s="46"/>
      <c r="H54" s="46"/>
      <c r="I54" s="46"/>
      <c r="J54" s="46"/>
      <c r="K54" s="46"/>
      <c r="L54" s="46"/>
      <c r="M54" s="46"/>
      <c r="N54" s="46"/>
      <c r="O54" s="69"/>
    </row>
    <row r="55" spans="1:15" s="18" customFormat="1" outlineLevel="1">
      <c r="A55" s="4"/>
      <c r="B55" s="528" t="s">
        <v>511</v>
      </c>
      <c r="C55" s="1256"/>
      <c r="D55" s="46"/>
      <c r="E55" s="46"/>
      <c r="F55" s="46"/>
      <c r="G55" s="46"/>
      <c r="H55" s="46"/>
      <c r="I55" s="46"/>
      <c r="J55" s="46"/>
      <c r="K55" s="46"/>
      <c r="L55" s="46"/>
      <c r="M55" s="46"/>
      <c r="N55" s="46"/>
      <c r="O55" s="69"/>
    </row>
    <row r="56" spans="1:15" s="18" customFormat="1" outlineLevel="1">
      <c r="A56" s="4"/>
      <c r="B56" s="528" t="s">
        <v>489</v>
      </c>
      <c r="C56" s="1256"/>
      <c r="D56" s="46"/>
      <c r="E56" s="46"/>
      <c r="F56" s="46"/>
      <c r="G56" s="46"/>
      <c r="H56" s="46"/>
      <c r="I56" s="46"/>
      <c r="J56" s="46"/>
      <c r="K56" s="46"/>
      <c r="L56" s="46"/>
      <c r="M56" s="46"/>
      <c r="N56" s="46"/>
      <c r="O56" s="69"/>
    </row>
    <row r="57" spans="1:15" s="18" customFormat="1">
      <c r="A57" s="4"/>
      <c r="B57" s="528" t="s">
        <v>512</v>
      </c>
      <c r="C57" s="1257"/>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ht="14.25">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55"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56"/>
      <c r="D61" s="46"/>
      <c r="E61" s="46"/>
      <c r="F61" s="46"/>
      <c r="G61" s="46"/>
      <c r="H61" s="46"/>
      <c r="I61" s="46"/>
      <c r="J61" s="46"/>
      <c r="K61" s="46"/>
      <c r="L61" s="46"/>
      <c r="M61" s="46"/>
      <c r="N61" s="46"/>
      <c r="O61" s="69"/>
    </row>
    <row r="62" spans="1:15" s="18" customFormat="1" outlineLevel="1">
      <c r="A62" s="4"/>
      <c r="B62" s="528" t="s">
        <v>511</v>
      </c>
      <c r="C62" s="1256"/>
      <c r="D62" s="46"/>
      <c r="E62" s="46"/>
      <c r="F62" s="46"/>
      <c r="G62" s="46"/>
      <c r="H62" s="46"/>
      <c r="I62" s="46"/>
      <c r="J62" s="46"/>
      <c r="K62" s="46"/>
      <c r="L62" s="46"/>
      <c r="M62" s="46"/>
      <c r="N62" s="46"/>
      <c r="O62" s="69"/>
    </row>
    <row r="63" spans="1:15" s="18" customFormat="1" outlineLevel="1">
      <c r="A63" s="4"/>
      <c r="B63" s="528" t="s">
        <v>489</v>
      </c>
      <c r="C63" s="1256"/>
      <c r="D63" s="46"/>
      <c r="E63" s="46"/>
      <c r="F63" s="46"/>
      <c r="G63" s="46"/>
      <c r="H63" s="46"/>
      <c r="I63" s="46"/>
      <c r="J63" s="46"/>
      <c r="K63" s="46"/>
      <c r="L63" s="46"/>
      <c r="M63" s="46"/>
      <c r="N63" s="46"/>
      <c r="O63" s="69"/>
    </row>
    <row r="64" spans="1:15" s="18" customFormat="1">
      <c r="A64" s="4"/>
      <c r="B64" s="528" t="s">
        <v>512</v>
      </c>
      <c r="C64" s="1257"/>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55" t="str">
        <f>'2. LRAMVA Threshold'!K43</f>
        <v>kW</v>
      </c>
      <c r="D67" s="46"/>
      <c r="E67" s="46"/>
      <c r="F67" s="46"/>
      <c r="G67" s="46"/>
      <c r="H67" s="46"/>
      <c r="I67" s="46"/>
      <c r="J67" s="46"/>
      <c r="K67" s="46">
        <v>10.1929</v>
      </c>
      <c r="L67" s="46"/>
      <c r="M67" s="46"/>
      <c r="N67" s="46"/>
      <c r="O67" s="69"/>
    </row>
    <row r="68" spans="1:15" s="18" customFormat="1" outlineLevel="1">
      <c r="A68" s="4"/>
      <c r="B68" s="528" t="s">
        <v>510</v>
      </c>
      <c r="C68" s="1256"/>
      <c r="D68" s="46"/>
      <c r="E68" s="46"/>
      <c r="F68" s="46"/>
      <c r="G68" s="46"/>
      <c r="H68" s="46"/>
      <c r="I68" s="46"/>
      <c r="J68" s="46"/>
      <c r="K68" s="46"/>
      <c r="L68" s="46"/>
      <c r="M68" s="46"/>
      <c r="N68" s="46"/>
      <c r="O68" s="69"/>
    </row>
    <row r="69" spans="1:15" s="18" customFormat="1" outlineLevel="1">
      <c r="A69" s="4"/>
      <c r="B69" s="528" t="s">
        <v>511</v>
      </c>
      <c r="C69" s="1256"/>
      <c r="D69" s="46"/>
      <c r="E69" s="46"/>
      <c r="F69" s="46"/>
      <c r="G69" s="46"/>
      <c r="H69" s="46"/>
      <c r="I69" s="46"/>
      <c r="J69" s="46"/>
      <c r="K69" s="46"/>
      <c r="L69" s="46"/>
      <c r="M69" s="46"/>
      <c r="N69" s="46"/>
      <c r="O69" s="69"/>
    </row>
    <row r="70" spans="1:15" s="18" customFormat="1" outlineLevel="1">
      <c r="A70" s="4"/>
      <c r="B70" s="528" t="s">
        <v>489</v>
      </c>
      <c r="C70" s="1256"/>
      <c r="D70" s="46"/>
      <c r="E70" s="46"/>
      <c r="F70" s="46"/>
      <c r="G70" s="46"/>
      <c r="H70" s="46"/>
      <c r="I70" s="46"/>
      <c r="J70" s="46"/>
      <c r="K70" s="46"/>
      <c r="L70" s="46"/>
      <c r="M70" s="46"/>
      <c r="N70" s="46"/>
      <c r="O70" s="69"/>
    </row>
    <row r="71" spans="1:15" s="18" customFormat="1">
      <c r="A71" s="4"/>
      <c r="B71" s="528" t="s">
        <v>512</v>
      </c>
      <c r="C71" s="1257"/>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55">
        <f>'2. LRAMVA Threshold'!L43</f>
        <v>0</v>
      </c>
      <c r="D74" s="46"/>
      <c r="E74" s="46"/>
      <c r="F74" s="46"/>
      <c r="G74" s="46"/>
      <c r="H74" s="46"/>
      <c r="I74" s="46"/>
      <c r="J74" s="46"/>
      <c r="K74" s="46"/>
      <c r="L74" s="46"/>
      <c r="M74" s="46"/>
      <c r="N74" s="46"/>
      <c r="O74" s="69"/>
    </row>
    <row r="75" spans="1:15" s="18" customFormat="1" outlineLevel="1">
      <c r="A75" s="4"/>
      <c r="B75" s="528" t="s">
        <v>510</v>
      </c>
      <c r="C75" s="1256"/>
      <c r="D75" s="46"/>
      <c r="E75" s="46"/>
      <c r="F75" s="46"/>
      <c r="G75" s="46"/>
      <c r="H75" s="46"/>
      <c r="I75" s="46"/>
      <c r="J75" s="46"/>
      <c r="K75" s="46"/>
      <c r="L75" s="46"/>
      <c r="M75" s="46"/>
      <c r="N75" s="46"/>
      <c r="O75" s="69"/>
    </row>
    <row r="76" spans="1:15" s="18" customFormat="1" outlineLevel="1">
      <c r="A76" s="4"/>
      <c r="B76" s="528" t="s">
        <v>511</v>
      </c>
      <c r="C76" s="1256"/>
      <c r="D76" s="46"/>
      <c r="E76" s="46"/>
      <c r="F76" s="46"/>
      <c r="G76" s="46"/>
      <c r="H76" s="46"/>
      <c r="I76" s="46"/>
      <c r="J76" s="46"/>
      <c r="K76" s="46"/>
      <c r="L76" s="46"/>
      <c r="M76" s="46"/>
      <c r="N76" s="46"/>
      <c r="O76" s="69"/>
    </row>
    <row r="77" spans="1:15" s="18" customFormat="1" outlineLevel="1">
      <c r="A77" s="4"/>
      <c r="B77" s="528" t="s">
        <v>489</v>
      </c>
      <c r="C77" s="1256"/>
      <c r="D77" s="46"/>
      <c r="E77" s="46"/>
      <c r="F77" s="46"/>
      <c r="G77" s="46"/>
      <c r="H77" s="46"/>
      <c r="I77" s="46"/>
      <c r="J77" s="46"/>
      <c r="K77" s="46"/>
      <c r="L77" s="46"/>
      <c r="M77" s="46"/>
      <c r="N77" s="46"/>
      <c r="O77" s="69"/>
    </row>
    <row r="78" spans="1:15" s="18" customFormat="1">
      <c r="A78" s="4"/>
      <c r="B78" s="528" t="s">
        <v>512</v>
      </c>
      <c r="C78" s="125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55">
        <f>'2. LRAMVA Threshold'!M43</f>
        <v>0</v>
      </c>
      <c r="D81" s="46"/>
      <c r="E81" s="46"/>
      <c r="F81" s="46"/>
      <c r="G81" s="46"/>
      <c r="H81" s="46"/>
      <c r="I81" s="46"/>
      <c r="J81" s="46"/>
      <c r="K81" s="46"/>
      <c r="L81" s="46"/>
      <c r="M81" s="46"/>
      <c r="N81" s="46"/>
      <c r="O81" s="69"/>
    </row>
    <row r="82" spans="1:15" s="18" customFormat="1" outlineLevel="1">
      <c r="A82" s="4"/>
      <c r="B82" s="528" t="s">
        <v>510</v>
      </c>
      <c r="C82" s="1256"/>
      <c r="D82" s="46"/>
      <c r="E82" s="46"/>
      <c r="F82" s="46"/>
      <c r="G82" s="46"/>
      <c r="H82" s="46"/>
      <c r="I82" s="46"/>
      <c r="J82" s="46"/>
      <c r="K82" s="46"/>
      <c r="L82" s="46"/>
      <c r="M82" s="46"/>
      <c r="N82" s="46"/>
      <c r="O82" s="69"/>
    </row>
    <row r="83" spans="1:15" s="18" customFormat="1" outlineLevel="1">
      <c r="A83" s="4"/>
      <c r="B83" s="528" t="s">
        <v>511</v>
      </c>
      <c r="C83" s="1256"/>
      <c r="D83" s="46"/>
      <c r="E83" s="46"/>
      <c r="F83" s="46"/>
      <c r="G83" s="46"/>
      <c r="H83" s="46"/>
      <c r="I83" s="46"/>
      <c r="J83" s="46"/>
      <c r="K83" s="46"/>
      <c r="L83" s="46"/>
      <c r="M83" s="46"/>
      <c r="N83" s="46"/>
      <c r="O83" s="69"/>
    </row>
    <row r="84" spans="1:15" s="18" customFormat="1" outlineLevel="1">
      <c r="A84" s="4"/>
      <c r="B84" s="528" t="s">
        <v>489</v>
      </c>
      <c r="C84" s="1256"/>
      <c r="D84" s="46"/>
      <c r="E84" s="46"/>
      <c r="F84" s="46"/>
      <c r="G84" s="46"/>
      <c r="H84" s="46"/>
      <c r="I84" s="46"/>
      <c r="J84" s="46"/>
      <c r="K84" s="46"/>
      <c r="L84" s="46"/>
      <c r="M84" s="46"/>
      <c r="N84" s="46"/>
      <c r="O84" s="69"/>
    </row>
    <row r="85" spans="1:15" s="18" customFormat="1">
      <c r="A85" s="4"/>
      <c r="B85" s="528" t="s">
        <v>512</v>
      </c>
      <c r="C85" s="125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55">
        <f>'2. LRAMVA Threshold'!N43</f>
        <v>0</v>
      </c>
      <c r="D88" s="46"/>
      <c r="E88" s="46"/>
      <c r="F88" s="46"/>
      <c r="G88" s="46"/>
      <c r="H88" s="46"/>
      <c r="I88" s="46"/>
      <c r="J88" s="46"/>
      <c r="K88" s="46"/>
      <c r="L88" s="46"/>
      <c r="M88" s="46"/>
      <c r="N88" s="46"/>
      <c r="O88" s="69"/>
    </row>
    <row r="89" spans="1:15" s="18" customFormat="1" outlineLevel="1">
      <c r="A89" s="4"/>
      <c r="B89" s="528" t="s">
        <v>510</v>
      </c>
      <c r="C89" s="1256"/>
      <c r="D89" s="46"/>
      <c r="E89" s="46"/>
      <c r="F89" s="46"/>
      <c r="G89" s="46"/>
      <c r="H89" s="46"/>
      <c r="I89" s="46"/>
      <c r="J89" s="46"/>
      <c r="K89" s="46"/>
      <c r="L89" s="46"/>
      <c r="M89" s="46"/>
      <c r="N89" s="46"/>
      <c r="O89" s="69"/>
    </row>
    <row r="90" spans="1:15" s="18" customFormat="1" outlineLevel="1">
      <c r="A90" s="4"/>
      <c r="B90" s="528" t="s">
        <v>511</v>
      </c>
      <c r="C90" s="1256"/>
      <c r="D90" s="46"/>
      <c r="E90" s="46"/>
      <c r="F90" s="46"/>
      <c r="G90" s="46"/>
      <c r="H90" s="46"/>
      <c r="I90" s="46"/>
      <c r="J90" s="46"/>
      <c r="K90" s="46"/>
      <c r="L90" s="46"/>
      <c r="M90" s="46"/>
      <c r="N90" s="46"/>
      <c r="O90" s="69"/>
    </row>
    <row r="91" spans="1:15" s="18" customFormat="1" outlineLevel="1">
      <c r="A91" s="4"/>
      <c r="B91" s="528" t="s">
        <v>489</v>
      </c>
      <c r="C91" s="1256"/>
      <c r="D91" s="46"/>
      <c r="E91" s="46"/>
      <c r="F91" s="46"/>
      <c r="G91" s="46"/>
      <c r="H91" s="46"/>
      <c r="I91" s="46"/>
      <c r="J91" s="46"/>
      <c r="K91" s="46"/>
      <c r="L91" s="46"/>
      <c r="M91" s="46"/>
      <c r="N91" s="46"/>
      <c r="O91" s="69"/>
    </row>
    <row r="92" spans="1:15" s="18" customFormat="1">
      <c r="A92" s="4"/>
      <c r="B92" s="528" t="s">
        <v>512</v>
      </c>
      <c r="C92" s="125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55">
        <f>'2. LRAMVA Threshold'!O43</f>
        <v>0</v>
      </c>
      <c r="D95" s="46"/>
      <c r="E95" s="46"/>
      <c r="F95" s="46"/>
      <c r="G95" s="46"/>
      <c r="H95" s="46"/>
      <c r="I95" s="46"/>
      <c r="J95" s="46"/>
      <c r="K95" s="46"/>
      <c r="L95" s="46"/>
      <c r="M95" s="46"/>
      <c r="N95" s="46"/>
      <c r="O95" s="69"/>
    </row>
    <row r="96" spans="1:15" s="18" customFormat="1" outlineLevel="1">
      <c r="A96" s="4"/>
      <c r="B96" s="528" t="s">
        <v>510</v>
      </c>
      <c r="C96" s="1256"/>
      <c r="D96" s="46"/>
      <c r="E96" s="46"/>
      <c r="F96" s="46"/>
      <c r="G96" s="46"/>
      <c r="H96" s="46"/>
      <c r="I96" s="46"/>
      <c r="J96" s="46"/>
      <c r="K96" s="46"/>
      <c r="L96" s="46"/>
      <c r="M96" s="46"/>
      <c r="N96" s="46"/>
      <c r="O96" s="69"/>
    </row>
    <row r="97" spans="1:15" s="18" customFormat="1" outlineLevel="1">
      <c r="A97" s="4"/>
      <c r="B97" s="528" t="s">
        <v>511</v>
      </c>
      <c r="C97" s="1256"/>
      <c r="D97" s="46"/>
      <c r="E97" s="46"/>
      <c r="F97" s="46"/>
      <c r="G97" s="46"/>
      <c r="H97" s="46"/>
      <c r="I97" s="46"/>
      <c r="J97" s="46"/>
      <c r="K97" s="46"/>
      <c r="L97" s="46"/>
      <c r="M97" s="46"/>
      <c r="N97" s="46"/>
      <c r="O97" s="69"/>
    </row>
    <row r="98" spans="1:15" s="18" customFormat="1" outlineLevel="1">
      <c r="A98" s="4"/>
      <c r="B98" s="528" t="s">
        <v>489</v>
      </c>
      <c r="C98" s="1256"/>
      <c r="D98" s="46"/>
      <c r="E98" s="46"/>
      <c r="F98" s="46"/>
      <c r="G98" s="46"/>
      <c r="H98" s="46"/>
      <c r="I98" s="46"/>
      <c r="J98" s="46"/>
      <c r="K98" s="46"/>
      <c r="L98" s="46"/>
      <c r="M98" s="46"/>
      <c r="N98" s="46"/>
      <c r="O98" s="69"/>
    </row>
    <row r="99" spans="1:15" s="18" customFormat="1">
      <c r="A99" s="4"/>
      <c r="B99" s="528" t="s">
        <v>512</v>
      </c>
      <c r="C99" s="125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55">
        <f>'2. LRAMVA Threshold'!P43</f>
        <v>0</v>
      </c>
      <c r="D102" s="46"/>
      <c r="E102" s="46"/>
      <c r="F102" s="46"/>
      <c r="G102" s="46"/>
      <c r="H102" s="46"/>
      <c r="I102" s="46"/>
      <c r="J102" s="46"/>
      <c r="K102" s="46"/>
      <c r="L102" s="46"/>
      <c r="M102" s="46"/>
      <c r="N102" s="46"/>
      <c r="O102" s="69"/>
    </row>
    <row r="103" spans="1:15" s="18" customFormat="1" outlineLevel="1">
      <c r="A103" s="4"/>
      <c r="B103" s="528" t="s">
        <v>510</v>
      </c>
      <c r="C103" s="1256"/>
      <c r="D103" s="46"/>
      <c r="E103" s="46"/>
      <c r="F103" s="46"/>
      <c r="G103" s="46"/>
      <c r="H103" s="46"/>
      <c r="I103" s="46"/>
      <c r="J103" s="46"/>
      <c r="K103" s="46"/>
      <c r="L103" s="46"/>
      <c r="M103" s="46"/>
      <c r="N103" s="46"/>
      <c r="O103" s="69"/>
    </row>
    <row r="104" spans="1:15" s="18" customFormat="1" outlineLevel="1">
      <c r="A104" s="4"/>
      <c r="B104" s="528" t="s">
        <v>511</v>
      </c>
      <c r="C104" s="1256"/>
      <c r="D104" s="46"/>
      <c r="E104" s="46"/>
      <c r="F104" s="46"/>
      <c r="G104" s="46"/>
      <c r="H104" s="46"/>
      <c r="I104" s="46"/>
      <c r="J104" s="46"/>
      <c r="K104" s="46"/>
      <c r="L104" s="46"/>
      <c r="M104" s="46"/>
      <c r="N104" s="46"/>
      <c r="O104" s="69"/>
    </row>
    <row r="105" spans="1:15" s="18" customFormat="1" outlineLevel="1">
      <c r="A105" s="4"/>
      <c r="B105" s="528" t="s">
        <v>489</v>
      </c>
      <c r="C105" s="1256"/>
      <c r="D105" s="46"/>
      <c r="E105" s="46"/>
      <c r="F105" s="46"/>
      <c r="G105" s="46"/>
      <c r="H105" s="46"/>
      <c r="I105" s="46"/>
      <c r="J105" s="46"/>
      <c r="K105" s="46"/>
      <c r="L105" s="46"/>
      <c r="M105" s="46"/>
      <c r="N105" s="46"/>
      <c r="O105" s="69"/>
    </row>
    <row r="106" spans="1:15" s="18" customFormat="1">
      <c r="A106" s="4"/>
      <c r="B106" s="528" t="s">
        <v>512</v>
      </c>
      <c r="C106" s="125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55">
        <f>'2. LRAMVA Threshold'!Q43</f>
        <v>0</v>
      </c>
      <c r="D109" s="46"/>
      <c r="E109" s="46"/>
      <c r="F109" s="46"/>
      <c r="G109" s="46"/>
      <c r="H109" s="46"/>
      <c r="I109" s="46"/>
      <c r="J109" s="46"/>
      <c r="K109" s="46"/>
      <c r="L109" s="46"/>
      <c r="M109" s="46"/>
      <c r="N109" s="46"/>
      <c r="O109" s="69"/>
    </row>
    <row r="110" spans="1:15" s="18" customFormat="1" outlineLevel="1">
      <c r="A110" s="4"/>
      <c r="B110" s="528" t="s">
        <v>510</v>
      </c>
      <c r="C110" s="1256"/>
      <c r="D110" s="46"/>
      <c r="E110" s="46"/>
      <c r="F110" s="46"/>
      <c r="G110" s="46"/>
      <c r="H110" s="46"/>
      <c r="I110" s="46"/>
      <c r="J110" s="46"/>
      <c r="K110" s="46"/>
      <c r="L110" s="46"/>
      <c r="M110" s="46"/>
      <c r="N110" s="46"/>
      <c r="O110" s="69"/>
    </row>
    <row r="111" spans="1:15" s="18" customFormat="1" outlineLevel="1">
      <c r="A111" s="4"/>
      <c r="B111" s="528" t="s">
        <v>511</v>
      </c>
      <c r="C111" s="1256"/>
      <c r="D111" s="46"/>
      <c r="E111" s="46"/>
      <c r="F111" s="46"/>
      <c r="G111" s="46"/>
      <c r="H111" s="46"/>
      <c r="I111" s="46"/>
      <c r="J111" s="46"/>
      <c r="K111" s="46"/>
      <c r="L111" s="46"/>
      <c r="M111" s="46"/>
      <c r="N111" s="46"/>
      <c r="O111" s="69"/>
    </row>
    <row r="112" spans="1:15" s="18" customFormat="1" outlineLevel="1">
      <c r="A112" s="4"/>
      <c r="B112" s="528" t="s">
        <v>489</v>
      </c>
      <c r="C112" s="1256"/>
      <c r="D112" s="46"/>
      <c r="E112" s="46"/>
      <c r="F112" s="46"/>
      <c r="G112" s="46"/>
      <c r="H112" s="46"/>
      <c r="I112" s="46"/>
      <c r="J112" s="46"/>
      <c r="K112" s="46"/>
      <c r="L112" s="46"/>
      <c r="M112" s="46"/>
      <c r="N112" s="46"/>
      <c r="O112" s="69"/>
    </row>
    <row r="113" spans="1:17" s="18" customFormat="1">
      <c r="A113" s="4"/>
      <c r="B113" s="528" t="s">
        <v>512</v>
      </c>
      <c r="C113" s="125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ht="14.25">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75">
      <c r="B119" s="118" t="s">
        <v>483</v>
      </c>
      <c r="J119" s="18"/>
    </row>
    <row r="120" spans="1:17" s="14" customFormat="1" ht="75.599999999999994" customHeight="1">
      <c r="A120" s="72"/>
      <c r="B120" s="1259" t="s">
        <v>684</v>
      </c>
      <c r="C120" s="1259"/>
      <c r="D120" s="1259"/>
      <c r="E120" s="1259"/>
      <c r="F120" s="1259"/>
      <c r="G120" s="1259"/>
      <c r="H120" s="1259"/>
      <c r="I120" s="1259"/>
      <c r="J120" s="1259"/>
      <c r="K120" s="1259"/>
      <c r="L120" s="1259"/>
      <c r="M120" s="1259"/>
      <c r="N120" s="1259"/>
      <c r="O120" s="1259"/>
      <c r="P120" s="1259"/>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BV293"/>
  <sheetViews>
    <sheetView topLeftCell="A26" zoomScale="83" zoomScaleNormal="83" workbookViewId="0">
      <selection activeCell="J49" sqref="J49"/>
    </sheetView>
  </sheetViews>
  <sheetFormatPr defaultColWidth="9.140625" defaultRowHeight="15"/>
  <cols>
    <col min="1" max="1" width="9.140625" style="12"/>
    <col min="2" max="2" width="28.140625" style="12" customWidth="1"/>
    <col min="3" max="13" width="15.85546875" style="12" customWidth="1"/>
    <col min="14" max="14" width="9.140625" style="12"/>
    <col min="15" max="26" width="14" style="12" customWidth="1"/>
    <col min="27" max="27" width="9.140625" style="12"/>
    <col min="28" max="40" width="15" style="12" customWidth="1"/>
    <col min="41" max="41" width="9.140625" style="12"/>
    <col min="42" max="55" width="14.140625" style="12" customWidth="1"/>
    <col min="56" max="56" width="9.140625" style="12"/>
    <col min="57" max="69" width="13.140625" style="12" customWidth="1"/>
    <col min="70" max="70" width="9.140625" style="12"/>
    <col min="71" max="71" width="98.85546875" style="12" bestFit="1" customWidth="1"/>
    <col min="72" max="72" width="11.85546875" style="12" bestFit="1" customWidth="1"/>
    <col min="73" max="73" width="10.7109375" style="12" bestFit="1" customWidth="1"/>
    <col min="74" max="74" width="11.85546875" style="12" bestFit="1" customWidth="1"/>
    <col min="75" max="16384" width="9.140625" style="12"/>
  </cols>
  <sheetData>
    <row r="14" spans="2:24" ht="15.75">
      <c r="B14" s="580" t="s">
        <v>504</v>
      </c>
    </row>
    <row r="15" spans="2:24" ht="15.75">
      <c r="B15" s="580"/>
    </row>
    <row r="16" spans="2:24" s="659" customFormat="1" ht="28.5" customHeight="1">
      <c r="B16" s="1265" t="s">
        <v>640</v>
      </c>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row>
    <row r="17" spans="2:24" s="659" customFormat="1" ht="18" customHeight="1">
      <c r="B17" s="1174" t="s">
        <v>945</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row>
    <row r="18" spans="2:24" s="659" customFormat="1" ht="18" customHeight="1">
      <c r="B18" s="1174" t="s">
        <v>946</v>
      </c>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row>
    <row r="19" spans="2:24" s="659" customFormat="1" ht="18" customHeight="1">
      <c r="B19" s="1174" t="s">
        <v>947</v>
      </c>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row>
    <row r="20" spans="2:24" s="659" customFormat="1" ht="18" customHeight="1">
      <c r="B20" s="58" t="s">
        <v>948</v>
      </c>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row>
    <row r="21" spans="2:24" s="659" customFormat="1" ht="18" customHeight="1">
      <c r="B21" s="1174" t="s">
        <v>949</v>
      </c>
      <c r="C21" s="1175"/>
      <c r="D21" s="1175"/>
      <c r="E21" s="1175"/>
      <c r="F21" s="1175"/>
      <c r="G21" s="1175"/>
      <c r="H21" s="1175"/>
      <c r="I21" s="1175"/>
      <c r="J21" s="1175"/>
      <c r="K21" s="1175"/>
      <c r="L21" s="1175"/>
      <c r="M21" s="1175"/>
      <c r="N21" s="1175"/>
      <c r="O21" s="1175"/>
      <c r="P21" s="1175"/>
      <c r="Q21" s="1175"/>
      <c r="R21" s="1175"/>
      <c r="S21" s="1175"/>
      <c r="T21" s="1175"/>
      <c r="U21" s="1175"/>
      <c r="V21" s="1175"/>
      <c r="W21" s="1175"/>
      <c r="X21" s="1175"/>
    </row>
    <row r="22" spans="2:24" s="659" customFormat="1" ht="18" customHeight="1">
      <c r="B22" s="1174" t="s">
        <v>950</v>
      </c>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row>
    <row r="23" spans="2:24" s="659" customFormat="1" ht="18" customHeight="1">
      <c r="B23" s="1174" t="s">
        <v>951</v>
      </c>
      <c r="C23" s="1175"/>
      <c r="D23" s="1175"/>
      <c r="E23" s="1175"/>
      <c r="F23" s="1175"/>
      <c r="G23" s="1175"/>
      <c r="H23" s="1175"/>
      <c r="I23" s="1175"/>
      <c r="J23" s="1175"/>
      <c r="K23" s="1175"/>
      <c r="L23" s="1175"/>
      <c r="M23" s="1175"/>
      <c r="N23" s="1175"/>
      <c r="O23" s="1175"/>
      <c r="P23" s="1175"/>
      <c r="Q23" s="1175"/>
      <c r="R23" s="1175"/>
      <c r="S23" s="1175"/>
      <c r="T23" s="1175"/>
      <c r="U23" s="1175"/>
      <c r="V23" s="1175"/>
      <c r="W23" s="1175"/>
      <c r="X23" s="1175"/>
    </row>
    <row r="24" spans="2:24" s="659" customFormat="1" ht="28.5" customHeight="1">
      <c r="B24" s="1179" t="s">
        <v>914</v>
      </c>
      <c r="C24" s="1180"/>
      <c r="D24" s="1181"/>
      <c r="E24" s="1181"/>
      <c r="F24" s="1182"/>
      <c r="G24" s="1182"/>
      <c r="H24" s="18"/>
      <c r="I24" s="18"/>
      <c r="J24" s="18"/>
      <c r="K24" s="18"/>
      <c r="L24" s="1175"/>
      <c r="M24" s="1175"/>
      <c r="N24" s="1175"/>
      <c r="O24" s="1175"/>
      <c r="P24" s="1175"/>
      <c r="Q24" s="1175"/>
      <c r="R24" s="1175"/>
      <c r="S24" s="1175"/>
      <c r="T24" s="1175"/>
      <c r="U24" s="1175"/>
      <c r="V24" s="1175"/>
      <c r="W24" s="1175"/>
      <c r="X24" s="1175"/>
    </row>
    <row r="25" spans="2:24" s="659" customFormat="1" ht="12" customHeight="1" thickBot="1">
      <c r="B25" s="1179"/>
      <c r="C25" s="1180"/>
      <c r="D25" s="1181"/>
      <c r="E25" s="1181"/>
      <c r="F25" s="1182"/>
      <c r="G25" s="1182"/>
      <c r="H25" s="18"/>
      <c r="I25" s="18"/>
      <c r="J25" s="18"/>
      <c r="K25" s="18"/>
      <c r="L25" s="1175"/>
      <c r="M25" s="1175"/>
      <c r="N25" s="1175"/>
      <c r="O25" s="1175"/>
      <c r="P25" s="1175"/>
      <c r="Q25" s="1175"/>
      <c r="R25" s="1175"/>
      <c r="S25" s="1175"/>
      <c r="T25" s="1175"/>
      <c r="U25" s="1175"/>
      <c r="V25" s="1175"/>
      <c r="W25" s="1175"/>
      <c r="X25" s="1175"/>
    </row>
    <row r="26" spans="2:24" s="659" customFormat="1" ht="28.5" customHeight="1">
      <c r="B26" s="1133" t="s">
        <v>915</v>
      </c>
      <c r="C26" s="1134" t="s">
        <v>916</v>
      </c>
      <c r="D26" s="1135" t="s">
        <v>917</v>
      </c>
      <c r="E26" s="1136" t="s">
        <v>918</v>
      </c>
      <c r="F26" s="1137" t="s">
        <v>919</v>
      </c>
      <c r="G26" s="1137" t="s">
        <v>920</v>
      </c>
      <c r="H26" s="1178"/>
      <c r="I26" s="1138" t="s">
        <v>921</v>
      </c>
      <c r="J26" s="1139" t="s">
        <v>922</v>
      </c>
      <c r="K26" s="1139" t="s">
        <v>923</v>
      </c>
      <c r="L26" s="1175"/>
      <c r="M26" s="1175"/>
      <c r="N26" s="1175"/>
      <c r="O26" s="1175"/>
      <c r="P26" s="1175"/>
      <c r="Q26" s="1175"/>
      <c r="R26" s="1175"/>
      <c r="S26" s="1175"/>
      <c r="T26" s="1175"/>
      <c r="U26" s="1175"/>
      <c r="V26" s="1175"/>
      <c r="W26" s="1175"/>
      <c r="X26" s="1175"/>
    </row>
    <row r="27" spans="2:24" s="659" customFormat="1" ht="13.9" customHeight="1">
      <c r="B27" s="1146">
        <v>3</v>
      </c>
      <c r="C27" s="1140">
        <v>154469</v>
      </c>
      <c r="D27" s="1141" t="s">
        <v>924</v>
      </c>
      <c r="E27" s="1142" t="s">
        <v>925</v>
      </c>
      <c r="F27" s="1143">
        <v>6.7140000000000004</v>
      </c>
      <c r="G27" s="1144">
        <v>26856</v>
      </c>
      <c r="H27" s="1176"/>
      <c r="I27" s="1145"/>
      <c r="J27" s="1145"/>
      <c r="K27" s="1145"/>
      <c r="L27" s="1175"/>
      <c r="M27" s="1175"/>
      <c r="N27" s="1175"/>
      <c r="O27" s="1175"/>
      <c r="P27" s="1175"/>
      <c r="Q27" s="1175"/>
      <c r="R27" s="1175"/>
      <c r="S27" s="1175"/>
      <c r="T27" s="1175"/>
      <c r="U27" s="1175"/>
      <c r="V27" s="1175"/>
      <c r="W27" s="1175"/>
      <c r="X27" s="1175"/>
    </row>
    <row r="28" spans="2:24" s="659" customFormat="1" ht="13.9" customHeight="1">
      <c r="B28" s="1146">
        <v>12</v>
      </c>
      <c r="C28" s="1140">
        <v>153832</v>
      </c>
      <c r="D28" s="1141" t="s">
        <v>926</v>
      </c>
      <c r="E28" s="1147" t="s">
        <v>927</v>
      </c>
      <c r="F28" s="1143">
        <v>0</v>
      </c>
      <c r="G28" s="1144">
        <v>7139</v>
      </c>
      <c r="H28" s="1176"/>
      <c r="I28" s="1148" t="s">
        <v>741</v>
      </c>
      <c r="J28" s="1149">
        <v>1219.0778999999998</v>
      </c>
      <c r="K28" s="1149">
        <v>4980955.7136000004</v>
      </c>
      <c r="L28" s="1175"/>
      <c r="M28" s="1175"/>
      <c r="N28" s="1175"/>
      <c r="O28" s="1175"/>
      <c r="P28" s="1175"/>
      <c r="Q28" s="1175"/>
      <c r="R28" s="1175"/>
      <c r="S28" s="1175"/>
      <c r="T28" s="1175"/>
      <c r="U28" s="1175"/>
      <c r="V28" s="1175"/>
      <c r="W28" s="1175"/>
      <c r="X28" s="1175"/>
    </row>
    <row r="29" spans="2:24" s="659" customFormat="1" ht="13.9" customHeight="1">
      <c r="B29" s="1146">
        <v>16</v>
      </c>
      <c r="C29" s="1140">
        <v>156121</v>
      </c>
      <c r="D29" s="1141" t="s">
        <v>928</v>
      </c>
      <c r="E29" s="1150" t="s">
        <v>929</v>
      </c>
      <c r="F29" s="1143">
        <v>1.08</v>
      </c>
      <c r="G29" s="1144">
        <v>48067.519999999997</v>
      </c>
      <c r="H29" s="1176"/>
      <c r="I29" s="1151"/>
      <c r="J29" s="1152">
        <v>0.43484833038542359</v>
      </c>
      <c r="K29" s="1153">
        <v>0.24682871373706322</v>
      </c>
      <c r="L29" s="1175"/>
      <c r="M29" s="1175"/>
      <c r="N29" s="1175"/>
      <c r="O29" s="1175"/>
      <c r="P29" s="1175"/>
      <c r="Q29" s="1175"/>
      <c r="R29" s="1175"/>
      <c r="S29" s="1175"/>
      <c r="T29" s="1175"/>
      <c r="U29" s="1175"/>
      <c r="V29" s="1175"/>
      <c r="W29" s="1175"/>
      <c r="X29" s="1175"/>
    </row>
    <row r="30" spans="2:24" s="659" customFormat="1" ht="13.9" customHeight="1">
      <c r="B30" s="1146">
        <v>27</v>
      </c>
      <c r="C30" s="1140">
        <v>169671</v>
      </c>
      <c r="D30" s="1141" t="s">
        <v>930</v>
      </c>
      <c r="E30" s="1154" t="s">
        <v>739</v>
      </c>
      <c r="F30" s="1143">
        <v>1.3</v>
      </c>
      <c r="G30" s="1144">
        <v>11073</v>
      </c>
      <c r="H30" s="1176"/>
      <c r="I30" s="1148" t="s">
        <v>743</v>
      </c>
      <c r="J30" s="1149">
        <v>718.52299999999991</v>
      </c>
      <c r="K30" s="1149">
        <v>7295113.2379999999</v>
      </c>
      <c r="L30" s="1175"/>
      <c r="M30" s="1175"/>
      <c r="N30" s="1175"/>
      <c r="O30" s="1175"/>
      <c r="P30" s="1175"/>
      <c r="Q30" s="1175"/>
      <c r="R30" s="1175"/>
      <c r="S30" s="1175"/>
      <c r="T30" s="1175"/>
      <c r="U30" s="1175"/>
      <c r="V30" s="1175"/>
      <c r="W30" s="1175"/>
      <c r="X30" s="1175"/>
    </row>
    <row r="31" spans="2:24" s="659" customFormat="1" ht="13.9" customHeight="1">
      <c r="B31" s="1146">
        <v>28</v>
      </c>
      <c r="C31" s="1140">
        <v>170845</v>
      </c>
      <c r="D31" s="1141" t="s">
        <v>930</v>
      </c>
      <c r="E31" s="1154" t="s">
        <v>739</v>
      </c>
      <c r="F31" s="1143">
        <v>8.26</v>
      </c>
      <c r="G31" s="1144">
        <v>41877.24</v>
      </c>
      <c r="H31" s="1176"/>
      <c r="I31" s="1151"/>
      <c r="J31" s="1152">
        <v>0.25629906578859785</v>
      </c>
      <c r="K31" s="1153">
        <v>0.36150560668212445</v>
      </c>
      <c r="L31" s="1175"/>
      <c r="M31" s="1175"/>
      <c r="N31" s="1175"/>
      <c r="O31" s="1175"/>
      <c r="P31" s="1175"/>
      <c r="Q31" s="1175"/>
      <c r="R31" s="1175"/>
      <c r="S31" s="1175"/>
      <c r="T31" s="1175"/>
      <c r="U31" s="1175"/>
      <c r="V31" s="1175"/>
      <c r="W31" s="1175"/>
      <c r="X31" s="1175"/>
    </row>
    <row r="32" spans="2:24" s="659" customFormat="1" ht="13.9" customHeight="1">
      <c r="B32" s="1146">
        <v>41</v>
      </c>
      <c r="C32" s="1140">
        <v>156713</v>
      </c>
      <c r="D32" s="1141" t="s">
        <v>931</v>
      </c>
      <c r="E32" s="1155" t="s">
        <v>927</v>
      </c>
      <c r="F32" s="1143">
        <v>1.4</v>
      </c>
      <c r="G32" s="1144">
        <v>12369</v>
      </c>
      <c r="H32" s="1176"/>
      <c r="I32" s="1147" t="s">
        <v>745</v>
      </c>
      <c r="J32" s="1149">
        <v>729.33159999999998</v>
      </c>
      <c r="K32" s="1149">
        <v>7112846.6400000006</v>
      </c>
      <c r="L32" s="1175"/>
      <c r="M32" s="1175"/>
      <c r="N32" s="1175"/>
      <c r="O32" s="1175"/>
      <c r="P32" s="1175"/>
      <c r="Q32" s="1175"/>
      <c r="R32" s="1175"/>
      <c r="S32" s="1175"/>
      <c r="T32" s="1175"/>
      <c r="U32" s="1175"/>
      <c r="V32" s="1175"/>
      <c r="W32" s="1175"/>
      <c r="X32" s="1175"/>
    </row>
    <row r="33" spans="2:24" s="659" customFormat="1" ht="13.9" customHeight="1">
      <c r="B33" s="1146">
        <v>47</v>
      </c>
      <c r="C33" s="1140">
        <v>172137</v>
      </c>
      <c r="D33" s="1141" t="s">
        <v>930</v>
      </c>
      <c r="E33" s="1154" t="s">
        <v>739</v>
      </c>
      <c r="F33" s="1143">
        <v>0</v>
      </c>
      <c r="G33" s="1144">
        <v>8400</v>
      </c>
      <c r="H33" s="1176"/>
      <c r="I33" s="1151"/>
      <c r="J33" s="1152">
        <v>0.26015452216575302</v>
      </c>
      <c r="K33" s="1153">
        <v>0.3524734786070377</v>
      </c>
      <c r="L33" s="1175"/>
      <c r="M33" s="1175"/>
      <c r="N33" s="1175"/>
      <c r="O33" s="1175"/>
      <c r="P33" s="1175"/>
      <c r="Q33" s="1175"/>
      <c r="R33" s="1175"/>
      <c r="S33" s="1175"/>
      <c r="T33" s="1175"/>
      <c r="U33" s="1175"/>
      <c r="V33" s="1175"/>
      <c r="W33" s="1175"/>
      <c r="X33" s="1175"/>
    </row>
    <row r="34" spans="2:24" s="659" customFormat="1" ht="13.9" customHeight="1">
      <c r="B34" s="1146">
        <v>52</v>
      </c>
      <c r="C34" s="1140">
        <v>170946</v>
      </c>
      <c r="D34" s="1141" t="s">
        <v>930</v>
      </c>
      <c r="E34" s="1154" t="s">
        <v>739</v>
      </c>
      <c r="F34" s="1143">
        <v>0.2</v>
      </c>
      <c r="G34" s="1144">
        <v>8878.7999999999993</v>
      </c>
      <c r="H34" s="1176"/>
      <c r="I34" s="1156" t="s">
        <v>739</v>
      </c>
      <c r="J34" s="1149">
        <v>136.52289999999999</v>
      </c>
      <c r="K34" s="1149">
        <v>676004.23699999985</v>
      </c>
      <c r="L34" s="1175"/>
      <c r="M34" s="1175"/>
      <c r="N34" s="1175"/>
      <c r="O34" s="1175"/>
      <c r="P34" s="1175"/>
      <c r="Q34" s="1175"/>
      <c r="R34" s="1175"/>
      <c r="S34" s="1175"/>
      <c r="T34" s="1175"/>
      <c r="U34" s="1175"/>
      <c r="V34" s="1175"/>
      <c r="W34" s="1175"/>
      <c r="X34" s="1175"/>
    </row>
    <row r="35" spans="2:24" s="659" customFormat="1" ht="13.9" customHeight="1">
      <c r="B35" s="1146">
        <v>53</v>
      </c>
      <c r="C35" s="1140">
        <v>170959</v>
      </c>
      <c r="D35" s="1141" t="s">
        <v>930</v>
      </c>
      <c r="E35" s="1154" t="s">
        <v>739</v>
      </c>
      <c r="F35" s="1143">
        <v>0.2</v>
      </c>
      <c r="G35" s="1144">
        <v>7215</v>
      </c>
      <c r="H35" s="1176"/>
      <c r="I35" s="1157"/>
      <c r="J35" s="1153">
        <v>4.8698081660225448E-2</v>
      </c>
      <c r="K35" s="1152">
        <v>3.3499044338805857E-2</v>
      </c>
      <c r="L35" s="1175"/>
      <c r="M35" s="1175"/>
      <c r="N35" s="1175"/>
      <c r="O35" s="1175"/>
      <c r="P35" s="1175"/>
      <c r="Q35" s="1175"/>
      <c r="R35" s="1175"/>
      <c r="S35" s="1175"/>
      <c r="T35" s="1175"/>
      <c r="U35" s="1175"/>
      <c r="V35" s="1175"/>
      <c r="W35" s="1175"/>
      <c r="X35" s="1175"/>
    </row>
    <row r="36" spans="2:24" s="659" customFormat="1" ht="13.9" customHeight="1">
      <c r="B36" s="1146">
        <v>56</v>
      </c>
      <c r="C36" s="1140">
        <v>173474</v>
      </c>
      <c r="D36" s="1141" t="s">
        <v>930</v>
      </c>
      <c r="E36" s="1154" t="s">
        <v>739</v>
      </c>
      <c r="F36" s="1143">
        <v>6.1188000000000002</v>
      </c>
      <c r="G36" s="1144">
        <v>28109.767199999998</v>
      </c>
      <c r="H36" s="1176"/>
      <c r="I36" s="1156" t="s">
        <v>749</v>
      </c>
      <c r="J36" s="1149">
        <v>24</v>
      </c>
      <c r="K36" s="1149">
        <v>114886.8</v>
      </c>
      <c r="L36" s="1175"/>
      <c r="M36" s="1175"/>
      <c r="N36" s="1175"/>
      <c r="O36" s="1175"/>
      <c r="P36" s="1175"/>
      <c r="Q36" s="1175"/>
      <c r="R36" s="1175"/>
      <c r="S36" s="1175"/>
      <c r="T36" s="1175"/>
      <c r="U36" s="1175"/>
      <c r="V36" s="1175"/>
      <c r="W36" s="1175"/>
      <c r="X36" s="1175"/>
    </row>
    <row r="37" spans="2:24" s="659" customFormat="1" ht="13.9" customHeight="1">
      <c r="B37" s="1146">
        <v>66</v>
      </c>
      <c r="C37" s="1140">
        <v>172215</v>
      </c>
      <c r="D37" s="1141" t="s">
        <v>932</v>
      </c>
      <c r="E37" s="1158" t="s">
        <v>933</v>
      </c>
      <c r="F37" s="1143">
        <v>1.492</v>
      </c>
      <c r="G37" s="1144">
        <v>13069.92</v>
      </c>
      <c r="H37" s="1176"/>
      <c r="I37" s="1157"/>
      <c r="J37" s="1152">
        <v>8.4881975503486289E-3</v>
      </c>
      <c r="K37" s="1153">
        <v>5.6931566349687273E-3</v>
      </c>
      <c r="L37" s="1175"/>
      <c r="M37" s="1175"/>
      <c r="N37" s="1175"/>
      <c r="O37" s="1175"/>
      <c r="P37" s="1175"/>
      <c r="Q37" s="1175"/>
      <c r="R37" s="1175"/>
      <c r="S37" s="1175"/>
      <c r="T37" s="1175"/>
      <c r="U37" s="1175"/>
      <c r="V37" s="1175"/>
      <c r="W37" s="1175"/>
      <c r="X37" s="1175"/>
    </row>
    <row r="38" spans="2:24" s="659" customFormat="1" ht="13.9" customHeight="1">
      <c r="B38" s="1146">
        <v>67</v>
      </c>
      <c r="C38" s="1140">
        <v>172455</v>
      </c>
      <c r="D38" s="1141" t="s">
        <v>932</v>
      </c>
      <c r="E38" s="1158" t="s">
        <v>933</v>
      </c>
      <c r="F38" s="1143">
        <v>2.6856</v>
      </c>
      <c r="G38" s="1144">
        <v>10744</v>
      </c>
      <c r="H38" s="1176"/>
      <c r="I38" s="1159"/>
      <c r="J38" s="1160"/>
      <c r="K38" s="1160"/>
      <c r="L38" s="1175"/>
      <c r="M38" s="1175"/>
      <c r="N38" s="1175"/>
      <c r="O38" s="1175"/>
      <c r="P38" s="1175"/>
      <c r="Q38" s="1175"/>
      <c r="R38" s="1175"/>
      <c r="S38" s="1175"/>
      <c r="T38" s="1175"/>
      <c r="U38" s="1175"/>
      <c r="V38" s="1175"/>
      <c r="W38" s="1175"/>
      <c r="X38" s="1175"/>
    </row>
    <row r="39" spans="2:24" s="659" customFormat="1" ht="13.9" customHeight="1">
      <c r="B39" s="1146">
        <v>68</v>
      </c>
      <c r="C39" s="1140">
        <v>172994</v>
      </c>
      <c r="D39" s="1141" t="s">
        <v>930</v>
      </c>
      <c r="E39" s="1154" t="s">
        <v>739</v>
      </c>
      <c r="F39" s="1143">
        <v>0.8</v>
      </c>
      <c r="G39" s="1144">
        <v>3675.2</v>
      </c>
      <c r="H39" s="1176"/>
      <c r="I39" s="1269" t="s">
        <v>934</v>
      </c>
      <c r="J39" s="1269"/>
      <c r="K39" s="1269"/>
      <c r="L39" s="1175"/>
      <c r="M39" s="1175"/>
      <c r="N39" s="1175"/>
      <c r="O39" s="1175"/>
      <c r="P39" s="1175"/>
      <c r="Q39" s="1175"/>
      <c r="R39" s="1175"/>
      <c r="S39" s="1175"/>
      <c r="T39" s="1175"/>
      <c r="U39" s="1175"/>
      <c r="V39" s="1175"/>
      <c r="W39" s="1175"/>
      <c r="X39" s="1175"/>
    </row>
    <row r="40" spans="2:24" s="659" customFormat="1" ht="13.9" customHeight="1">
      <c r="B40" s="1146">
        <v>72</v>
      </c>
      <c r="C40" s="1140">
        <v>169642</v>
      </c>
      <c r="D40" s="1141" t="s">
        <v>930</v>
      </c>
      <c r="E40" s="1154" t="s">
        <v>739</v>
      </c>
      <c r="F40" s="1143">
        <v>7</v>
      </c>
      <c r="G40" s="1144">
        <v>27830</v>
      </c>
      <c r="H40" s="1176"/>
      <c r="I40" s="18"/>
      <c r="J40" s="18"/>
      <c r="K40" s="18"/>
      <c r="L40" s="1175"/>
      <c r="M40" s="1175"/>
      <c r="N40" s="1175"/>
      <c r="O40" s="1175"/>
      <c r="P40" s="1175"/>
      <c r="Q40" s="1175"/>
      <c r="R40" s="1175"/>
      <c r="S40" s="1175"/>
      <c r="T40" s="1175"/>
      <c r="U40" s="1175"/>
      <c r="V40" s="1175"/>
      <c r="W40" s="1175"/>
      <c r="X40" s="1175"/>
    </row>
    <row r="41" spans="2:24" s="659" customFormat="1" ht="13.9" customHeight="1">
      <c r="B41" s="1146">
        <v>74</v>
      </c>
      <c r="C41" s="1140">
        <v>167976</v>
      </c>
      <c r="D41" s="1141" t="s">
        <v>926</v>
      </c>
      <c r="E41" s="1147" t="s">
        <v>927</v>
      </c>
      <c r="F41" s="1143">
        <v>0</v>
      </c>
      <c r="G41" s="1144">
        <v>162569</v>
      </c>
      <c r="H41" s="1176"/>
      <c r="I41" s="18"/>
      <c r="J41" s="18"/>
      <c r="K41" s="18"/>
      <c r="L41" s="1175"/>
      <c r="M41" s="1175"/>
      <c r="N41" s="1175"/>
      <c r="O41" s="1175"/>
      <c r="P41" s="1175"/>
      <c r="Q41" s="1175"/>
      <c r="R41" s="1175"/>
      <c r="S41" s="1175"/>
      <c r="T41" s="1175"/>
      <c r="U41" s="1175"/>
      <c r="V41" s="1175"/>
      <c r="W41" s="1175"/>
      <c r="X41" s="1175"/>
    </row>
    <row r="42" spans="2:24" s="659" customFormat="1" ht="13.9" customHeight="1">
      <c r="B42" s="1146">
        <v>75</v>
      </c>
      <c r="C42" s="1140">
        <v>169157</v>
      </c>
      <c r="D42" s="1141" t="s">
        <v>928</v>
      </c>
      <c r="E42" s="1150" t="s">
        <v>929</v>
      </c>
      <c r="F42" s="1143">
        <v>0</v>
      </c>
      <c r="G42" s="1144">
        <v>81551.399999999994</v>
      </c>
      <c r="H42" s="1176"/>
      <c r="I42" s="18"/>
      <c r="J42" s="18"/>
      <c r="K42" s="18"/>
      <c r="L42" s="1175"/>
      <c r="M42" s="1175"/>
      <c r="N42" s="1175"/>
      <c r="O42" s="1175"/>
      <c r="P42" s="1175"/>
      <c r="Q42" s="1175"/>
      <c r="R42" s="1175"/>
      <c r="S42" s="1175"/>
      <c r="T42" s="1175"/>
      <c r="U42" s="1175"/>
      <c r="V42" s="1175"/>
      <c r="W42" s="1175"/>
      <c r="X42" s="1175"/>
    </row>
    <row r="43" spans="2:24" s="659" customFormat="1" ht="13.9" customHeight="1">
      <c r="B43" s="1146">
        <v>76</v>
      </c>
      <c r="C43" s="1140">
        <v>169839</v>
      </c>
      <c r="D43" s="1141" t="s">
        <v>928</v>
      </c>
      <c r="E43" s="1150" t="s">
        <v>929</v>
      </c>
      <c r="F43" s="1143">
        <v>5.2</v>
      </c>
      <c r="G43" s="1144">
        <v>14191</v>
      </c>
      <c r="H43" s="1176"/>
      <c r="I43" s="18"/>
      <c r="J43" s="18"/>
      <c r="K43" s="18"/>
      <c r="L43" s="1175"/>
      <c r="M43" s="1175"/>
      <c r="N43" s="1175"/>
      <c r="O43" s="1175"/>
      <c r="P43" s="1175"/>
      <c r="Q43" s="1175"/>
      <c r="R43" s="1175"/>
      <c r="S43" s="1175"/>
      <c r="T43" s="1175"/>
      <c r="U43" s="1175"/>
      <c r="V43" s="1175"/>
      <c r="W43" s="1175"/>
      <c r="X43" s="1175"/>
    </row>
    <row r="44" spans="2:24" s="659" customFormat="1" ht="13.9" customHeight="1">
      <c r="B44" s="1146">
        <v>77</v>
      </c>
      <c r="C44" s="1140">
        <v>170670</v>
      </c>
      <c r="D44" s="1141" t="s">
        <v>935</v>
      </c>
      <c r="E44" s="1155" t="s">
        <v>927</v>
      </c>
      <c r="F44" s="1143">
        <v>9.1364000000000001</v>
      </c>
      <c r="G44" s="1144">
        <v>63876.46</v>
      </c>
      <c r="H44" s="1176"/>
      <c r="I44" s="18"/>
      <c r="J44" s="18"/>
      <c r="K44" s="18"/>
      <c r="L44" s="1175"/>
      <c r="M44" s="1175"/>
      <c r="N44" s="1175"/>
      <c r="O44" s="1175"/>
      <c r="P44" s="1175"/>
      <c r="Q44" s="1175"/>
      <c r="R44" s="1175"/>
      <c r="S44" s="1175"/>
      <c r="T44" s="1175"/>
      <c r="U44" s="1175"/>
      <c r="V44" s="1175"/>
      <c r="W44" s="1175"/>
      <c r="X44" s="1175"/>
    </row>
    <row r="45" spans="2:24" s="659" customFormat="1" ht="13.9" customHeight="1">
      <c r="B45" s="1146">
        <v>78</v>
      </c>
      <c r="C45" s="1140">
        <v>170720</v>
      </c>
      <c r="D45" s="1141" t="s">
        <v>930</v>
      </c>
      <c r="E45" s="1154" t="s">
        <v>739</v>
      </c>
      <c r="F45" s="1143">
        <v>1.1000000000000001</v>
      </c>
      <c r="G45" s="1144">
        <v>28541</v>
      </c>
      <c r="H45" s="1176"/>
      <c r="I45" s="12"/>
      <c r="J45" s="12"/>
      <c r="K45" s="12"/>
      <c r="L45" s="1175"/>
      <c r="M45" s="1175"/>
      <c r="N45" s="1175"/>
      <c r="O45" s="1175"/>
      <c r="P45" s="1175"/>
      <c r="Q45" s="1175"/>
      <c r="R45" s="1175"/>
      <c r="S45" s="1175"/>
      <c r="T45" s="1175"/>
      <c r="U45" s="1175"/>
      <c r="V45" s="1175"/>
      <c r="W45" s="1175"/>
      <c r="X45" s="1175"/>
    </row>
    <row r="46" spans="2:24" s="659" customFormat="1" ht="13.9" customHeight="1">
      <c r="B46" s="1146">
        <v>79</v>
      </c>
      <c r="C46" s="1140">
        <v>171129</v>
      </c>
      <c r="D46" s="1141" t="s">
        <v>930</v>
      </c>
      <c r="E46" s="1154" t="s">
        <v>739</v>
      </c>
      <c r="F46" s="1143">
        <v>6.2</v>
      </c>
      <c r="G46" s="1144">
        <v>64678</v>
      </c>
      <c r="H46" s="1176"/>
      <c r="I46" s="12"/>
      <c r="J46" s="12"/>
      <c r="K46" s="12"/>
      <c r="L46" s="1175"/>
      <c r="M46" s="1175"/>
      <c r="N46" s="1175"/>
      <c r="O46" s="1175"/>
      <c r="P46" s="1175"/>
      <c r="Q46" s="1175"/>
      <c r="R46" s="1175"/>
      <c r="S46" s="1175"/>
      <c r="T46" s="1175"/>
      <c r="U46" s="1175"/>
      <c r="V46" s="1175"/>
      <c r="W46" s="1175"/>
      <c r="X46" s="1175"/>
    </row>
    <row r="47" spans="2:24" s="659" customFormat="1" ht="13.9" customHeight="1">
      <c r="B47" s="1146">
        <v>80</v>
      </c>
      <c r="C47" s="1140">
        <v>168427</v>
      </c>
      <c r="D47" s="1141" t="s">
        <v>930</v>
      </c>
      <c r="E47" s="1154" t="s">
        <v>739</v>
      </c>
      <c r="F47" s="1143">
        <v>3.9</v>
      </c>
      <c r="G47" s="1144">
        <v>14918</v>
      </c>
      <c r="H47" s="1176"/>
      <c r="I47" s="12"/>
      <c r="J47" s="12"/>
      <c r="K47" s="12"/>
      <c r="L47" s="1175"/>
      <c r="M47" s="1175"/>
      <c r="N47" s="1175"/>
      <c r="O47" s="1175"/>
      <c r="P47" s="1175"/>
      <c r="Q47" s="1175"/>
      <c r="R47" s="1175"/>
      <c r="S47" s="1175"/>
      <c r="T47" s="1175"/>
      <c r="U47" s="1175"/>
      <c r="V47" s="1175"/>
      <c r="W47" s="1175"/>
      <c r="X47" s="1175"/>
    </row>
    <row r="48" spans="2:24" s="659" customFormat="1" ht="13.9" customHeight="1">
      <c r="B48" s="1146">
        <v>81</v>
      </c>
      <c r="C48" s="1140">
        <v>172301</v>
      </c>
      <c r="D48" s="1141" t="s">
        <v>930</v>
      </c>
      <c r="E48" s="1154" t="s">
        <v>739</v>
      </c>
      <c r="F48" s="1143">
        <v>3.2</v>
      </c>
      <c r="G48" s="1144">
        <v>11617.8</v>
      </c>
      <c r="H48" s="1176"/>
      <c r="I48" s="12"/>
      <c r="J48" s="12"/>
      <c r="K48" s="12"/>
      <c r="L48" s="1175"/>
      <c r="M48" s="1175"/>
      <c r="N48" s="1175"/>
      <c r="O48" s="1175"/>
      <c r="P48" s="1175"/>
      <c r="Q48" s="1175"/>
      <c r="R48" s="1175"/>
      <c r="S48" s="1175"/>
      <c r="T48" s="1175"/>
      <c r="U48" s="1175"/>
      <c r="V48" s="1175"/>
      <c r="W48" s="1175"/>
      <c r="X48" s="1175"/>
    </row>
    <row r="49" spans="2:24" s="659" customFormat="1" ht="13.9" customHeight="1">
      <c r="B49" s="1146">
        <v>82</v>
      </c>
      <c r="C49" s="1140">
        <v>173280</v>
      </c>
      <c r="D49" s="1141" t="s">
        <v>936</v>
      </c>
      <c r="E49" s="1150" t="s">
        <v>929</v>
      </c>
      <c r="F49" s="1143">
        <v>4</v>
      </c>
      <c r="G49" s="1144">
        <v>18376</v>
      </c>
      <c r="H49" s="1176"/>
      <c r="I49" s="12"/>
      <c r="J49" s="12"/>
      <c r="K49" s="12"/>
      <c r="L49" s="1175"/>
      <c r="M49" s="1175"/>
      <c r="N49" s="1175"/>
      <c r="O49" s="1175"/>
      <c r="P49" s="1175"/>
      <c r="Q49" s="1175"/>
      <c r="R49" s="1175"/>
      <c r="S49" s="1175"/>
      <c r="T49" s="1175"/>
      <c r="U49" s="1175"/>
      <c r="V49" s="1175"/>
      <c r="W49" s="1175"/>
      <c r="X49" s="1175"/>
    </row>
    <row r="50" spans="2:24" s="659" customFormat="1" ht="13.9" customHeight="1">
      <c r="B50" s="1146">
        <v>83</v>
      </c>
      <c r="C50" s="1140">
        <v>173345</v>
      </c>
      <c r="D50" s="1141" t="s">
        <v>930</v>
      </c>
      <c r="E50" s="1154" t="s">
        <v>739</v>
      </c>
      <c r="F50" s="1143">
        <v>0.876</v>
      </c>
      <c r="G50" s="1144">
        <v>3426.0360000000001</v>
      </c>
      <c r="H50" s="1176"/>
      <c r="I50" s="12"/>
      <c r="J50" s="12"/>
      <c r="K50" s="12"/>
      <c r="L50" s="1175"/>
      <c r="M50" s="1175"/>
      <c r="N50" s="1175"/>
      <c r="O50" s="1175"/>
      <c r="P50" s="1175"/>
      <c r="Q50" s="1175"/>
      <c r="R50" s="1175"/>
      <c r="S50" s="1175"/>
      <c r="T50" s="1175"/>
      <c r="U50" s="1175"/>
      <c r="V50" s="1175"/>
      <c r="W50" s="1175"/>
      <c r="X50" s="1175"/>
    </row>
    <row r="51" spans="2:24" s="659" customFormat="1" ht="13.9" customHeight="1">
      <c r="B51" s="1146">
        <v>84</v>
      </c>
      <c r="C51" s="1140">
        <v>173583</v>
      </c>
      <c r="D51" s="1141" t="s">
        <v>926</v>
      </c>
      <c r="E51" s="1147" t="s">
        <v>927</v>
      </c>
      <c r="F51" s="1143">
        <v>0</v>
      </c>
      <c r="G51" s="1144">
        <v>12259.8</v>
      </c>
      <c r="H51" s="1176"/>
      <c r="I51" s="12"/>
      <c r="J51" s="12"/>
      <c r="K51" s="12"/>
      <c r="L51" s="1175"/>
      <c r="M51" s="1175"/>
      <c r="N51" s="1175"/>
      <c r="O51" s="1175"/>
      <c r="P51" s="1175"/>
      <c r="Q51" s="1175"/>
      <c r="R51" s="1175"/>
      <c r="S51" s="1175"/>
      <c r="T51" s="1175"/>
      <c r="U51" s="1175"/>
      <c r="V51" s="1175"/>
      <c r="W51" s="1175"/>
      <c r="X51" s="1175"/>
    </row>
    <row r="52" spans="2:24" s="659" customFormat="1" ht="13.9" customHeight="1">
      <c r="B52" s="1146">
        <v>85</v>
      </c>
      <c r="C52" s="1140">
        <v>174602</v>
      </c>
      <c r="D52" s="1141" t="s">
        <v>926</v>
      </c>
      <c r="E52" s="1147" t="s">
        <v>927</v>
      </c>
      <c r="F52" s="1143">
        <v>39.799999999999997</v>
      </c>
      <c r="G52" s="1144">
        <v>165446</v>
      </c>
      <c r="H52" s="1176"/>
      <c r="I52" s="1177"/>
      <c r="J52" s="12"/>
      <c r="K52" s="12"/>
      <c r="L52" s="1175"/>
      <c r="M52" s="1175"/>
      <c r="N52" s="1175"/>
      <c r="O52" s="1175"/>
      <c r="P52" s="1175"/>
      <c r="Q52" s="1175"/>
      <c r="R52" s="1175"/>
      <c r="S52" s="1175"/>
      <c r="T52" s="1175"/>
      <c r="U52" s="1175"/>
      <c r="V52" s="1175"/>
      <c r="W52" s="1175"/>
      <c r="X52" s="1175"/>
    </row>
    <row r="53" spans="2:24" s="659" customFormat="1" ht="13.9" customHeight="1">
      <c r="B53" s="1146">
        <v>86</v>
      </c>
      <c r="C53" s="1140">
        <v>174700</v>
      </c>
      <c r="D53" s="1141" t="s">
        <v>930</v>
      </c>
      <c r="E53" s="1154" t="s">
        <v>739</v>
      </c>
      <c r="F53" s="1143">
        <v>4.9390000000000001</v>
      </c>
      <c r="G53" s="1144">
        <v>18337.688999999998</v>
      </c>
      <c r="H53" s="1176"/>
      <c r="I53" s="18"/>
      <c r="J53" s="18"/>
      <c r="K53" s="18"/>
      <c r="L53" s="1175"/>
      <c r="M53" s="1175"/>
      <c r="N53" s="1175"/>
      <c r="O53" s="1175"/>
      <c r="P53" s="1175"/>
      <c r="Q53" s="1175"/>
      <c r="R53" s="1175"/>
      <c r="S53" s="1175"/>
      <c r="T53" s="1175"/>
      <c r="U53" s="1175"/>
      <c r="V53" s="1175"/>
      <c r="W53" s="1175"/>
      <c r="X53" s="1175"/>
    </row>
    <row r="54" spans="2:24" s="659" customFormat="1" ht="13.9" customHeight="1">
      <c r="B54" s="1146">
        <v>87</v>
      </c>
      <c r="C54" s="1140">
        <v>174705</v>
      </c>
      <c r="D54" s="1141" t="s">
        <v>930</v>
      </c>
      <c r="E54" s="1154" t="s">
        <v>739</v>
      </c>
      <c r="F54" s="1143">
        <v>0</v>
      </c>
      <c r="G54" s="1144">
        <v>4086.6</v>
      </c>
      <c r="H54" s="1176"/>
      <c r="I54" s="18"/>
      <c r="J54" s="18"/>
      <c r="K54" s="18"/>
      <c r="L54" s="1175"/>
      <c r="M54" s="1175"/>
      <c r="N54" s="1175"/>
      <c r="O54" s="1175"/>
      <c r="P54" s="1175"/>
      <c r="Q54" s="1175"/>
      <c r="R54" s="1175"/>
      <c r="S54" s="1175"/>
      <c r="T54" s="1175"/>
      <c r="U54" s="1175"/>
      <c r="V54" s="1175"/>
      <c r="W54" s="1175"/>
      <c r="X54" s="1175"/>
    </row>
    <row r="55" spans="2:24" s="659" customFormat="1" ht="13.9" customHeight="1">
      <c r="B55" s="1146">
        <v>91</v>
      </c>
      <c r="C55" s="1140">
        <v>171481</v>
      </c>
      <c r="D55" s="1141" t="s">
        <v>937</v>
      </c>
      <c r="E55" s="1150" t="s">
        <v>929</v>
      </c>
      <c r="F55" s="1143">
        <v>0</v>
      </c>
      <c r="G55" s="1144">
        <v>113001</v>
      </c>
      <c r="H55" s="1176"/>
      <c r="I55" s="12"/>
      <c r="J55" s="12"/>
      <c r="K55" s="12"/>
      <c r="L55" s="1175"/>
      <c r="M55" s="1175"/>
      <c r="N55" s="1175"/>
      <c r="O55" s="1175"/>
      <c r="P55" s="1175"/>
      <c r="Q55" s="1175"/>
      <c r="R55" s="1175"/>
      <c r="S55" s="1175"/>
      <c r="T55" s="1175"/>
      <c r="U55" s="1175"/>
      <c r="V55" s="1175"/>
      <c r="W55" s="1175"/>
      <c r="X55" s="1175"/>
    </row>
    <row r="56" spans="2:24" s="659" customFormat="1" ht="13.9" customHeight="1">
      <c r="B56" s="1146">
        <v>92</v>
      </c>
      <c r="C56" s="1140">
        <v>171928</v>
      </c>
      <c r="D56" s="1141" t="s">
        <v>935</v>
      </c>
      <c r="E56" s="1155" t="s">
        <v>927</v>
      </c>
      <c r="F56" s="1143">
        <v>17.2698</v>
      </c>
      <c r="G56" s="1144">
        <v>109378.41039999999</v>
      </c>
      <c r="H56" s="1176"/>
      <c r="I56" s="12"/>
      <c r="J56" s="12"/>
      <c r="K56" s="12"/>
      <c r="L56" s="1175"/>
      <c r="M56" s="1175"/>
      <c r="N56" s="1175"/>
      <c r="O56" s="1175"/>
      <c r="P56" s="1175"/>
      <c r="Q56" s="1175"/>
      <c r="R56" s="1175"/>
      <c r="S56" s="1175"/>
      <c r="T56" s="1175"/>
      <c r="U56" s="1175"/>
      <c r="V56" s="1175"/>
      <c r="W56" s="1175"/>
      <c r="X56" s="1175"/>
    </row>
    <row r="57" spans="2:24" s="659" customFormat="1" ht="13.9" customHeight="1">
      <c r="B57" s="1146">
        <v>93</v>
      </c>
      <c r="C57" s="1140">
        <v>173002</v>
      </c>
      <c r="D57" s="1141" t="s">
        <v>930</v>
      </c>
      <c r="E57" s="1154" t="s">
        <v>739</v>
      </c>
      <c r="F57" s="1143">
        <v>1.1856</v>
      </c>
      <c r="G57" s="1144">
        <v>4930.5983999999999</v>
      </c>
      <c r="H57" s="1176"/>
      <c r="I57" s="12"/>
      <c r="J57" s="12"/>
      <c r="K57" s="12"/>
      <c r="L57" s="1175"/>
      <c r="M57" s="1175"/>
      <c r="N57" s="1175"/>
      <c r="O57" s="1175"/>
      <c r="P57" s="1175"/>
      <c r="Q57" s="1175"/>
      <c r="R57" s="1175"/>
      <c r="S57" s="1175"/>
      <c r="T57" s="1175"/>
      <c r="U57" s="1175"/>
      <c r="V57" s="1175"/>
      <c r="W57" s="1175"/>
      <c r="X57" s="1175"/>
    </row>
    <row r="58" spans="2:24" s="659" customFormat="1" ht="13.9" customHeight="1">
      <c r="B58" s="1146">
        <v>95</v>
      </c>
      <c r="C58" s="1140">
        <v>167613</v>
      </c>
      <c r="D58" s="1141" t="s">
        <v>926</v>
      </c>
      <c r="E58" s="1147" t="s">
        <v>927</v>
      </c>
      <c r="F58" s="1143">
        <v>21.66</v>
      </c>
      <c r="G58" s="1144">
        <v>134962</v>
      </c>
      <c r="H58" s="1176"/>
      <c r="I58" s="12"/>
      <c r="J58" s="12"/>
      <c r="K58" s="12"/>
      <c r="L58" s="1175"/>
      <c r="M58" s="1175"/>
      <c r="N58" s="1175"/>
      <c r="O58" s="1175"/>
      <c r="P58" s="1175"/>
      <c r="Q58" s="1175"/>
      <c r="R58" s="1175"/>
      <c r="S58" s="1175"/>
      <c r="T58" s="1175"/>
      <c r="U58" s="1175"/>
      <c r="V58" s="1175"/>
      <c r="W58" s="1175"/>
      <c r="X58" s="1175"/>
    </row>
    <row r="59" spans="2:24" s="659" customFormat="1" ht="13.9" customHeight="1">
      <c r="B59" s="1146">
        <v>96</v>
      </c>
      <c r="C59" s="1140">
        <v>170912</v>
      </c>
      <c r="D59" s="1141" t="s">
        <v>935</v>
      </c>
      <c r="E59" s="1155" t="s">
        <v>927</v>
      </c>
      <c r="F59" s="1143">
        <v>14.5809</v>
      </c>
      <c r="G59" s="1144">
        <v>112913.67</v>
      </c>
      <c r="H59" s="1176"/>
      <c r="I59" s="12"/>
      <c r="J59" s="12"/>
      <c r="K59" s="12"/>
      <c r="L59" s="1175"/>
      <c r="M59" s="1175"/>
      <c r="N59" s="1175"/>
      <c r="O59" s="1175"/>
      <c r="P59" s="1175"/>
      <c r="Q59" s="1175"/>
      <c r="R59" s="1175"/>
      <c r="S59" s="1175"/>
      <c r="T59" s="1175"/>
      <c r="U59" s="1175"/>
      <c r="V59" s="1175"/>
      <c r="W59" s="1175"/>
      <c r="X59" s="1175"/>
    </row>
    <row r="60" spans="2:24" s="659" customFormat="1" ht="13.9" customHeight="1">
      <c r="B60" s="1146">
        <v>97</v>
      </c>
      <c r="C60" s="1140">
        <v>172520</v>
      </c>
      <c r="D60" s="1141" t="s">
        <v>926</v>
      </c>
      <c r="E60" s="1147" t="s">
        <v>927</v>
      </c>
      <c r="F60" s="1143">
        <v>0</v>
      </c>
      <c r="G60" s="1144">
        <v>65990.399999999994</v>
      </c>
      <c r="H60" s="1176"/>
      <c r="I60" s="12"/>
      <c r="J60" s="12"/>
      <c r="K60" s="12"/>
      <c r="L60" s="1175"/>
      <c r="M60" s="1175"/>
      <c r="N60" s="1175"/>
      <c r="O60" s="1175"/>
      <c r="P60" s="1175"/>
      <c r="Q60" s="1175"/>
      <c r="R60" s="1175"/>
      <c r="S60" s="1175"/>
      <c r="T60" s="1175"/>
      <c r="U60" s="1175"/>
      <c r="V60" s="1175"/>
      <c r="W60" s="1175"/>
      <c r="X60" s="1175"/>
    </row>
    <row r="61" spans="2:24" s="659" customFormat="1" ht="13.9" customHeight="1">
      <c r="B61" s="1146">
        <v>98</v>
      </c>
      <c r="C61" s="1140">
        <v>156638</v>
      </c>
      <c r="D61" s="1141" t="s">
        <v>938</v>
      </c>
      <c r="E61" s="1150" t="s">
        <v>929</v>
      </c>
      <c r="F61" s="1143">
        <v>0</v>
      </c>
      <c r="G61" s="1144">
        <v>700827.2</v>
      </c>
      <c r="H61" s="1176"/>
      <c r="I61" s="12"/>
      <c r="J61" s="12"/>
      <c r="K61" s="12"/>
      <c r="L61" s="1175"/>
      <c r="M61" s="1175"/>
      <c r="N61" s="1175"/>
      <c r="O61" s="1175"/>
      <c r="P61" s="1175"/>
      <c r="Q61" s="1175"/>
      <c r="R61" s="1175"/>
      <c r="S61" s="1175"/>
      <c r="T61" s="1175"/>
      <c r="U61" s="1175"/>
      <c r="V61" s="1175"/>
      <c r="W61" s="1175"/>
      <c r="X61" s="1175"/>
    </row>
    <row r="62" spans="2:24" s="659" customFormat="1" ht="13.9" customHeight="1">
      <c r="B62" s="1146">
        <v>101</v>
      </c>
      <c r="C62" s="1140">
        <v>170573</v>
      </c>
      <c r="D62" s="1141" t="s">
        <v>939</v>
      </c>
      <c r="E62" s="1155" t="s">
        <v>927</v>
      </c>
      <c r="F62" s="1143">
        <v>0</v>
      </c>
      <c r="G62" s="1144">
        <v>74032</v>
      </c>
      <c r="H62" s="1176"/>
      <c r="I62" s="12"/>
      <c r="J62" s="12"/>
      <c r="K62" s="12"/>
      <c r="L62" s="1175"/>
      <c r="M62" s="1175"/>
      <c r="N62" s="1175"/>
      <c r="O62" s="1175"/>
      <c r="P62" s="1175"/>
      <c r="Q62" s="1175"/>
      <c r="R62" s="1175"/>
      <c r="S62" s="1175"/>
      <c r="T62" s="1175"/>
      <c r="U62" s="1175"/>
      <c r="V62" s="1175"/>
      <c r="W62" s="1175"/>
      <c r="X62" s="1175"/>
    </row>
    <row r="63" spans="2:24" s="659" customFormat="1" ht="13.9" customHeight="1">
      <c r="B63" s="1146">
        <v>102</v>
      </c>
      <c r="C63" s="1140">
        <v>175510</v>
      </c>
      <c r="D63" s="1141" t="s">
        <v>937</v>
      </c>
      <c r="E63" s="1150" t="s">
        <v>929</v>
      </c>
      <c r="F63" s="1143">
        <v>0</v>
      </c>
      <c r="G63" s="1144">
        <v>80650</v>
      </c>
      <c r="H63" s="1176"/>
      <c r="I63" s="12"/>
      <c r="J63" s="12"/>
      <c r="K63" s="12"/>
      <c r="L63" s="1175"/>
      <c r="M63" s="1175"/>
      <c r="N63" s="1175"/>
      <c r="O63" s="1175"/>
      <c r="P63" s="1175"/>
      <c r="Q63" s="1175"/>
      <c r="R63" s="1175"/>
      <c r="S63" s="1175"/>
      <c r="T63" s="1175"/>
      <c r="U63" s="1175"/>
      <c r="V63" s="1175"/>
      <c r="W63" s="1175"/>
      <c r="X63" s="1175"/>
    </row>
    <row r="64" spans="2:24" s="659" customFormat="1" ht="13.9" customHeight="1">
      <c r="B64" s="1146">
        <v>103</v>
      </c>
      <c r="C64" s="1140">
        <v>173445</v>
      </c>
      <c r="D64" s="1141" t="s">
        <v>930</v>
      </c>
      <c r="E64" s="1154" t="s">
        <v>739</v>
      </c>
      <c r="F64" s="1143">
        <v>10.039999999999999</v>
      </c>
      <c r="G64" s="1144">
        <v>41520.36</v>
      </c>
      <c r="H64" s="1176"/>
      <c r="I64" s="12"/>
      <c r="J64" s="12"/>
      <c r="K64" s="12"/>
      <c r="L64" s="1175"/>
      <c r="M64" s="1175"/>
      <c r="N64" s="1175"/>
      <c r="O64" s="1175"/>
      <c r="P64" s="1175"/>
      <c r="Q64" s="1175"/>
      <c r="R64" s="1175"/>
      <c r="S64" s="1175"/>
      <c r="T64" s="1175"/>
      <c r="U64" s="1175"/>
      <c r="V64" s="1175"/>
      <c r="W64" s="1175"/>
      <c r="X64" s="1175"/>
    </row>
    <row r="65" spans="2:24" s="659" customFormat="1" ht="13.9" customHeight="1">
      <c r="B65" s="1146">
        <v>104</v>
      </c>
      <c r="C65" s="1140">
        <v>174852</v>
      </c>
      <c r="D65" s="1141" t="s">
        <v>926</v>
      </c>
      <c r="E65" s="1155" t="s">
        <v>927</v>
      </c>
      <c r="F65" s="1143">
        <v>12.1</v>
      </c>
      <c r="G65" s="1144">
        <v>51622</v>
      </c>
      <c r="H65" s="1176"/>
      <c r="I65" s="12"/>
      <c r="J65" s="12"/>
      <c r="K65" s="12"/>
      <c r="L65" s="1175"/>
      <c r="M65" s="1175"/>
      <c r="N65" s="1175"/>
      <c r="O65" s="1175"/>
      <c r="P65" s="1175"/>
      <c r="Q65" s="1175"/>
      <c r="R65" s="1175"/>
      <c r="S65" s="1175"/>
      <c r="T65" s="1175"/>
      <c r="U65" s="1175"/>
      <c r="V65" s="1175"/>
      <c r="W65" s="1175"/>
      <c r="X65" s="1175"/>
    </row>
    <row r="66" spans="2:24" s="659" customFormat="1" ht="13.9" customHeight="1">
      <c r="B66" s="1146">
        <v>106</v>
      </c>
      <c r="C66" s="1140">
        <v>167703</v>
      </c>
      <c r="D66" s="1141" t="s">
        <v>936</v>
      </c>
      <c r="E66" s="1150" t="s">
        <v>929</v>
      </c>
      <c r="F66" s="1143">
        <v>105.27</v>
      </c>
      <c r="G66" s="1144">
        <v>917517</v>
      </c>
      <c r="H66" s="18"/>
      <c r="I66" s="12"/>
      <c r="J66" s="12"/>
      <c r="K66" s="12"/>
      <c r="L66" s="1175"/>
      <c r="M66" s="1175"/>
      <c r="N66" s="1175"/>
      <c r="O66" s="1175"/>
      <c r="P66" s="1175"/>
      <c r="Q66" s="1175"/>
      <c r="R66" s="1175"/>
      <c r="S66" s="1175"/>
      <c r="T66" s="1175"/>
      <c r="U66" s="1175"/>
      <c r="V66" s="1175"/>
      <c r="W66" s="1175"/>
      <c r="X66" s="1175"/>
    </row>
    <row r="67" spans="2:24" s="659" customFormat="1" ht="13.9" customHeight="1">
      <c r="B67" s="1146">
        <v>107</v>
      </c>
      <c r="C67" s="1140">
        <v>155773</v>
      </c>
      <c r="D67" s="1141" t="s">
        <v>936</v>
      </c>
      <c r="E67" s="1150" t="s">
        <v>929</v>
      </c>
      <c r="F67" s="1143">
        <v>32.9</v>
      </c>
      <c r="G67" s="1144">
        <v>255924</v>
      </c>
      <c r="H67" s="18"/>
      <c r="I67" s="18"/>
      <c r="J67" s="18"/>
      <c r="K67" s="18"/>
      <c r="L67" s="1175"/>
      <c r="M67" s="1175"/>
      <c r="N67" s="1175"/>
      <c r="O67" s="1175"/>
      <c r="P67" s="1175"/>
      <c r="Q67" s="1175"/>
      <c r="R67" s="1175"/>
      <c r="S67" s="1175"/>
      <c r="T67" s="1175"/>
      <c r="U67" s="1175"/>
      <c r="V67" s="1175"/>
      <c r="W67" s="1175"/>
      <c r="X67" s="1175"/>
    </row>
    <row r="68" spans="2:24" s="659" customFormat="1" ht="13.9" customHeight="1">
      <c r="B68" s="1146">
        <v>108</v>
      </c>
      <c r="C68" s="1140">
        <v>171935</v>
      </c>
      <c r="D68" s="1141" t="s">
        <v>930</v>
      </c>
      <c r="E68" s="1154" t="s">
        <v>739</v>
      </c>
      <c r="F68" s="1143">
        <v>1.8</v>
      </c>
      <c r="G68" s="1144">
        <v>28435</v>
      </c>
      <c r="H68" s="18"/>
      <c r="I68" s="18"/>
      <c r="J68" s="18"/>
      <c r="K68" s="18"/>
      <c r="L68" s="1175"/>
      <c r="M68" s="1175"/>
      <c r="N68" s="1175"/>
      <c r="O68" s="1175"/>
      <c r="P68" s="1175"/>
      <c r="Q68" s="1175"/>
      <c r="R68" s="1175"/>
      <c r="S68" s="1175"/>
      <c r="T68" s="1175"/>
      <c r="U68" s="1175"/>
      <c r="V68" s="1175"/>
      <c r="W68" s="1175"/>
      <c r="X68" s="1175"/>
    </row>
    <row r="69" spans="2:24" s="659" customFormat="1" ht="13.9" customHeight="1">
      <c r="B69" s="1146">
        <v>109</v>
      </c>
      <c r="C69" s="1140">
        <v>176185</v>
      </c>
      <c r="D69" s="1141" t="s">
        <v>926</v>
      </c>
      <c r="E69" s="1155" t="s">
        <v>927</v>
      </c>
      <c r="F69" s="1143">
        <v>0</v>
      </c>
      <c r="G69" s="1144">
        <v>38220</v>
      </c>
      <c r="H69" s="18"/>
      <c r="I69" s="18"/>
      <c r="J69" s="18"/>
      <c r="K69" s="18"/>
      <c r="L69" s="1175"/>
      <c r="M69" s="1175"/>
      <c r="N69" s="1175"/>
      <c r="O69" s="1175"/>
      <c r="P69" s="1175"/>
      <c r="Q69" s="1175"/>
      <c r="R69" s="1175"/>
      <c r="S69" s="1175"/>
      <c r="T69" s="1175"/>
      <c r="U69" s="1175"/>
      <c r="V69" s="1175"/>
      <c r="W69" s="1175"/>
      <c r="X69" s="1175"/>
    </row>
    <row r="70" spans="2:24" s="659" customFormat="1" ht="13.9" customHeight="1">
      <c r="B70" s="1146">
        <v>110</v>
      </c>
      <c r="C70" s="1140">
        <v>176520</v>
      </c>
      <c r="D70" s="1141" t="s">
        <v>926</v>
      </c>
      <c r="E70" s="1155" t="s">
        <v>927</v>
      </c>
      <c r="F70" s="1143">
        <v>28.4</v>
      </c>
      <c r="G70" s="1144">
        <v>78236</v>
      </c>
      <c r="H70" s="18"/>
      <c r="I70" s="18"/>
      <c r="J70" s="18"/>
      <c r="K70" s="18"/>
      <c r="L70" s="1175"/>
      <c r="M70" s="1175"/>
      <c r="N70" s="1175"/>
      <c r="O70" s="1175"/>
      <c r="P70" s="1175"/>
      <c r="Q70" s="1175"/>
      <c r="R70" s="1175"/>
      <c r="S70" s="1175"/>
      <c r="T70" s="1175"/>
      <c r="U70" s="1175"/>
      <c r="V70" s="1175"/>
      <c r="W70" s="1175"/>
      <c r="X70" s="1175"/>
    </row>
    <row r="71" spans="2:24" s="659" customFormat="1" ht="13.9" customHeight="1">
      <c r="B71" s="1146">
        <v>111</v>
      </c>
      <c r="C71" s="1140">
        <v>177371</v>
      </c>
      <c r="D71" s="1141" t="s">
        <v>940</v>
      </c>
      <c r="E71" s="1155" t="s">
        <v>927</v>
      </c>
      <c r="F71" s="1143">
        <v>14.5</v>
      </c>
      <c r="G71" s="1144">
        <v>89741.4</v>
      </c>
      <c r="H71" s="18"/>
      <c r="I71" s="18"/>
      <c r="J71" s="18"/>
      <c r="K71" s="18"/>
      <c r="L71" s="1175"/>
      <c r="M71" s="1175"/>
      <c r="N71" s="1175"/>
      <c r="O71" s="1175"/>
      <c r="P71" s="1175"/>
      <c r="Q71" s="1175"/>
      <c r="R71" s="1175"/>
      <c r="S71" s="1175"/>
      <c r="T71" s="1175"/>
      <c r="U71" s="1175"/>
      <c r="V71" s="1175"/>
      <c r="W71" s="1175"/>
      <c r="X71" s="1175"/>
    </row>
    <row r="72" spans="2:24" s="659" customFormat="1" ht="13.9" customHeight="1">
      <c r="B72" s="1146">
        <v>112</v>
      </c>
      <c r="C72" s="1140">
        <v>180713</v>
      </c>
      <c r="D72" s="1141" t="s">
        <v>930</v>
      </c>
      <c r="E72" s="1154" t="s">
        <v>739</v>
      </c>
      <c r="F72" s="1143">
        <v>5.4</v>
      </c>
      <c r="G72" s="1144">
        <v>22016.799999999999</v>
      </c>
      <c r="H72" s="18"/>
      <c r="I72" s="18"/>
      <c r="J72" s="18"/>
      <c r="K72" s="18"/>
      <c r="L72" s="1175"/>
      <c r="M72" s="1175"/>
      <c r="N72" s="1175"/>
      <c r="O72" s="1175"/>
      <c r="P72" s="1175"/>
      <c r="Q72" s="1175"/>
      <c r="R72" s="1175"/>
      <c r="S72" s="1175"/>
      <c r="T72" s="1175"/>
      <c r="U72" s="1175"/>
      <c r="V72" s="1175"/>
      <c r="W72" s="1175"/>
      <c r="X72" s="1175"/>
    </row>
    <row r="73" spans="2:24" s="659" customFormat="1" ht="13.9" customHeight="1">
      <c r="B73" s="1146">
        <v>113</v>
      </c>
      <c r="C73" s="1140">
        <v>180714</v>
      </c>
      <c r="D73" s="1141" t="s">
        <v>930</v>
      </c>
      <c r="E73" s="1154" t="s">
        <v>739</v>
      </c>
      <c r="F73" s="1143">
        <v>5.24</v>
      </c>
      <c r="G73" s="1144">
        <v>19800.856</v>
      </c>
      <c r="H73" s="18"/>
      <c r="I73" s="18"/>
      <c r="J73" s="18"/>
      <c r="K73" s="18"/>
      <c r="L73" s="1175"/>
      <c r="M73" s="1175"/>
      <c r="N73" s="1175"/>
      <c r="O73" s="1175"/>
      <c r="P73" s="1175"/>
      <c r="Q73" s="1175"/>
      <c r="R73" s="1175"/>
      <c r="S73" s="1175"/>
      <c r="T73" s="1175"/>
      <c r="U73" s="1175"/>
      <c r="V73" s="1175"/>
      <c r="W73" s="1175"/>
      <c r="X73" s="1175"/>
    </row>
    <row r="74" spans="2:24" s="659" customFormat="1" ht="13.9" customHeight="1">
      <c r="B74" s="1146">
        <v>114</v>
      </c>
      <c r="C74" s="1140">
        <v>182179</v>
      </c>
      <c r="D74" s="1141" t="s">
        <v>932</v>
      </c>
      <c r="E74" s="1158" t="s">
        <v>933</v>
      </c>
      <c r="F74" s="1143">
        <v>3.33</v>
      </c>
      <c r="G74" s="1144">
        <v>22688.400000000001</v>
      </c>
      <c r="H74" s="18"/>
      <c r="I74" s="18"/>
      <c r="J74" s="18"/>
      <c r="K74" s="18"/>
      <c r="L74" s="1175"/>
      <c r="M74" s="1175"/>
      <c r="N74" s="1175"/>
      <c r="O74" s="1175"/>
      <c r="P74" s="1175"/>
      <c r="Q74" s="1175"/>
      <c r="R74" s="1175"/>
      <c r="S74" s="1175"/>
      <c r="T74" s="1175"/>
      <c r="U74" s="1175"/>
      <c r="V74" s="1175"/>
      <c r="W74" s="1175"/>
      <c r="X74" s="1175"/>
    </row>
    <row r="75" spans="2:24" s="659" customFormat="1" ht="13.9" customHeight="1">
      <c r="B75" s="1146">
        <v>115</v>
      </c>
      <c r="C75" s="1140">
        <v>182259</v>
      </c>
      <c r="D75" s="1141" t="s">
        <v>932</v>
      </c>
      <c r="E75" s="1158" t="s">
        <v>933</v>
      </c>
      <c r="F75" s="1143">
        <v>1.98</v>
      </c>
      <c r="G75" s="1144">
        <v>13490.4</v>
      </c>
      <c r="H75" s="18"/>
      <c r="I75" s="18"/>
      <c r="J75" s="18"/>
      <c r="K75" s="18"/>
      <c r="L75" s="1175"/>
      <c r="M75" s="1175"/>
      <c r="N75" s="1175"/>
      <c r="O75" s="1175"/>
      <c r="P75" s="1175"/>
      <c r="Q75" s="1175"/>
      <c r="R75" s="1175"/>
      <c r="S75" s="1175"/>
      <c r="T75" s="1175"/>
      <c r="U75" s="1175"/>
      <c r="V75" s="1175"/>
      <c r="W75" s="1175"/>
      <c r="X75" s="1175"/>
    </row>
    <row r="76" spans="2:24" s="659" customFormat="1" ht="13.9" customHeight="1">
      <c r="B76" s="1146">
        <v>118</v>
      </c>
      <c r="C76" s="1140">
        <v>172550</v>
      </c>
      <c r="D76" s="1141" t="s">
        <v>938</v>
      </c>
      <c r="E76" s="1150" t="s">
        <v>929</v>
      </c>
      <c r="F76" s="1143">
        <v>16.846</v>
      </c>
      <c r="G76" s="1144">
        <v>119573</v>
      </c>
      <c r="H76" s="18"/>
      <c r="I76" s="18"/>
      <c r="J76" s="18"/>
      <c r="K76" s="18"/>
      <c r="L76" s="1175"/>
      <c r="M76" s="1175"/>
      <c r="N76" s="1175"/>
      <c r="O76" s="1175"/>
      <c r="P76" s="1175"/>
      <c r="Q76" s="1175"/>
      <c r="R76" s="1175"/>
      <c r="S76" s="1175"/>
      <c r="T76" s="1175"/>
      <c r="U76" s="1175"/>
      <c r="V76" s="1175"/>
      <c r="W76" s="1175"/>
      <c r="X76" s="1175"/>
    </row>
    <row r="77" spans="2:24" s="659" customFormat="1" ht="13.9" customHeight="1">
      <c r="B77" s="1146">
        <v>119</v>
      </c>
      <c r="C77" s="1140">
        <v>176411</v>
      </c>
      <c r="D77" s="1141" t="s">
        <v>936</v>
      </c>
      <c r="E77" s="1150" t="s">
        <v>929</v>
      </c>
      <c r="F77" s="1143">
        <v>0</v>
      </c>
      <c r="G77" s="1144">
        <v>61803</v>
      </c>
      <c r="H77" s="18"/>
      <c r="I77" s="18"/>
      <c r="J77" s="18"/>
      <c r="K77" s="18"/>
      <c r="L77" s="1175"/>
      <c r="M77" s="1175"/>
      <c r="N77" s="1175"/>
      <c r="O77" s="1175"/>
      <c r="P77" s="1175"/>
      <c r="Q77" s="1175"/>
      <c r="R77" s="1175"/>
      <c r="S77" s="1175"/>
      <c r="T77" s="1175"/>
      <c r="U77" s="1175"/>
      <c r="V77" s="1175"/>
      <c r="W77" s="1175"/>
      <c r="X77" s="1175"/>
    </row>
    <row r="78" spans="2:24" s="659" customFormat="1" ht="13.9" customHeight="1">
      <c r="B78" s="1161">
        <v>120</v>
      </c>
      <c r="C78" s="1162">
        <v>178833</v>
      </c>
      <c r="D78" s="1163" t="s">
        <v>926</v>
      </c>
      <c r="E78" s="1164" t="s">
        <v>927</v>
      </c>
      <c r="F78" s="1165">
        <v>0.5</v>
      </c>
      <c r="G78" s="1166">
        <v>2297</v>
      </c>
      <c r="H78" s="18"/>
      <c r="I78" s="18"/>
      <c r="J78" s="18"/>
      <c r="K78" s="18"/>
      <c r="L78" s="1175"/>
      <c r="M78" s="1175"/>
      <c r="N78" s="1175"/>
      <c r="O78" s="1175"/>
      <c r="P78" s="1175"/>
      <c r="Q78" s="1175"/>
      <c r="R78" s="1175"/>
      <c r="S78" s="1175"/>
      <c r="T78" s="1175"/>
      <c r="U78" s="1175"/>
      <c r="V78" s="1175"/>
      <c r="W78" s="1175"/>
      <c r="X78" s="1175"/>
    </row>
    <row r="79" spans="2:24" s="659" customFormat="1" ht="13.9" customHeight="1">
      <c r="B79" s="1146">
        <v>121</v>
      </c>
      <c r="C79" s="1140">
        <v>181070</v>
      </c>
      <c r="D79" s="1141" t="s">
        <v>930</v>
      </c>
      <c r="E79" s="1154" t="s">
        <v>739</v>
      </c>
      <c r="F79" s="1143">
        <v>14.8</v>
      </c>
      <c r="G79" s="1144">
        <v>72398</v>
      </c>
      <c r="H79" s="18"/>
      <c r="I79" s="18"/>
      <c r="J79" s="18"/>
      <c r="K79" s="18"/>
      <c r="L79" s="1175"/>
      <c r="M79" s="1175"/>
      <c r="N79" s="1175"/>
      <c r="O79" s="1175"/>
      <c r="P79" s="1175"/>
      <c r="Q79" s="1175"/>
      <c r="R79" s="1175"/>
      <c r="S79" s="1175"/>
      <c r="T79" s="1175"/>
      <c r="U79" s="1175"/>
      <c r="V79" s="1175"/>
      <c r="W79" s="1175"/>
      <c r="X79" s="1175"/>
    </row>
    <row r="80" spans="2:24" s="659" customFormat="1" ht="13.9" customHeight="1">
      <c r="B80" s="1146">
        <v>123</v>
      </c>
      <c r="C80" s="1167">
        <v>174060</v>
      </c>
      <c r="D80" s="1141" t="s">
        <v>926</v>
      </c>
      <c r="E80" s="1155" t="s">
        <v>927</v>
      </c>
      <c r="F80" s="1168">
        <v>1.7</v>
      </c>
      <c r="G80" s="1169">
        <v>26030</v>
      </c>
      <c r="H80" s="18"/>
      <c r="I80" s="18"/>
      <c r="J80" s="18"/>
      <c r="K80" s="18"/>
      <c r="L80" s="1175"/>
      <c r="M80" s="1175"/>
      <c r="N80" s="1175"/>
      <c r="O80" s="1175"/>
      <c r="P80" s="1175"/>
      <c r="Q80" s="1175"/>
      <c r="R80" s="1175"/>
      <c r="S80" s="1175"/>
      <c r="T80" s="1175"/>
      <c r="U80" s="1175"/>
      <c r="V80" s="1175"/>
      <c r="W80" s="1175"/>
      <c r="X80" s="1175"/>
    </row>
    <row r="81" spans="2:24" s="659" customFormat="1" ht="13.9" customHeight="1">
      <c r="B81" s="1146">
        <v>124</v>
      </c>
      <c r="C81" s="1167">
        <v>176463</v>
      </c>
      <c r="D81" s="1141" t="s">
        <v>930</v>
      </c>
      <c r="E81" s="1154" t="s">
        <v>739</v>
      </c>
      <c r="F81" s="1168">
        <v>12.1</v>
      </c>
      <c r="G81" s="1169">
        <v>42034</v>
      </c>
      <c r="H81" s="18"/>
      <c r="I81" s="18"/>
      <c r="J81" s="18"/>
      <c r="K81" s="18"/>
      <c r="L81" s="1175"/>
      <c r="M81" s="1175"/>
      <c r="N81" s="1175"/>
      <c r="O81" s="1175"/>
      <c r="P81" s="1175"/>
      <c r="Q81" s="1175"/>
      <c r="R81" s="1175"/>
      <c r="S81" s="1175"/>
      <c r="T81" s="1175"/>
      <c r="U81" s="1175"/>
      <c r="V81" s="1175"/>
      <c r="W81" s="1175"/>
      <c r="X81" s="1175"/>
    </row>
    <row r="82" spans="2:24" s="659" customFormat="1" ht="13.9" customHeight="1">
      <c r="B82" s="1146">
        <v>125</v>
      </c>
      <c r="C82" s="1167">
        <v>178879</v>
      </c>
      <c r="D82" s="1141" t="s">
        <v>926</v>
      </c>
      <c r="E82" s="1155" t="s">
        <v>927</v>
      </c>
      <c r="F82" s="1168">
        <v>25.998000000000001</v>
      </c>
      <c r="G82" s="1169">
        <v>192492.34</v>
      </c>
      <c r="H82" s="18"/>
      <c r="I82" s="18"/>
      <c r="J82" s="18"/>
      <c r="K82" s="18"/>
      <c r="L82" s="1175"/>
      <c r="M82" s="1175"/>
      <c r="N82" s="1175"/>
      <c r="O82" s="1175"/>
      <c r="P82" s="1175"/>
      <c r="Q82" s="1175"/>
      <c r="R82" s="1175"/>
      <c r="S82" s="1175"/>
      <c r="T82" s="1175"/>
      <c r="U82" s="1175"/>
      <c r="V82" s="1175"/>
      <c r="W82" s="1175"/>
      <c r="X82" s="1175"/>
    </row>
    <row r="83" spans="2:24" s="659" customFormat="1" ht="13.9" customHeight="1">
      <c r="B83" s="1146">
        <v>126</v>
      </c>
      <c r="C83" s="1167">
        <v>183121</v>
      </c>
      <c r="D83" s="1141" t="s">
        <v>932</v>
      </c>
      <c r="E83" s="1158" t="s">
        <v>933</v>
      </c>
      <c r="F83" s="1168">
        <v>7.03</v>
      </c>
      <c r="G83" s="1169">
        <v>45376.800000000003</v>
      </c>
      <c r="H83" s="18"/>
      <c r="I83" s="18"/>
      <c r="J83" s="18"/>
      <c r="K83" s="18"/>
      <c r="L83" s="1175"/>
      <c r="M83" s="1175"/>
      <c r="N83" s="1175"/>
      <c r="O83" s="1175"/>
      <c r="P83" s="1175"/>
      <c r="Q83" s="1175"/>
      <c r="R83" s="1175"/>
      <c r="S83" s="1175"/>
      <c r="T83" s="1175"/>
      <c r="U83" s="1175"/>
      <c r="V83" s="1175"/>
      <c r="W83" s="1175"/>
      <c r="X83" s="1175"/>
    </row>
    <row r="84" spans="2:24" s="659" customFormat="1" ht="13.9" customHeight="1">
      <c r="B84" s="1146">
        <v>127</v>
      </c>
      <c r="C84" s="1167">
        <v>183562</v>
      </c>
      <c r="D84" s="1141" t="s">
        <v>940</v>
      </c>
      <c r="E84" s="1155" t="s">
        <v>927</v>
      </c>
      <c r="F84" s="1168">
        <v>11.5</v>
      </c>
      <c r="G84" s="1169">
        <v>52831</v>
      </c>
      <c r="H84" s="18"/>
      <c r="I84" s="18"/>
      <c r="J84" s="18"/>
      <c r="K84" s="18"/>
      <c r="L84" s="1175"/>
      <c r="M84" s="1175"/>
      <c r="N84" s="1175"/>
      <c r="O84" s="1175"/>
      <c r="P84" s="1175"/>
      <c r="Q84" s="1175"/>
      <c r="R84" s="1175"/>
      <c r="S84" s="1175"/>
      <c r="T84" s="1175"/>
      <c r="U84" s="1175"/>
      <c r="V84" s="1175"/>
      <c r="W84" s="1175"/>
      <c r="X84" s="1175"/>
    </row>
    <row r="85" spans="2:24" s="659" customFormat="1" ht="13.9" customHeight="1">
      <c r="B85" s="1146">
        <v>128</v>
      </c>
      <c r="C85" s="1167">
        <v>153636</v>
      </c>
      <c r="D85" s="1141" t="s">
        <v>926</v>
      </c>
      <c r="E85" s="1155" t="s">
        <v>927</v>
      </c>
      <c r="F85" s="1168">
        <v>0</v>
      </c>
      <c r="G85" s="1169">
        <v>7548</v>
      </c>
      <c r="H85" s="18"/>
      <c r="I85" s="18"/>
      <c r="J85" s="18"/>
      <c r="K85" s="18"/>
      <c r="L85" s="1175"/>
      <c r="M85" s="1175"/>
      <c r="N85" s="1175"/>
      <c r="O85" s="1175"/>
      <c r="P85" s="1175"/>
      <c r="Q85" s="1175"/>
      <c r="R85" s="1175"/>
      <c r="S85" s="1175"/>
      <c r="T85" s="1175"/>
      <c r="U85" s="1175"/>
      <c r="V85" s="1175"/>
      <c r="W85" s="1175"/>
      <c r="X85" s="1175"/>
    </row>
    <row r="86" spans="2:24" s="659" customFormat="1" ht="13.9" customHeight="1">
      <c r="B86" s="1146">
        <v>129</v>
      </c>
      <c r="C86" s="1167">
        <v>159328</v>
      </c>
      <c r="D86" s="1141" t="s">
        <v>924</v>
      </c>
      <c r="E86" s="1142" t="s">
        <v>925</v>
      </c>
      <c r="F86" s="1168">
        <v>0</v>
      </c>
      <c r="G86" s="1169">
        <v>16449</v>
      </c>
      <c r="H86" s="18"/>
      <c r="I86" s="18"/>
      <c r="J86" s="18"/>
      <c r="K86" s="18"/>
      <c r="L86" s="1175"/>
      <c r="M86" s="1175"/>
      <c r="N86" s="1175"/>
      <c r="O86" s="1175"/>
      <c r="P86" s="1175"/>
      <c r="Q86" s="1175"/>
      <c r="R86" s="1175"/>
      <c r="S86" s="1175"/>
      <c r="T86" s="1175"/>
      <c r="U86" s="1175"/>
      <c r="V86" s="1175"/>
      <c r="W86" s="1175"/>
      <c r="X86" s="1175"/>
    </row>
    <row r="87" spans="2:24" s="659" customFormat="1" ht="13.9" customHeight="1">
      <c r="B87" s="1146">
        <v>131</v>
      </c>
      <c r="C87" s="1167">
        <v>164311</v>
      </c>
      <c r="D87" s="1141" t="s">
        <v>932</v>
      </c>
      <c r="E87" s="1158" t="s">
        <v>933</v>
      </c>
      <c r="F87" s="1168">
        <v>5.33</v>
      </c>
      <c r="G87" s="1169">
        <v>24486.02</v>
      </c>
      <c r="H87" s="18"/>
      <c r="I87" s="18"/>
      <c r="J87" s="18"/>
      <c r="K87" s="18"/>
      <c r="L87" s="1175"/>
      <c r="M87" s="1175"/>
      <c r="N87" s="1175"/>
      <c r="O87" s="1175"/>
      <c r="P87" s="1175"/>
      <c r="Q87" s="1175"/>
      <c r="R87" s="1175"/>
      <c r="S87" s="1175"/>
      <c r="T87" s="1175"/>
      <c r="U87" s="1175"/>
      <c r="V87" s="1175"/>
      <c r="W87" s="1175"/>
      <c r="X87" s="1175"/>
    </row>
    <row r="88" spans="2:24" s="659" customFormat="1" ht="13.9" customHeight="1">
      <c r="B88" s="1146">
        <v>132</v>
      </c>
      <c r="C88" s="1167">
        <v>174040</v>
      </c>
      <c r="D88" s="1141" t="s">
        <v>926</v>
      </c>
      <c r="E88" s="1155" t="s">
        <v>927</v>
      </c>
      <c r="F88" s="1168">
        <v>1.3962000000000001</v>
      </c>
      <c r="G88" s="1169">
        <v>6414.1427999999996</v>
      </c>
      <c r="H88" s="18"/>
      <c r="I88" s="18"/>
      <c r="J88" s="18"/>
      <c r="K88" s="18"/>
      <c r="L88" s="1175"/>
      <c r="M88" s="1175"/>
      <c r="N88" s="1175"/>
      <c r="O88" s="1175"/>
      <c r="P88" s="1175"/>
      <c r="Q88" s="1175"/>
      <c r="R88" s="1175"/>
      <c r="S88" s="1175"/>
      <c r="T88" s="1175"/>
      <c r="U88" s="1175"/>
      <c r="V88" s="1175"/>
      <c r="W88" s="1175"/>
      <c r="X88" s="1175"/>
    </row>
    <row r="89" spans="2:24" s="659" customFormat="1" ht="13.9" customHeight="1">
      <c r="B89" s="1146">
        <v>133</v>
      </c>
      <c r="C89" s="1167">
        <v>175976</v>
      </c>
      <c r="D89" s="1141" t="s">
        <v>926</v>
      </c>
      <c r="E89" s="1155" t="s">
        <v>927</v>
      </c>
      <c r="F89" s="1168">
        <v>14</v>
      </c>
      <c r="G89" s="1169">
        <v>64316</v>
      </c>
      <c r="H89" s="18"/>
      <c r="I89" s="18"/>
      <c r="J89" s="18"/>
      <c r="K89" s="18"/>
      <c r="L89" s="1175"/>
      <c r="M89" s="1175"/>
      <c r="N89" s="1175"/>
      <c r="O89" s="1175"/>
      <c r="P89" s="1175"/>
      <c r="Q89" s="1175"/>
      <c r="R89" s="1175"/>
      <c r="S89" s="1175"/>
      <c r="T89" s="1175"/>
      <c r="U89" s="1175"/>
      <c r="V89" s="1175"/>
      <c r="W89" s="1175"/>
      <c r="X89" s="1175"/>
    </row>
    <row r="90" spans="2:24" s="659" customFormat="1" ht="13.9" customHeight="1">
      <c r="B90" s="1146">
        <v>134</v>
      </c>
      <c r="C90" s="1167">
        <v>176008</v>
      </c>
      <c r="D90" s="1141" t="s">
        <v>930</v>
      </c>
      <c r="E90" s="1154" t="s">
        <v>739</v>
      </c>
      <c r="F90" s="1168">
        <v>0</v>
      </c>
      <c r="G90" s="1169">
        <v>5838</v>
      </c>
      <c r="H90" s="18"/>
      <c r="I90" s="18"/>
      <c r="J90" s="18"/>
      <c r="K90" s="18"/>
      <c r="L90" s="1175"/>
      <c r="M90" s="1175"/>
      <c r="N90" s="1175"/>
      <c r="O90" s="1175"/>
      <c r="P90" s="1175"/>
      <c r="Q90" s="1175"/>
      <c r="R90" s="1175"/>
      <c r="S90" s="1175"/>
      <c r="T90" s="1175"/>
      <c r="U90" s="1175"/>
      <c r="V90" s="1175"/>
      <c r="W90" s="1175"/>
      <c r="X90" s="1175"/>
    </row>
    <row r="91" spans="2:24" s="659" customFormat="1" ht="13.9" customHeight="1">
      <c r="B91" s="1146">
        <v>135</v>
      </c>
      <c r="C91" s="1167">
        <v>179147</v>
      </c>
      <c r="D91" s="1141" t="s">
        <v>926</v>
      </c>
      <c r="E91" s="1155" t="s">
        <v>927</v>
      </c>
      <c r="F91" s="1168">
        <v>0</v>
      </c>
      <c r="G91" s="1169">
        <v>23142</v>
      </c>
      <c r="H91" s="18"/>
      <c r="I91" s="18"/>
      <c r="J91" s="18"/>
      <c r="K91" s="18"/>
      <c r="L91" s="1175"/>
      <c r="M91" s="1175"/>
      <c r="N91" s="1175"/>
      <c r="O91" s="1175"/>
      <c r="P91" s="1175"/>
      <c r="Q91" s="1175"/>
      <c r="R91" s="1175"/>
      <c r="S91" s="1175"/>
      <c r="T91" s="1175"/>
      <c r="U91" s="1175"/>
      <c r="V91" s="1175"/>
      <c r="W91" s="1175"/>
      <c r="X91" s="1175"/>
    </row>
    <row r="92" spans="2:24" s="659" customFormat="1" ht="13.9" customHeight="1">
      <c r="B92" s="1146">
        <v>136</v>
      </c>
      <c r="C92" s="1167">
        <v>183282</v>
      </c>
      <c r="D92" s="1141" t="s">
        <v>926</v>
      </c>
      <c r="E92" s="1155" t="s">
        <v>927</v>
      </c>
      <c r="F92" s="1168">
        <v>0.58499999999999996</v>
      </c>
      <c r="G92" s="1169">
        <v>524.5</v>
      </c>
      <c r="H92" s="18"/>
      <c r="I92" s="18"/>
      <c r="J92" s="18"/>
      <c r="K92" s="18"/>
      <c r="L92" s="1175"/>
      <c r="M92" s="1175"/>
      <c r="N92" s="1175"/>
      <c r="O92" s="1175"/>
      <c r="P92" s="1175"/>
      <c r="Q92" s="1175"/>
      <c r="R92" s="1175"/>
      <c r="S92" s="1175"/>
      <c r="T92" s="1175"/>
      <c r="U92" s="1175"/>
      <c r="V92" s="1175"/>
      <c r="W92" s="1175"/>
      <c r="X92" s="1175"/>
    </row>
    <row r="93" spans="2:24" s="659" customFormat="1" ht="13.9" customHeight="1">
      <c r="B93" s="1146">
        <v>137</v>
      </c>
      <c r="C93" s="1167">
        <v>165266</v>
      </c>
      <c r="D93" s="1141" t="s">
        <v>941</v>
      </c>
      <c r="E93" s="1150" t="s">
        <v>929</v>
      </c>
      <c r="F93" s="1168">
        <v>126</v>
      </c>
      <c r="G93" s="1169">
        <v>1079815</v>
      </c>
      <c r="H93" s="18"/>
      <c r="I93" s="18"/>
      <c r="J93" s="18"/>
      <c r="K93" s="18"/>
      <c r="L93" s="1175"/>
      <c r="M93" s="1175"/>
      <c r="N93" s="1175"/>
      <c r="O93" s="1175"/>
      <c r="P93" s="1175"/>
      <c r="Q93" s="1175"/>
      <c r="R93" s="1175"/>
      <c r="S93" s="1175"/>
      <c r="T93" s="1175"/>
      <c r="U93" s="1175"/>
      <c r="V93" s="1175"/>
      <c r="W93" s="1175"/>
      <c r="X93" s="1175"/>
    </row>
    <row r="94" spans="2:24" s="659" customFormat="1" ht="13.9" customHeight="1">
      <c r="B94" s="1146">
        <v>138</v>
      </c>
      <c r="C94" s="1167">
        <v>165546</v>
      </c>
      <c r="D94" s="1141" t="s">
        <v>936</v>
      </c>
      <c r="E94" s="1150" t="s">
        <v>929</v>
      </c>
      <c r="F94" s="1168">
        <v>293.89999999999998</v>
      </c>
      <c r="G94" s="1169">
        <v>2497001</v>
      </c>
      <c r="H94" s="18"/>
      <c r="I94" s="18"/>
      <c r="J94" s="18"/>
      <c r="K94" s="18"/>
      <c r="L94" s="1175"/>
      <c r="M94" s="1175"/>
      <c r="N94" s="1175"/>
      <c r="O94" s="1175"/>
      <c r="P94" s="1175"/>
      <c r="Q94" s="1175"/>
      <c r="R94" s="1175"/>
      <c r="S94" s="1175"/>
      <c r="T94" s="1175"/>
      <c r="U94" s="1175"/>
      <c r="V94" s="1175"/>
      <c r="W94" s="1175"/>
      <c r="X94" s="1175"/>
    </row>
    <row r="95" spans="2:24" s="659" customFormat="1" ht="13.9" customHeight="1">
      <c r="B95" s="1146">
        <v>139</v>
      </c>
      <c r="C95" s="1167">
        <v>165830</v>
      </c>
      <c r="D95" s="1141" t="s">
        <v>932</v>
      </c>
      <c r="E95" s="1158" t="s">
        <v>933</v>
      </c>
      <c r="F95" s="1168">
        <v>229.4</v>
      </c>
      <c r="G95" s="1169">
        <v>1949083</v>
      </c>
      <c r="H95" s="18"/>
      <c r="I95" s="18"/>
      <c r="J95" s="18"/>
      <c r="K95" s="18"/>
      <c r="L95" s="1175"/>
      <c r="M95" s="1175"/>
      <c r="N95" s="1175"/>
      <c r="O95" s="1175"/>
      <c r="P95" s="1175"/>
      <c r="Q95" s="1175"/>
      <c r="R95" s="1175"/>
      <c r="S95" s="1175"/>
      <c r="T95" s="1175"/>
      <c r="U95" s="1175"/>
      <c r="V95" s="1175"/>
      <c r="W95" s="1175"/>
      <c r="X95" s="1175"/>
    </row>
    <row r="96" spans="2:24" s="659" customFormat="1" ht="13.9" customHeight="1">
      <c r="B96" s="1146">
        <v>140</v>
      </c>
      <c r="C96" s="1167">
        <v>178411</v>
      </c>
      <c r="D96" s="1141" t="s">
        <v>926</v>
      </c>
      <c r="E96" s="1155" t="s">
        <v>927</v>
      </c>
      <c r="F96" s="1168">
        <v>4.9000000000000004</v>
      </c>
      <c r="G96" s="1169">
        <v>14765</v>
      </c>
      <c r="H96" s="18"/>
      <c r="I96" s="18"/>
      <c r="J96" s="18"/>
      <c r="K96" s="18"/>
      <c r="L96" s="1175"/>
      <c r="M96" s="1175"/>
      <c r="N96" s="1175"/>
      <c r="O96" s="1175"/>
      <c r="P96" s="1175"/>
      <c r="Q96" s="1175"/>
      <c r="R96" s="1175"/>
      <c r="S96" s="1175"/>
      <c r="T96" s="1175"/>
      <c r="U96" s="1175"/>
      <c r="V96" s="1175"/>
      <c r="W96" s="1175"/>
      <c r="X96" s="1175"/>
    </row>
    <row r="97" spans="2:24" s="659" customFormat="1" ht="13.9" customHeight="1">
      <c r="B97" s="1146">
        <v>141</v>
      </c>
      <c r="C97" s="1167">
        <v>181296</v>
      </c>
      <c r="D97" s="1141" t="s">
        <v>926</v>
      </c>
      <c r="E97" s="1155" t="s">
        <v>927</v>
      </c>
      <c r="F97" s="1168">
        <v>30.5</v>
      </c>
      <c r="G97" s="1169">
        <v>147864</v>
      </c>
      <c r="H97" s="18"/>
      <c r="I97" s="18"/>
      <c r="J97" s="18"/>
      <c r="K97" s="18"/>
      <c r="L97" s="1175"/>
      <c r="M97" s="1175"/>
      <c r="N97" s="1175"/>
      <c r="O97" s="1175"/>
      <c r="P97" s="1175"/>
      <c r="Q97" s="1175"/>
      <c r="R97" s="1175"/>
      <c r="S97" s="1175"/>
      <c r="T97" s="1175"/>
      <c r="U97" s="1175"/>
      <c r="V97" s="1175"/>
      <c r="W97" s="1175"/>
      <c r="X97" s="1175"/>
    </row>
    <row r="98" spans="2:24" s="659" customFormat="1" ht="13.9" customHeight="1">
      <c r="B98" s="1146">
        <v>142</v>
      </c>
      <c r="C98" s="1167">
        <v>181653</v>
      </c>
      <c r="D98" s="1141" t="s">
        <v>930</v>
      </c>
      <c r="E98" s="1154" t="s">
        <v>739</v>
      </c>
      <c r="F98" s="1168">
        <v>2</v>
      </c>
      <c r="G98" s="1169">
        <v>7325.6</v>
      </c>
      <c r="H98" s="18"/>
      <c r="I98" s="18"/>
      <c r="J98" s="18"/>
      <c r="K98" s="18"/>
      <c r="L98" s="1175"/>
      <c r="M98" s="1175"/>
      <c r="N98" s="1175"/>
      <c r="O98" s="1175"/>
      <c r="P98" s="1175"/>
      <c r="Q98" s="1175"/>
      <c r="R98" s="1175"/>
      <c r="S98" s="1175"/>
      <c r="T98" s="1175"/>
      <c r="U98" s="1175"/>
      <c r="V98" s="1175"/>
      <c r="W98" s="1175"/>
      <c r="X98" s="1175"/>
    </row>
    <row r="99" spans="2:24" s="659" customFormat="1" ht="13.9" customHeight="1">
      <c r="B99" s="1146">
        <v>143</v>
      </c>
      <c r="C99" s="1167">
        <v>181917</v>
      </c>
      <c r="D99" s="1141" t="s">
        <v>942</v>
      </c>
      <c r="E99" s="1170" t="s">
        <v>749</v>
      </c>
      <c r="F99" s="1171">
        <v>24</v>
      </c>
      <c r="G99" s="1169">
        <v>114886.8</v>
      </c>
      <c r="H99" s="18"/>
      <c r="I99" s="18"/>
      <c r="J99" s="18"/>
      <c r="K99" s="18"/>
      <c r="L99" s="1175"/>
      <c r="M99" s="1175"/>
      <c r="N99" s="1175"/>
      <c r="O99" s="1175"/>
      <c r="P99" s="1175"/>
      <c r="Q99" s="1175"/>
      <c r="R99" s="1175"/>
      <c r="S99" s="1175"/>
      <c r="T99" s="1175"/>
      <c r="U99" s="1175"/>
      <c r="V99" s="1175"/>
      <c r="W99" s="1175"/>
      <c r="X99" s="1175"/>
    </row>
    <row r="100" spans="2:24" s="659" customFormat="1" ht="13.9" customHeight="1">
      <c r="B100" s="1146">
        <v>3</v>
      </c>
      <c r="C100" s="1140">
        <v>169963</v>
      </c>
      <c r="D100" s="1141" t="s">
        <v>931</v>
      </c>
      <c r="E100" s="1155" t="s">
        <v>927</v>
      </c>
      <c r="F100" s="1143">
        <v>0.192</v>
      </c>
      <c r="G100" s="1144">
        <v>882.048</v>
      </c>
      <c r="H100" s="18"/>
      <c r="I100" s="18"/>
      <c r="J100" s="18"/>
      <c r="K100" s="18"/>
      <c r="L100" s="1175"/>
      <c r="M100" s="1175"/>
      <c r="N100" s="1175"/>
      <c r="O100" s="1175"/>
      <c r="P100" s="1175"/>
      <c r="Q100" s="1175"/>
      <c r="R100" s="1175"/>
      <c r="S100" s="1175"/>
      <c r="T100" s="1175"/>
      <c r="U100" s="1175"/>
      <c r="V100" s="1175"/>
      <c r="W100" s="1175"/>
      <c r="X100" s="1175"/>
    </row>
    <row r="101" spans="2:24" s="659" customFormat="1" ht="13.9" customHeight="1">
      <c r="B101" s="1146">
        <v>4</v>
      </c>
      <c r="C101" s="1140">
        <v>169964</v>
      </c>
      <c r="D101" s="1141" t="s">
        <v>931</v>
      </c>
      <c r="E101" s="1155" t="s">
        <v>927</v>
      </c>
      <c r="F101" s="1143">
        <v>5.4</v>
      </c>
      <c r="G101" s="1144">
        <v>45722.8</v>
      </c>
      <c r="H101" s="18"/>
      <c r="I101" s="18"/>
      <c r="J101" s="18"/>
      <c r="K101" s="18"/>
      <c r="L101" s="1175"/>
      <c r="M101" s="1175"/>
      <c r="N101" s="1175"/>
      <c r="O101" s="1175"/>
      <c r="P101" s="1175"/>
      <c r="Q101" s="1175"/>
      <c r="R101" s="1175"/>
      <c r="S101" s="1175"/>
      <c r="T101" s="1175"/>
      <c r="U101" s="1175"/>
      <c r="V101" s="1175"/>
      <c r="W101" s="1175"/>
      <c r="X101" s="1175"/>
    </row>
    <row r="102" spans="2:24" s="659" customFormat="1" ht="13.9" customHeight="1">
      <c r="B102" s="1161">
        <v>5</v>
      </c>
      <c r="C102" s="1162">
        <v>171262</v>
      </c>
      <c r="D102" s="1172" t="s">
        <v>930</v>
      </c>
      <c r="E102" s="1154" t="s">
        <v>739</v>
      </c>
      <c r="F102" s="1165">
        <v>4.01</v>
      </c>
      <c r="G102" s="1166">
        <v>9114</v>
      </c>
      <c r="H102" s="18"/>
      <c r="I102" s="18"/>
      <c r="J102" s="18"/>
      <c r="K102" s="18"/>
      <c r="L102" s="1175"/>
      <c r="M102" s="1175"/>
      <c r="N102" s="1175"/>
      <c r="O102" s="1175"/>
      <c r="P102" s="1175"/>
      <c r="Q102" s="1175"/>
      <c r="R102" s="1175"/>
      <c r="S102" s="1175"/>
      <c r="T102" s="1175"/>
      <c r="U102" s="1175"/>
      <c r="V102" s="1175"/>
      <c r="W102" s="1175"/>
      <c r="X102" s="1175"/>
    </row>
    <row r="103" spans="2:24" s="659" customFormat="1" ht="13.9" customHeight="1">
      <c r="B103" s="1161">
        <v>6</v>
      </c>
      <c r="C103" s="1162">
        <v>173135</v>
      </c>
      <c r="D103" s="1172" t="s">
        <v>931</v>
      </c>
      <c r="E103" s="1155" t="s">
        <v>927</v>
      </c>
      <c r="F103" s="1165">
        <v>13</v>
      </c>
      <c r="G103" s="1166">
        <v>70747</v>
      </c>
      <c r="H103" s="18"/>
      <c r="I103" s="18"/>
      <c r="J103" s="18"/>
      <c r="K103" s="18"/>
      <c r="L103" s="1175"/>
      <c r="M103" s="1175"/>
      <c r="N103" s="1175"/>
      <c r="O103" s="1175"/>
      <c r="P103" s="1175"/>
      <c r="Q103" s="1175"/>
      <c r="R103" s="1175"/>
      <c r="S103" s="1175"/>
      <c r="T103" s="1175"/>
      <c r="U103" s="1175"/>
      <c r="V103" s="1175"/>
      <c r="W103" s="1175"/>
      <c r="X103" s="1175"/>
    </row>
    <row r="104" spans="2:24" s="659" customFormat="1" ht="13.9" customHeight="1">
      <c r="B104" s="1146">
        <v>7</v>
      </c>
      <c r="C104" s="1140">
        <v>176088</v>
      </c>
      <c r="D104" s="1141" t="s">
        <v>930</v>
      </c>
      <c r="E104" s="1154" t="s">
        <v>739</v>
      </c>
      <c r="F104" s="1143">
        <v>6.14</v>
      </c>
      <c r="G104" s="1144">
        <v>28207.16</v>
      </c>
      <c r="H104" s="18"/>
      <c r="I104" s="18"/>
      <c r="J104" s="18"/>
      <c r="K104" s="18"/>
      <c r="L104" s="1175"/>
      <c r="M104" s="1175"/>
      <c r="N104" s="1175"/>
      <c r="O104" s="1175"/>
      <c r="P104" s="1175"/>
      <c r="Q104" s="1175"/>
      <c r="R104" s="1175"/>
      <c r="S104" s="1175"/>
      <c r="T104" s="1175"/>
      <c r="U104" s="1175"/>
      <c r="V104" s="1175"/>
      <c r="W104" s="1175"/>
      <c r="X104" s="1175"/>
    </row>
    <row r="105" spans="2:24" s="659" customFormat="1" ht="13.9" customHeight="1">
      <c r="B105" s="1146">
        <v>8</v>
      </c>
      <c r="C105" s="1140">
        <v>177373</v>
      </c>
      <c r="D105" s="1141" t="s">
        <v>936</v>
      </c>
      <c r="E105" s="1150" t="s">
        <v>929</v>
      </c>
      <c r="F105" s="1143">
        <v>0</v>
      </c>
      <c r="G105" s="1144">
        <v>17514</v>
      </c>
      <c r="H105" s="18"/>
      <c r="I105" s="18"/>
      <c r="J105" s="18"/>
      <c r="K105" s="18"/>
      <c r="L105" s="1175"/>
      <c r="M105" s="1175"/>
      <c r="N105" s="1175"/>
      <c r="O105" s="1175"/>
      <c r="P105" s="1175"/>
      <c r="Q105" s="1175"/>
      <c r="R105" s="1175"/>
      <c r="S105" s="1175"/>
      <c r="T105" s="1175"/>
      <c r="U105" s="1175"/>
      <c r="V105" s="1175"/>
      <c r="W105" s="1175"/>
      <c r="X105" s="1175"/>
    </row>
    <row r="106" spans="2:24" s="659" customFormat="1" ht="13.9" customHeight="1">
      <c r="B106" s="1146">
        <v>9</v>
      </c>
      <c r="C106" s="1140">
        <v>177992</v>
      </c>
      <c r="D106" s="1141" t="s">
        <v>943</v>
      </c>
      <c r="E106" s="1158" t="s">
        <v>933</v>
      </c>
      <c r="F106" s="1143">
        <v>54.77</v>
      </c>
      <c r="G106" s="1144">
        <v>479821.1</v>
      </c>
      <c r="H106" s="18"/>
      <c r="I106" s="18"/>
      <c r="J106" s="18"/>
      <c r="K106" s="18"/>
      <c r="L106" s="1175"/>
      <c r="M106" s="1175"/>
      <c r="N106" s="1175"/>
      <c r="O106" s="1175"/>
      <c r="P106" s="1175"/>
      <c r="Q106" s="1175"/>
      <c r="R106" s="1175"/>
      <c r="S106" s="1175"/>
      <c r="T106" s="1175"/>
      <c r="U106" s="1175"/>
      <c r="V106" s="1175"/>
      <c r="W106" s="1175"/>
      <c r="X106" s="1175"/>
    </row>
    <row r="107" spans="2:24" s="659" customFormat="1" ht="13.9" customHeight="1">
      <c r="B107" s="1146">
        <v>10</v>
      </c>
      <c r="C107" s="1140">
        <v>178848</v>
      </c>
      <c r="D107" s="1141" t="s">
        <v>930</v>
      </c>
      <c r="E107" s="1154" t="s">
        <v>739</v>
      </c>
      <c r="F107" s="1143">
        <v>3.05</v>
      </c>
      <c r="G107" s="1144">
        <v>14011.7</v>
      </c>
      <c r="H107" s="18"/>
      <c r="I107" s="18"/>
      <c r="J107" s="18"/>
      <c r="K107" s="18"/>
      <c r="L107" s="1175"/>
      <c r="M107" s="1175"/>
      <c r="N107" s="1175"/>
      <c r="O107" s="1175"/>
      <c r="P107" s="1175"/>
      <c r="Q107" s="1175"/>
      <c r="R107" s="1175"/>
      <c r="S107" s="1175"/>
      <c r="T107" s="1175"/>
      <c r="U107" s="1175"/>
      <c r="V107" s="1175"/>
      <c r="W107" s="1175"/>
      <c r="X107" s="1175"/>
    </row>
    <row r="108" spans="2:24" s="659" customFormat="1" ht="13.9" customHeight="1">
      <c r="B108" s="1146">
        <v>11</v>
      </c>
      <c r="C108" s="1140">
        <v>182991</v>
      </c>
      <c r="D108" s="1141" t="s">
        <v>930</v>
      </c>
      <c r="E108" s="1154" t="s">
        <v>739</v>
      </c>
      <c r="F108" s="1143">
        <v>9.0559999999999992</v>
      </c>
      <c r="G108" s="1144">
        <v>34113.951999999997</v>
      </c>
      <c r="H108" s="18"/>
      <c r="I108" s="18"/>
      <c r="J108" s="18"/>
      <c r="K108" s="18"/>
      <c r="L108" s="1175"/>
      <c r="M108" s="1175"/>
      <c r="N108" s="1175"/>
      <c r="O108" s="1175"/>
      <c r="P108" s="1175"/>
      <c r="Q108" s="1175"/>
      <c r="R108" s="1175"/>
      <c r="S108" s="1175"/>
      <c r="T108" s="1175"/>
      <c r="U108" s="1175"/>
      <c r="V108" s="1175"/>
      <c r="W108" s="1175"/>
      <c r="X108" s="1175"/>
    </row>
    <row r="109" spans="2:24" s="659" customFormat="1" ht="13.9" customHeight="1">
      <c r="B109" s="1146">
        <v>12</v>
      </c>
      <c r="C109" s="1140">
        <v>183874</v>
      </c>
      <c r="D109" s="1141" t="s">
        <v>938</v>
      </c>
      <c r="E109" s="1150" t="s">
        <v>929</v>
      </c>
      <c r="F109" s="1143">
        <v>2.6</v>
      </c>
      <c r="G109" s="1144">
        <v>1905</v>
      </c>
      <c r="H109" s="18"/>
      <c r="I109" s="18"/>
      <c r="J109" s="18"/>
      <c r="K109" s="18"/>
      <c r="L109" s="1175"/>
      <c r="M109" s="1175"/>
      <c r="N109" s="1175"/>
      <c r="O109" s="1175"/>
      <c r="P109" s="1175"/>
      <c r="Q109" s="1175"/>
      <c r="R109" s="1175"/>
      <c r="S109" s="1175"/>
      <c r="T109" s="1175"/>
      <c r="U109" s="1175"/>
      <c r="V109" s="1175"/>
      <c r="W109" s="1175"/>
      <c r="X109" s="1175"/>
    </row>
    <row r="110" spans="2:24" s="659" customFormat="1" ht="13.9" customHeight="1">
      <c r="B110" s="1146">
        <v>13</v>
      </c>
      <c r="C110" s="1140">
        <v>186636</v>
      </c>
      <c r="D110" s="1141" t="s">
        <v>936</v>
      </c>
      <c r="E110" s="1150" t="s">
        <v>929</v>
      </c>
      <c r="F110" s="1143">
        <v>2.847</v>
      </c>
      <c r="G110" s="1144">
        <v>13079.118</v>
      </c>
      <c r="H110" s="18"/>
      <c r="I110" s="18"/>
      <c r="J110" s="18"/>
      <c r="K110" s="18"/>
      <c r="L110" s="1175"/>
      <c r="M110" s="1175"/>
      <c r="N110" s="1175"/>
      <c r="O110" s="1175"/>
      <c r="P110" s="1175"/>
      <c r="Q110" s="1175"/>
      <c r="R110" s="1175"/>
      <c r="S110" s="1175"/>
      <c r="T110" s="1175"/>
      <c r="U110" s="1175"/>
      <c r="V110" s="1175"/>
      <c r="W110" s="1175"/>
      <c r="X110" s="1175"/>
    </row>
    <row r="111" spans="2:24" s="659" customFormat="1" ht="13.9" customHeight="1">
      <c r="B111" s="1146">
        <v>15</v>
      </c>
      <c r="C111" s="1140">
        <v>172043</v>
      </c>
      <c r="D111" s="1141" t="s">
        <v>926</v>
      </c>
      <c r="E111" s="1155" t="s">
        <v>927</v>
      </c>
      <c r="F111" s="1143">
        <v>1.4</v>
      </c>
      <c r="G111" s="1144">
        <v>8383</v>
      </c>
      <c r="H111" s="18"/>
      <c r="I111" s="18"/>
      <c r="J111" s="18"/>
      <c r="K111" s="18"/>
      <c r="L111" s="1175"/>
      <c r="M111" s="1175"/>
      <c r="N111" s="1175"/>
      <c r="O111" s="1175"/>
      <c r="P111" s="1175"/>
      <c r="Q111" s="1175"/>
      <c r="R111" s="1175"/>
      <c r="S111" s="1175"/>
      <c r="T111" s="1175"/>
      <c r="U111" s="1175"/>
      <c r="V111" s="1175"/>
      <c r="W111" s="1175"/>
      <c r="X111" s="1175"/>
    </row>
    <row r="112" spans="2:24" s="659" customFormat="1" ht="13.9" customHeight="1">
      <c r="B112" s="1146">
        <v>16</v>
      </c>
      <c r="C112" s="1140">
        <v>185939</v>
      </c>
      <c r="D112" s="1141" t="s">
        <v>930</v>
      </c>
      <c r="E112" s="1154" t="s">
        <v>739</v>
      </c>
      <c r="F112" s="1143">
        <v>1.5</v>
      </c>
      <c r="G112" s="1144">
        <v>609</v>
      </c>
      <c r="H112" s="18"/>
      <c r="I112" s="18"/>
      <c r="J112" s="18"/>
      <c r="K112" s="18"/>
      <c r="L112" s="1175"/>
      <c r="M112" s="1175"/>
      <c r="N112" s="1175"/>
      <c r="O112" s="1175"/>
      <c r="P112" s="1175"/>
      <c r="Q112" s="1175"/>
      <c r="R112" s="1175"/>
      <c r="S112" s="1175"/>
      <c r="T112" s="1175"/>
      <c r="U112" s="1175"/>
      <c r="V112" s="1175"/>
      <c r="W112" s="1175"/>
      <c r="X112" s="1175"/>
    </row>
    <row r="113" spans="2:24" s="659" customFormat="1" ht="13.9" customHeight="1">
      <c r="B113" s="1146">
        <v>18</v>
      </c>
      <c r="C113" s="1140">
        <v>166424</v>
      </c>
      <c r="D113" s="1141" t="s">
        <v>932</v>
      </c>
      <c r="E113" s="1158" t="s">
        <v>933</v>
      </c>
      <c r="F113" s="1143">
        <v>259.60000000000002</v>
      </c>
      <c r="G113" s="1144">
        <v>2209045</v>
      </c>
      <c r="H113" s="18"/>
      <c r="I113" s="18"/>
      <c r="J113" s="18"/>
      <c r="K113" s="18"/>
      <c r="L113" s="1175"/>
      <c r="M113" s="1175"/>
      <c r="N113" s="1175"/>
      <c r="O113" s="1175"/>
      <c r="P113" s="1175"/>
      <c r="Q113" s="1175"/>
      <c r="R113" s="1175"/>
      <c r="S113" s="1175"/>
      <c r="T113" s="1175"/>
      <c r="U113" s="1175"/>
      <c r="V113" s="1175"/>
      <c r="W113" s="1175"/>
      <c r="X113" s="1175"/>
    </row>
    <row r="114" spans="2:24" s="659" customFormat="1" ht="13.9" customHeight="1">
      <c r="B114" s="1146">
        <v>19</v>
      </c>
      <c r="C114" s="1140">
        <v>176315</v>
      </c>
      <c r="D114" s="1141" t="s">
        <v>926</v>
      </c>
      <c r="E114" s="1147" t="s">
        <v>927</v>
      </c>
      <c r="F114" s="1143">
        <v>55.1</v>
      </c>
      <c r="G114" s="1144">
        <v>202215</v>
      </c>
      <c r="H114" s="18"/>
      <c r="I114" s="18"/>
      <c r="J114" s="18"/>
      <c r="K114" s="18"/>
      <c r="L114" s="1175"/>
      <c r="M114" s="1175"/>
      <c r="N114" s="1175"/>
      <c r="O114" s="1175"/>
      <c r="P114" s="1175"/>
      <c r="Q114" s="1175"/>
      <c r="R114" s="1175"/>
      <c r="S114" s="1175"/>
      <c r="T114" s="1175"/>
      <c r="U114" s="1175"/>
      <c r="V114" s="1175"/>
      <c r="W114" s="1175"/>
      <c r="X114" s="1175"/>
    </row>
    <row r="115" spans="2:24" s="659" customFormat="1" ht="13.9" customHeight="1">
      <c r="B115" s="1146">
        <v>20</v>
      </c>
      <c r="C115" s="1140">
        <v>179743</v>
      </c>
      <c r="D115" s="1141" t="s">
        <v>926</v>
      </c>
      <c r="E115" s="1147" t="s">
        <v>927</v>
      </c>
      <c r="F115" s="1143">
        <v>20.8</v>
      </c>
      <c r="G115" s="1144">
        <v>125918</v>
      </c>
      <c r="H115" s="18"/>
      <c r="I115" s="18"/>
      <c r="J115" s="18"/>
      <c r="K115" s="18"/>
      <c r="L115" s="1175"/>
      <c r="M115" s="1175"/>
      <c r="N115" s="1175"/>
      <c r="O115" s="1175"/>
      <c r="P115" s="1175"/>
      <c r="Q115" s="1175"/>
      <c r="R115" s="1175"/>
      <c r="S115" s="1175"/>
      <c r="T115" s="1175"/>
      <c r="U115" s="1175"/>
      <c r="V115" s="1175"/>
      <c r="W115" s="1175"/>
      <c r="X115" s="1175"/>
    </row>
    <row r="116" spans="2:24" s="659" customFormat="1" ht="13.9" customHeight="1">
      <c r="B116" s="1146">
        <v>21</v>
      </c>
      <c r="C116" s="1140">
        <v>182321</v>
      </c>
      <c r="D116" s="1141" t="s">
        <v>926</v>
      </c>
      <c r="E116" s="1147" t="s">
        <v>927</v>
      </c>
      <c r="F116" s="1143">
        <v>19.3</v>
      </c>
      <c r="G116" s="1144">
        <v>127625</v>
      </c>
      <c r="H116" s="18"/>
      <c r="I116" s="18"/>
      <c r="J116" s="18"/>
      <c r="K116" s="18"/>
      <c r="L116" s="1175"/>
      <c r="M116" s="1175"/>
      <c r="N116" s="1175"/>
      <c r="O116" s="1175"/>
      <c r="P116" s="1175"/>
      <c r="Q116" s="1175"/>
      <c r="R116" s="1175"/>
      <c r="S116" s="1175"/>
      <c r="T116" s="1175"/>
      <c r="U116" s="1175"/>
      <c r="V116" s="1175"/>
      <c r="W116" s="1175"/>
      <c r="X116" s="1175"/>
    </row>
    <row r="117" spans="2:24" s="659" customFormat="1" ht="13.9" customHeight="1">
      <c r="B117" s="1146">
        <v>23</v>
      </c>
      <c r="C117" s="1140">
        <v>185426</v>
      </c>
      <c r="D117" s="1141" t="s">
        <v>926</v>
      </c>
      <c r="E117" s="1147" t="s">
        <v>927</v>
      </c>
      <c r="F117" s="1143">
        <v>0.46800000000000003</v>
      </c>
      <c r="G117" s="1144">
        <v>2149.9920000000002</v>
      </c>
      <c r="H117" s="18"/>
      <c r="I117" s="18"/>
      <c r="J117" s="18"/>
      <c r="K117" s="18"/>
      <c r="L117" s="1175"/>
      <c r="M117" s="1175"/>
      <c r="N117" s="1175"/>
      <c r="O117" s="1175"/>
      <c r="P117" s="1175"/>
      <c r="Q117" s="1175"/>
      <c r="R117" s="1175"/>
      <c r="S117" s="1175"/>
      <c r="T117" s="1175"/>
      <c r="U117" s="1175"/>
      <c r="V117" s="1175"/>
      <c r="W117" s="1175"/>
      <c r="X117" s="1175"/>
    </row>
    <row r="118" spans="2:24" s="659" customFormat="1" ht="13.9" customHeight="1">
      <c r="B118" s="1161">
        <v>25</v>
      </c>
      <c r="C118" s="1162">
        <v>162131</v>
      </c>
      <c r="D118" s="1172" t="s">
        <v>931</v>
      </c>
      <c r="E118" s="1155" t="s">
        <v>927</v>
      </c>
      <c r="F118" s="1165">
        <v>389.64</v>
      </c>
      <c r="G118" s="1166">
        <v>1032546</v>
      </c>
      <c r="H118" s="18"/>
      <c r="I118" s="18"/>
      <c r="J118" s="18"/>
      <c r="K118" s="18"/>
      <c r="L118" s="1175"/>
      <c r="M118" s="1175"/>
      <c r="N118" s="1175"/>
      <c r="O118" s="1175"/>
      <c r="P118" s="1175"/>
      <c r="Q118" s="1175"/>
      <c r="R118" s="1175"/>
      <c r="S118" s="1175"/>
      <c r="T118" s="1175"/>
      <c r="U118" s="1175"/>
      <c r="V118" s="1175"/>
      <c r="W118" s="1175"/>
      <c r="X118" s="1175"/>
    </row>
    <row r="119" spans="2:24" s="659" customFormat="1" ht="13.9" customHeight="1">
      <c r="B119" s="1146">
        <v>28</v>
      </c>
      <c r="C119" s="1140">
        <v>169179</v>
      </c>
      <c r="D119" s="1141" t="s">
        <v>928</v>
      </c>
      <c r="E119" s="1150" t="s">
        <v>929</v>
      </c>
      <c r="F119" s="1143">
        <v>4.8</v>
      </c>
      <c r="G119" s="1144">
        <v>41356</v>
      </c>
      <c r="H119" s="18"/>
      <c r="I119" s="18"/>
      <c r="J119" s="18"/>
      <c r="K119" s="18"/>
      <c r="L119" s="1175"/>
      <c r="M119" s="1175"/>
      <c r="N119" s="1175"/>
      <c r="O119" s="1175"/>
      <c r="P119" s="1175"/>
      <c r="Q119" s="1175"/>
      <c r="R119" s="1175"/>
      <c r="S119" s="1175"/>
      <c r="T119" s="1175"/>
      <c r="U119" s="1175"/>
      <c r="V119" s="1175"/>
      <c r="W119" s="1175"/>
      <c r="X119" s="1175"/>
    </row>
    <row r="120" spans="2:24" s="659" customFormat="1" ht="13.9" customHeight="1">
      <c r="B120" s="1161">
        <v>29</v>
      </c>
      <c r="C120" s="1162">
        <v>172275</v>
      </c>
      <c r="D120" s="1172" t="s">
        <v>931</v>
      </c>
      <c r="E120" s="1155" t="s">
        <v>927</v>
      </c>
      <c r="F120" s="1165">
        <f>84.48+40.32+42.72+67.2+66.24+44.64+5.28</f>
        <v>350.88</v>
      </c>
      <c r="G120" s="1166">
        <f>223872+106848+113208+178080+175536+118296+13992</f>
        <v>929832</v>
      </c>
      <c r="H120" s="18"/>
      <c r="I120" s="18"/>
      <c r="J120" s="18"/>
      <c r="K120" s="18"/>
      <c r="L120" s="1175"/>
      <c r="M120" s="1175"/>
      <c r="N120" s="1175"/>
      <c r="O120" s="1175"/>
      <c r="P120" s="1175"/>
      <c r="Q120" s="1175"/>
      <c r="R120" s="1175"/>
      <c r="S120" s="1175"/>
      <c r="T120" s="1175"/>
      <c r="U120" s="1175"/>
      <c r="V120" s="1175"/>
      <c r="W120" s="1175"/>
      <c r="X120" s="1175"/>
    </row>
    <row r="121" spans="2:24" s="659" customFormat="1" ht="13.9" customHeight="1">
      <c r="B121" s="1146">
        <v>30</v>
      </c>
      <c r="C121" s="1140">
        <v>175399</v>
      </c>
      <c r="D121" s="1141" t="s">
        <v>926</v>
      </c>
      <c r="E121" s="1147" t="s">
        <v>927</v>
      </c>
      <c r="F121" s="1143">
        <v>5.7939999999999996</v>
      </c>
      <c r="G121" s="1144">
        <v>22238.098000000002</v>
      </c>
      <c r="H121" s="18"/>
      <c r="I121" s="18"/>
      <c r="J121" s="18"/>
      <c r="K121" s="18"/>
      <c r="L121" s="1175"/>
      <c r="M121" s="1175"/>
      <c r="N121" s="1175"/>
      <c r="O121" s="1175"/>
      <c r="P121" s="1175"/>
      <c r="Q121" s="1175"/>
      <c r="R121" s="1175"/>
      <c r="S121" s="1175"/>
      <c r="T121" s="1175"/>
      <c r="U121" s="1175"/>
      <c r="V121" s="1175"/>
      <c r="W121" s="1175"/>
      <c r="X121" s="1175"/>
    </row>
    <row r="122" spans="2:24" s="659" customFormat="1" ht="13.9" customHeight="1">
      <c r="B122" s="1146">
        <v>31</v>
      </c>
      <c r="C122" s="1140">
        <v>176036</v>
      </c>
      <c r="D122" s="1141" t="s">
        <v>937</v>
      </c>
      <c r="E122" s="1150" t="s">
        <v>929</v>
      </c>
      <c r="F122" s="1143">
        <v>7.5</v>
      </c>
      <c r="G122" s="1144">
        <v>26443</v>
      </c>
      <c r="H122" s="18"/>
      <c r="I122" s="18"/>
      <c r="J122" s="18"/>
      <c r="K122" s="18"/>
      <c r="L122" s="1175"/>
      <c r="M122" s="1175"/>
      <c r="N122" s="1175"/>
      <c r="O122" s="1175"/>
      <c r="P122" s="1175"/>
      <c r="Q122" s="1175"/>
      <c r="R122" s="1175"/>
      <c r="S122" s="1175"/>
      <c r="T122" s="1175"/>
      <c r="U122" s="1175"/>
      <c r="V122" s="1175"/>
      <c r="W122" s="1175"/>
      <c r="X122" s="1175"/>
    </row>
    <row r="123" spans="2:24" s="659" customFormat="1" ht="13.9" customHeight="1">
      <c r="B123" s="1146">
        <v>33</v>
      </c>
      <c r="C123" s="1140">
        <v>177143</v>
      </c>
      <c r="D123" s="1141" t="s">
        <v>930</v>
      </c>
      <c r="E123" s="1154" t="s">
        <v>739</v>
      </c>
      <c r="F123" s="1143">
        <v>0</v>
      </c>
      <c r="G123" s="1144">
        <v>7648.2</v>
      </c>
      <c r="H123" s="18"/>
      <c r="I123" s="18"/>
      <c r="J123" s="18"/>
      <c r="K123" s="18"/>
      <c r="L123" s="1175"/>
      <c r="M123" s="1175"/>
      <c r="N123" s="1175"/>
      <c r="O123" s="1175"/>
      <c r="P123" s="1175"/>
      <c r="Q123" s="1175"/>
      <c r="R123" s="1175"/>
      <c r="S123" s="1175"/>
      <c r="T123" s="1175"/>
      <c r="U123" s="1175"/>
      <c r="V123" s="1175"/>
      <c r="W123" s="1175"/>
      <c r="X123" s="1175"/>
    </row>
    <row r="124" spans="2:24" s="659" customFormat="1" ht="13.9" customHeight="1">
      <c r="B124" s="1146">
        <v>34</v>
      </c>
      <c r="C124" s="1140">
        <v>177586</v>
      </c>
      <c r="D124" s="1141" t="s">
        <v>924</v>
      </c>
      <c r="E124" s="1142" t="s">
        <v>925</v>
      </c>
      <c r="F124" s="1143">
        <v>35.200000000000003</v>
      </c>
      <c r="G124" s="1144">
        <v>344075</v>
      </c>
      <c r="H124" s="18"/>
      <c r="I124" s="18"/>
      <c r="J124" s="18"/>
      <c r="K124" s="18"/>
      <c r="L124" s="1175"/>
      <c r="M124" s="1175"/>
      <c r="N124" s="1175"/>
      <c r="O124" s="1175"/>
      <c r="P124" s="1175"/>
      <c r="Q124" s="1175"/>
      <c r="R124" s="1175"/>
      <c r="S124" s="1175"/>
      <c r="T124" s="1175"/>
      <c r="U124" s="1175"/>
      <c r="V124" s="1175"/>
      <c r="W124" s="1175"/>
      <c r="X124" s="1175"/>
    </row>
    <row r="125" spans="2:24" s="659" customFormat="1" ht="13.9" customHeight="1">
      <c r="B125" s="1146">
        <v>35</v>
      </c>
      <c r="C125" s="1140">
        <v>178450</v>
      </c>
      <c r="D125" s="1141" t="s">
        <v>926</v>
      </c>
      <c r="E125" s="1147" t="s">
        <v>927</v>
      </c>
      <c r="F125" s="1143">
        <v>4.5999999999999996</v>
      </c>
      <c r="G125" s="1144">
        <v>13816</v>
      </c>
      <c r="H125" s="18"/>
      <c r="I125" s="18"/>
      <c r="J125" s="18"/>
      <c r="K125" s="18"/>
      <c r="L125" s="1175"/>
      <c r="M125" s="1175"/>
      <c r="N125" s="1175"/>
      <c r="O125" s="1175"/>
      <c r="P125" s="1175"/>
      <c r="Q125" s="1175"/>
      <c r="R125" s="1175"/>
      <c r="S125" s="1175"/>
      <c r="T125" s="1175"/>
      <c r="U125" s="1175"/>
      <c r="V125" s="1175"/>
      <c r="W125" s="1175"/>
      <c r="X125" s="1175"/>
    </row>
    <row r="126" spans="2:24" s="659" customFormat="1" ht="13.9" customHeight="1">
      <c r="B126" s="1146">
        <v>36</v>
      </c>
      <c r="C126" s="1140">
        <v>178780</v>
      </c>
      <c r="D126" s="1141" t="s">
        <v>930</v>
      </c>
      <c r="E126" s="1154" t="s">
        <v>739</v>
      </c>
      <c r="F126" s="1143">
        <v>1.7702</v>
      </c>
      <c r="G126" s="1144">
        <v>8130.0904</v>
      </c>
      <c r="H126" s="18"/>
      <c r="I126" s="18"/>
      <c r="J126" s="18"/>
      <c r="K126" s="18"/>
      <c r="L126" s="1175"/>
      <c r="M126" s="1175"/>
      <c r="N126" s="1175"/>
      <c r="O126" s="1175"/>
      <c r="P126" s="1175"/>
      <c r="Q126" s="1175"/>
      <c r="R126" s="1175"/>
      <c r="S126" s="1175"/>
      <c r="T126" s="1175"/>
      <c r="U126" s="1175"/>
      <c r="V126" s="1175"/>
      <c r="W126" s="1175"/>
      <c r="X126" s="1175"/>
    </row>
    <row r="127" spans="2:24" s="659" customFormat="1" ht="13.9" customHeight="1">
      <c r="B127" s="1146">
        <v>37</v>
      </c>
      <c r="C127" s="1140">
        <v>178866</v>
      </c>
      <c r="D127" s="1141" t="s">
        <v>926</v>
      </c>
      <c r="E127" s="1147" t="s">
        <v>927</v>
      </c>
      <c r="F127" s="1143">
        <v>0.56159999999999999</v>
      </c>
      <c r="G127" s="1144">
        <v>3710.1143999999999</v>
      </c>
      <c r="H127" s="18"/>
      <c r="I127" s="18"/>
      <c r="J127" s="18"/>
      <c r="K127" s="18"/>
      <c r="L127" s="1175"/>
      <c r="M127" s="1175"/>
      <c r="N127" s="1175"/>
      <c r="O127" s="1175"/>
      <c r="P127" s="1175"/>
      <c r="Q127" s="1175"/>
      <c r="R127" s="1175"/>
      <c r="S127" s="1175"/>
      <c r="T127" s="1175"/>
      <c r="U127" s="1175"/>
      <c r="V127" s="1175"/>
      <c r="W127" s="1175"/>
      <c r="X127" s="1175"/>
    </row>
    <row r="128" spans="2:24" s="659" customFormat="1" ht="13.9" customHeight="1">
      <c r="B128" s="1146">
        <v>38</v>
      </c>
      <c r="C128" s="1140">
        <v>180601</v>
      </c>
      <c r="D128" s="1141" t="s">
        <v>930</v>
      </c>
      <c r="E128" s="1154" t="s">
        <v>739</v>
      </c>
      <c r="F128" s="1143">
        <v>11.2</v>
      </c>
      <c r="G128" s="1144">
        <v>31102</v>
      </c>
      <c r="H128" s="18"/>
      <c r="I128" s="18"/>
      <c r="J128" s="18"/>
      <c r="K128" s="18"/>
      <c r="L128" s="1175"/>
      <c r="M128" s="1175"/>
      <c r="N128" s="1175"/>
      <c r="O128" s="1175"/>
      <c r="P128" s="1175"/>
      <c r="Q128" s="1175"/>
      <c r="R128" s="1175"/>
      <c r="S128" s="1175"/>
      <c r="T128" s="1175"/>
      <c r="U128" s="1175"/>
      <c r="V128" s="1175"/>
      <c r="W128" s="1175"/>
      <c r="X128" s="1175"/>
    </row>
    <row r="129" spans="2:24" s="659" customFormat="1" ht="13.9" customHeight="1">
      <c r="B129" s="1146">
        <v>43</v>
      </c>
      <c r="C129" s="1140">
        <v>184063</v>
      </c>
      <c r="D129" s="1141" t="s">
        <v>940</v>
      </c>
      <c r="E129" s="1155" t="s">
        <v>927</v>
      </c>
      <c r="F129" s="1143">
        <v>0.41599999999999998</v>
      </c>
      <c r="G129" s="1144">
        <v>25241.338</v>
      </c>
      <c r="H129" s="18"/>
      <c r="I129" s="18"/>
      <c r="J129" s="18"/>
      <c r="K129" s="18"/>
      <c r="L129" s="1175"/>
      <c r="M129" s="1175"/>
      <c r="N129" s="1175"/>
      <c r="O129" s="1175"/>
      <c r="P129" s="1175"/>
      <c r="Q129" s="1175"/>
      <c r="R129" s="1175"/>
      <c r="S129" s="1175"/>
      <c r="T129" s="1175"/>
      <c r="U129" s="1175"/>
      <c r="V129" s="1175"/>
      <c r="W129" s="1175"/>
      <c r="X129" s="1175"/>
    </row>
    <row r="130" spans="2:24" s="659" customFormat="1" ht="13.9" customHeight="1">
      <c r="B130" s="1146">
        <v>47</v>
      </c>
      <c r="C130" s="1140">
        <v>179238</v>
      </c>
      <c r="D130" s="1141" t="s">
        <v>930</v>
      </c>
      <c r="E130" s="1154" t="s">
        <v>739</v>
      </c>
      <c r="F130" s="1143">
        <v>1.7559</v>
      </c>
      <c r="G130" s="1144">
        <v>9280.6291999999994</v>
      </c>
      <c r="H130" s="18"/>
      <c r="I130" s="18"/>
      <c r="J130" s="18"/>
      <c r="K130" s="18"/>
      <c r="L130" s="1175"/>
      <c r="M130" s="1175"/>
      <c r="N130" s="1175"/>
      <c r="O130" s="1175"/>
      <c r="P130" s="1175"/>
      <c r="Q130" s="1175"/>
      <c r="R130" s="1175"/>
      <c r="S130" s="1175"/>
      <c r="T130" s="1175"/>
      <c r="U130" s="1175"/>
      <c r="V130" s="1175"/>
      <c r="W130" s="1175"/>
      <c r="X130" s="1175"/>
    </row>
    <row r="131" spans="2:24" s="659" customFormat="1" ht="13.9" customHeight="1">
      <c r="B131" s="1146">
        <v>48</v>
      </c>
      <c r="C131" s="1140">
        <v>179246</v>
      </c>
      <c r="D131" s="1141" t="s">
        <v>930</v>
      </c>
      <c r="E131" s="1154" t="s">
        <v>739</v>
      </c>
      <c r="F131" s="1143">
        <v>1.3814</v>
      </c>
      <c r="G131" s="1144">
        <v>6824.1588000000002</v>
      </c>
      <c r="H131" s="18"/>
      <c r="I131" s="18"/>
      <c r="J131" s="18"/>
      <c r="K131" s="18"/>
      <c r="L131" s="1175"/>
      <c r="M131" s="1175"/>
      <c r="N131" s="1175"/>
      <c r="O131" s="1175"/>
      <c r="P131" s="1175"/>
      <c r="Q131" s="1175"/>
      <c r="R131" s="1175"/>
      <c r="S131" s="1175"/>
      <c r="T131" s="1175"/>
      <c r="U131" s="1175"/>
      <c r="V131" s="1175"/>
      <c r="W131" s="1175"/>
      <c r="X131" s="1175"/>
    </row>
    <row r="132" spans="2:24" s="659" customFormat="1" ht="13.9" customHeight="1">
      <c r="B132" s="1161">
        <v>49</v>
      </c>
      <c r="C132" s="1162">
        <v>179480</v>
      </c>
      <c r="D132" s="1172" t="s">
        <v>930</v>
      </c>
      <c r="E132" s="1154" t="s">
        <v>739</v>
      </c>
      <c r="F132" s="1165">
        <v>0</v>
      </c>
      <c r="G132" s="1166">
        <v>0</v>
      </c>
      <c r="H132" s="18"/>
      <c r="I132" s="18"/>
      <c r="J132" s="18"/>
      <c r="K132" s="18"/>
      <c r="L132" s="1175"/>
      <c r="M132" s="1175"/>
      <c r="N132" s="1175"/>
      <c r="O132" s="1175"/>
      <c r="P132" s="1175"/>
      <c r="Q132" s="1175"/>
      <c r="R132" s="1175"/>
      <c r="S132" s="1175"/>
      <c r="T132" s="1175"/>
      <c r="U132" s="1175"/>
      <c r="V132" s="1175"/>
      <c r="W132" s="1175"/>
      <c r="X132" s="1175"/>
    </row>
    <row r="133" spans="2:24" s="659" customFormat="1" ht="13.9" customHeight="1">
      <c r="B133" s="1146">
        <v>50</v>
      </c>
      <c r="C133" s="1140">
        <v>179909</v>
      </c>
      <c r="D133" s="1141" t="s">
        <v>926</v>
      </c>
      <c r="E133" s="1147" t="s">
        <v>927</v>
      </c>
      <c r="F133" s="1143">
        <v>12.4</v>
      </c>
      <c r="G133" s="1144">
        <v>56965.599999999999</v>
      </c>
      <c r="H133" s="18"/>
      <c r="I133" s="18"/>
      <c r="J133" s="18"/>
      <c r="K133" s="18"/>
      <c r="L133" s="1175"/>
      <c r="M133" s="1175"/>
      <c r="N133" s="1175"/>
      <c r="O133" s="1175"/>
      <c r="P133" s="1175"/>
      <c r="Q133" s="1175"/>
      <c r="R133" s="1175"/>
      <c r="S133" s="1175"/>
      <c r="T133" s="1175"/>
      <c r="U133" s="1175"/>
      <c r="V133" s="1175"/>
      <c r="W133" s="1175"/>
      <c r="X133" s="1175"/>
    </row>
    <row r="134" spans="2:24" s="659" customFormat="1" ht="13.9" customHeight="1">
      <c r="B134" s="1146">
        <v>51</v>
      </c>
      <c r="C134" s="1140">
        <v>179910</v>
      </c>
      <c r="D134" s="1141" t="s">
        <v>926</v>
      </c>
      <c r="E134" s="1147" t="s">
        <v>927</v>
      </c>
      <c r="F134" s="1143">
        <v>0</v>
      </c>
      <c r="G134" s="1144">
        <v>9240</v>
      </c>
      <c r="H134" s="18"/>
      <c r="I134" s="18"/>
      <c r="J134" s="18"/>
      <c r="K134" s="18"/>
      <c r="L134" s="1175"/>
      <c r="M134" s="1175"/>
      <c r="N134" s="1175"/>
      <c r="O134" s="1175"/>
      <c r="P134" s="1175"/>
      <c r="Q134" s="1175"/>
      <c r="R134" s="1175"/>
      <c r="S134" s="1175"/>
      <c r="T134" s="1175"/>
      <c r="U134" s="1175"/>
      <c r="V134" s="1175"/>
      <c r="W134" s="1175"/>
      <c r="X134" s="1175"/>
    </row>
    <row r="135" spans="2:24" s="659" customFormat="1" ht="13.9" customHeight="1">
      <c r="B135" s="1146">
        <v>52</v>
      </c>
      <c r="C135" s="1140">
        <v>183039</v>
      </c>
      <c r="D135" s="1141" t="s">
        <v>943</v>
      </c>
      <c r="E135" s="1158" t="s">
        <v>933</v>
      </c>
      <c r="F135" s="1143">
        <v>0</v>
      </c>
      <c r="G135" s="1144">
        <v>208134</v>
      </c>
      <c r="H135" s="18"/>
      <c r="I135" s="18"/>
      <c r="J135" s="18"/>
      <c r="K135" s="18"/>
      <c r="L135" s="1175"/>
      <c r="M135" s="1175"/>
      <c r="N135" s="1175"/>
      <c r="O135" s="1175"/>
      <c r="P135" s="1175"/>
      <c r="Q135" s="1175"/>
      <c r="R135" s="1175"/>
      <c r="S135" s="1175"/>
      <c r="T135" s="1175"/>
      <c r="U135" s="1175"/>
      <c r="V135" s="1175"/>
      <c r="W135" s="1175"/>
      <c r="X135" s="1175"/>
    </row>
    <row r="136" spans="2:24" s="659" customFormat="1" ht="13.9" customHeight="1">
      <c r="B136" s="1146">
        <v>53</v>
      </c>
      <c r="C136" s="1140">
        <v>183040</v>
      </c>
      <c r="D136" s="1141" t="s">
        <v>943</v>
      </c>
      <c r="E136" s="1158" t="s">
        <v>933</v>
      </c>
      <c r="F136" s="1143">
        <v>0</v>
      </c>
      <c r="G136" s="1144">
        <v>239913.60000000001</v>
      </c>
      <c r="H136" s="18"/>
      <c r="I136" s="18"/>
      <c r="J136" s="18"/>
      <c r="K136" s="18"/>
      <c r="L136" s="1175"/>
      <c r="M136" s="1175"/>
      <c r="N136" s="1175"/>
      <c r="O136" s="1175"/>
      <c r="P136" s="1175"/>
      <c r="Q136" s="1175"/>
      <c r="R136" s="1175"/>
      <c r="S136" s="1175"/>
      <c r="T136" s="1175"/>
      <c r="U136" s="1175"/>
      <c r="V136" s="1175"/>
      <c r="W136" s="1175"/>
      <c r="X136" s="1175"/>
    </row>
    <row r="137" spans="2:24" s="659" customFormat="1" ht="13.9" customHeight="1">
      <c r="B137" s="1146">
        <v>54</v>
      </c>
      <c r="C137" s="1140">
        <v>183042</v>
      </c>
      <c r="D137" s="1141" t="s">
        <v>943</v>
      </c>
      <c r="E137" s="1158" t="s">
        <v>933</v>
      </c>
      <c r="F137" s="1143">
        <v>0</v>
      </c>
      <c r="G137" s="1144">
        <v>203658.4</v>
      </c>
      <c r="H137" s="18"/>
      <c r="I137" s="18"/>
      <c r="J137" s="18"/>
      <c r="K137" s="18"/>
      <c r="L137" s="1175"/>
      <c r="M137" s="1175"/>
      <c r="N137" s="1175"/>
      <c r="O137" s="1175"/>
      <c r="P137" s="1175"/>
      <c r="Q137" s="1175"/>
      <c r="R137" s="1175"/>
      <c r="S137" s="1175"/>
      <c r="T137" s="1175"/>
      <c r="U137" s="1175"/>
      <c r="V137" s="1175"/>
      <c r="W137" s="1175"/>
      <c r="X137" s="1175"/>
    </row>
    <row r="138" spans="2:24" s="659" customFormat="1" ht="13.9" customHeight="1">
      <c r="B138" s="1146">
        <v>58</v>
      </c>
      <c r="C138" s="1140">
        <v>165620</v>
      </c>
      <c r="D138" s="1141" t="s">
        <v>939</v>
      </c>
      <c r="E138" s="1155" t="s">
        <v>927</v>
      </c>
      <c r="F138" s="1143">
        <v>41.5</v>
      </c>
      <c r="G138" s="1144">
        <v>227322</v>
      </c>
      <c r="H138" s="18"/>
      <c r="I138" s="18"/>
      <c r="J138" s="18"/>
      <c r="K138" s="18"/>
      <c r="L138" s="1175"/>
      <c r="M138" s="1175"/>
      <c r="N138" s="1175"/>
      <c r="O138" s="1175"/>
      <c r="P138" s="1175"/>
      <c r="Q138" s="1175"/>
      <c r="R138" s="1175"/>
      <c r="S138" s="1175"/>
      <c r="T138" s="1175"/>
      <c r="U138" s="1175"/>
      <c r="V138" s="1175"/>
      <c r="W138" s="1175"/>
      <c r="X138" s="1175"/>
    </row>
    <row r="139" spans="2:24" s="659" customFormat="1" ht="13.9" customHeight="1">
      <c r="B139" s="1146">
        <v>59</v>
      </c>
      <c r="C139" s="1140">
        <v>173436</v>
      </c>
      <c r="D139" s="1141" t="s">
        <v>937</v>
      </c>
      <c r="E139" s="1150" t="s">
        <v>929</v>
      </c>
      <c r="F139" s="1143">
        <v>17.7</v>
      </c>
      <c r="G139" s="1144">
        <v>125573</v>
      </c>
      <c r="H139" s="18"/>
      <c r="I139" s="18"/>
      <c r="J139" s="18"/>
      <c r="K139" s="18"/>
      <c r="L139" s="1175"/>
      <c r="M139" s="1175"/>
      <c r="N139" s="1175"/>
      <c r="O139" s="1175"/>
      <c r="P139" s="1175"/>
      <c r="Q139" s="1175"/>
      <c r="R139" s="1175"/>
      <c r="S139" s="1175"/>
      <c r="T139" s="1175"/>
      <c r="U139" s="1175"/>
      <c r="V139" s="1175"/>
      <c r="W139" s="1175"/>
      <c r="X139" s="1175"/>
    </row>
    <row r="140" spans="2:24" s="659" customFormat="1" ht="13.9" customHeight="1">
      <c r="B140" s="1146">
        <v>60</v>
      </c>
      <c r="C140" s="1140">
        <v>174046</v>
      </c>
      <c r="D140" s="1141" t="s">
        <v>926</v>
      </c>
      <c r="E140" s="1147" t="s">
        <v>927</v>
      </c>
      <c r="F140" s="1143">
        <v>4.5</v>
      </c>
      <c r="G140" s="1144">
        <v>24654.400000000001</v>
      </c>
      <c r="H140" s="18"/>
      <c r="I140" s="18"/>
      <c r="J140" s="18"/>
      <c r="K140" s="18"/>
      <c r="L140" s="1175"/>
      <c r="M140" s="1175"/>
      <c r="N140" s="1175"/>
      <c r="O140" s="1175"/>
      <c r="P140" s="1175"/>
      <c r="Q140" s="1175"/>
      <c r="R140" s="1175"/>
      <c r="S140" s="1175"/>
      <c r="T140" s="1175"/>
      <c r="U140" s="1175"/>
      <c r="V140" s="1175"/>
      <c r="W140" s="1175"/>
      <c r="X140" s="1175"/>
    </row>
    <row r="141" spans="2:24" s="659" customFormat="1" ht="13.9" customHeight="1">
      <c r="B141" s="1146">
        <v>61</v>
      </c>
      <c r="C141" s="1140">
        <v>175665</v>
      </c>
      <c r="D141" s="1141" t="s">
        <v>936</v>
      </c>
      <c r="E141" s="1150" t="s">
        <v>929</v>
      </c>
      <c r="F141" s="1143">
        <v>83</v>
      </c>
      <c r="G141" s="1144">
        <v>950597</v>
      </c>
      <c r="H141" s="18"/>
      <c r="I141" s="18"/>
      <c r="J141" s="18"/>
      <c r="K141" s="18"/>
      <c r="L141" s="1175"/>
      <c r="M141" s="1175"/>
      <c r="N141" s="1175"/>
      <c r="O141" s="1175"/>
      <c r="P141" s="1175"/>
      <c r="Q141" s="1175"/>
      <c r="R141" s="1175"/>
      <c r="S141" s="1175"/>
      <c r="T141" s="1175"/>
      <c r="U141" s="1175"/>
      <c r="V141" s="1175"/>
      <c r="W141" s="1175"/>
      <c r="X141" s="1175"/>
    </row>
    <row r="142" spans="2:24" s="659" customFormat="1" ht="13.9" customHeight="1">
      <c r="B142" s="1146">
        <v>62</v>
      </c>
      <c r="C142" s="1140">
        <v>180046</v>
      </c>
      <c r="D142" s="1141" t="s">
        <v>937</v>
      </c>
      <c r="E142" s="1150" t="s">
        <v>929</v>
      </c>
      <c r="F142" s="1143">
        <v>14.88</v>
      </c>
      <c r="G142" s="1144">
        <v>130349</v>
      </c>
      <c r="H142" s="12"/>
      <c r="I142" s="12"/>
      <c r="J142" s="12"/>
      <c r="K142" s="12"/>
      <c r="L142" s="1175"/>
      <c r="M142" s="1175"/>
      <c r="N142" s="1175"/>
      <c r="O142" s="1175"/>
      <c r="P142" s="1175"/>
      <c r="Q142" s="1175"/>
      <c r="R142" s="1175"/>
      <c r="S142" s="1175"/>
      <c r="T142" s="1175"/>
      <c r="U142" s="1175"/>
      <c r="V142" s="1175"/>
      <c r="W142" s="1175"/>
      <c r="X142" s="1175"/>
    </row>
    <row r="143" spans="2:24" s="659" customFormat="1" ht="13.9" customHeight="1">
      <c r="B143" s="1146">
        <v>63</v>
      </c>
      <c r="C143" s="1140">
        <v>180779</v>
      </c>
      <c r="D143" s="1141" t="s">
        <v>926</v>
      </c>
      <c r="E143" s="1147" t="s">
        <v>927</v>
      </c>
      <c r="F143" s="1143">
        <v>0</v>
      </c>
      <c r="G143" s="1144">
        <v>5460</v>
      </c>
      <c r="H143" s="12"/>
      <c r="I143" s="12"/>
      <c r="J143" s="12"/>
      <c r="K143" s="12"/>
      <c r="L143" s="1175"/>
      <c r="M143" s="1175"/>
      <c r="N143" s="1175"/>
      <c r="O143" s="1175"/>
      <c r="P143" s="1175"/>
      <c r="Q143" s="1175"/>
      <c r="R143" s="1175"/>
      <c r="S143" s="1175"/>
      <c r="T143" s="1175"/>
      <c r="U143" s="1175"/>
      <c r="V143" s="1175"/>
      <c r="W143" s="1175"/>
      <c r="X143" s="1175"/>
    </row>
    <row r="144" spans="2:24" s="659" customFormat="1" ht="13.9" customHeight="1">
      <c r="B144" s="1146">
        <v>65</v>
      </c>
      <c r="C144" s="1140">
        <v>159324</v>
      </c>
      <c r="D144" s="1141" t="s">
        <v>924</v>
      </c>
      <c r="E144" s="1142" t="s">
        <v>925</v>
      </c>
      <c r="F144" s="1143">
        <v>0</v>
      </c>
      <c r="G144" s="1144">
        <v>83078</v>
      </c>
      <c r="H144" s="12"/>
      <c r="I144" s="12"/>
      <c r="J144" s="12"/>
      <c r="K144" s="12"/>
      <c r="L144" s="1175"/>
      <c r="M144" s="1175"/>
      <c r="N144" s="1175"/>
      <c r="O144" s="1175"/>
      <c r="P144" s="1175"/>
      <c r="Q144" s="1175"/>
      <c r="R144" s="1175"/>
      <c r="S144" s="1175"/>
      <c r="T144" s="1175"/>
      <c r="U144" s="1175"/>
      <c r="V144" s="1175"/>
      <c r="W144" s="1175"/>
      <c r="X144" s="1175"/>
    </row>
    <row r="145" spans="2:74" s="659" customFormat="1" ht="13.9" customHeight="1">
      <c r="B145" s="1146">
        <v>66</v>
      </c>
      <c r="C145" s="1140">
        <v>159325</v>
      </c>
      <c r="D145" s="1141" t="s">
        <v>924</v>
      </c>
      <c r="E145" s="1142" t="s">
        <v>925</v>
      </c>
      <c r="F145" s="1143">
        <v>0</v>
      </c>
      <c r="G145" s="1144">
        <v>595231</v>
      </c>
      <c r="H145" s="12"/>
      <c r="I145" s="12"/>
      <c r="J145" s="12"/>
      <c r="K145" s="12"/>
      <c r="L145" s="1175"/>
      <c r="M145" s="1175"/>
      <c r="N145" s="1175"/>
      <c r="O145" s="1175"/>
      <c r="P145" s="1175"/>
      <c r="Q145" s="1175"/>
      <c r="R145" s="1175"/>
      <c r="S145" s="1175"/>
      <c r="T145" s="1175"/>
      <c r="U145" s="1175"/>
      <c r="V145" s="1175"/>
      <c r="W145" s="1175"/>
      <c r="X145" s="1175"/>
    </row>
    <row r="146" spans="2:74" s="659" customFormat="1" ht="13.9" customHeight="1">
      <c r="B146" s="1146">
        <v>67</v>
      </c>
      <c r="C146" s="1140">
        <v>159329</v>
      </c>
      <c r="D146" s="1141" t="s">
        <v>924</v>
      </c>
      <c r="E146" s="1142" t="s">
        <v>925</v>
      </c>
      <c r="F146" s="1143">
        <v>0</v>
      </c>
      <c r="G146" s="1144">
        <v>179186</v>
      </c>
      <c r="H146" s="12"/>
      <c r="I146" s="12"/>
      <c r="J146" s="12"/>
      <c r="K146" s="12"/>
      <c r="L146" s="1175"/>
      <c r="M146" s="1175"/>
      <c r="N146" s="1175"/>
      <c r="O146" s="1175"/>
      <c r="P146" s="1175"/>
      <c r="Q146" s="1175"/>
      <c r="R146" s="1175"/>
      <c r="S146" s="1175"/>
      <c r="T146" s="1175"/>
      <c r="U146" s="1175"/>
      <c r="V146" s="1175"/>
      <c r="W146" s="1175"/>
      <c r="X146" s="1175"/>
    </row>
    <row r="147" spans="2:74" s="659" customFormat="1" ht="13.9" customHeight="1">
      <c r="B147" s="1146">
        <v>68</v>
      </c>
      <c r="C147" s="1140">
        <v>172265</v>
      </c>
      <c r="D147" s="1141" t="s">
        <v>924</v>
      </c>
      <c r="E147" s="1142" t="s">
        <v>925</v>
      </c>
      <c r="F147" s="1143">
        <v>121.8</v>
      </c>
      <c r="G147" s="1144">
        <v>448461</v>
      </c>
      <c r="H147" s="12"/>
      <c r="I147" s="12"/>
      <c r="J147" s="12"/>
      <c r="K147" s="12"/>
      <c r="L147" s="1175"/>
      <c r="M147" s="1175"/>
      <c r="N147" s="1175"/>
      <c r="O147" s="1175"/>
      <c r="P147" s="1175"/>
      <c r="Q147" s="1175"/>
      <c r="R147" s="1175"/>
      <c r="S147" s="1175"/>
      <c r="T147" s="1175"/>
      <c r="U147" s="1175"/>
      <c r="V147" s="1175"/>
      <c r="W147" s="1175"/>
      <c r="X147" s="1175"/>
    </row>
    <row r="148" spans="2:74" s="659" customFormat="1" ht="13.9" customHeight="1">
      <c r="B148" s="1146">
        <v>69</v>
      </c>
      <c r="C148" s="1140">
        <v>173459</v>
      </c>
      <c r="D148" s="1141" t="s">
        <v>926</v>
      </c>
      <c r="E148" s="1147" t="s">
        <v>927</v>
      </c>
      <c r="F148" s="1143">
        <v>43.2</v>
      </c>
      <c r="G148" s="1144">
        <v>329308.2</v>
      </c>
      <c r="H148" s="12"/>
      <c r="I148" s="12"/>
      <c r="J148" s="12"/>
      <c r="K148" s="12"/>
      <c r="L148" s="1175"/>
      <c r="M148" s="1175"/>
      <c r="N148" s="1175"/>
      <c r="O148" s="1175"/>
      <c r="P148" s="1175"/>
      <c r="Q148" s="1175"/>
      <c r="R148" s="1175"/>
      <c r="S148" s="1175"/>
      <c r="T148" s="1175"/>
      <c r="U148" s="1175"/>
      <c r="V148" s="1175"/>
      <c r="W148" s="1175"/>
      <c r="X148" s="1175"/>
    </row>
    <row r="149" spans="2:74" s="659" customFormat="1" ht="13.9" customHeight="1">
      <c r="B149" s="1173" t="s">
        <v>944</v>
      </c>
      <c r="C149" s="1173"/>
      <c r="D149" s="1058"/>
      <c r="E149" s="1058"/>
      <c r="F149" s="1058"/>
      <c r="G149" s="1058"/>
      <c r="H149" s="12"/>
      <c r="I149" s="12"/>
      <c r="J149" s="12"/>
      <c r="K149" s="12"/>
      <c r="L149" s="1175"/>
      <c r="M149" s="1175"/>
      <c r="N149" s="1175"/>
      <c r="O149" s="1175"/>
      <c r="P149" s="1175"/>
      <c r="Q149" s="1175"/>
      <c r="R149" s="1175"/>
      <c r="S149" s="1175"/>
      <c r="T149" s="1175"/>
      <c r="U149" s="1175"/>
      <c r="V149" s="1175"/>
      <c r="W149" s="1175"/>
      <c r="X149" s="1175"/>
    </row>
    <row r="150" spans="2:74" s="659" customFormat="1" ht="28.5" customHeight="1">
      <c r="B150" s="1175"/>
      <c r="C150" s="1175"/>
      <c r="D150" s="1175"/>
      <c r="E150" s="1175"/>
      <c r="F150" s="1175"/>
      <c r="G150" s="1175"/>
      <c r="H150" s="1175"/>
      <c r="I150" s="1175"/>
      <c r="J150" s="1175"/>
      <c r="K150" s="1175"/>
      <c r="L150" s="1175"/>
      <c r="M150" s="1175"/>
      <c r="N150" s="1175"/>
      <c r="O150" s="1175"/>
      <c r="P150" s="1175"/>
      <c r="Q150" s="1175"/>
      <c r="R150" s="1175"/>
      <c r="S150" s="1175"/>
      <c r="T150" s="1175"/>
      <c r="U150" s="1175"/>
      <c r="V150" s="1175"/>
      <c r="W150" s="1175"/>
      <c r="X150" s="1175"/>
    </row>
    <row r="151" spans="2:74" s="659" customFormat="1" ht="28.5" customHeight="1">
      <c r="B151" s="1175"/>
      <c r="C151" s="1175"/>
      <c r="D151" s="1175"/>
      <c r="E151" s="1175"/>
      <c r="F151" s="1175"/>
      <c r="G151" s="1175"/>
      <c r="H151" s="1175"/>
      <c r="I151" s="1175"/>
      <c r="J151" s="1175"/>
      <c r="K151" s="1175"/>
      <c r="L151" s="1175"/>
      <c r="M151" s="1175"/>
      <c r="N151" s="1175"/>
      <c r="O151" s="1175"/>
      <c r="P151" s="1175"/>
      <c r="Q151" s="1175"/>
      <c r="R151" s="1175"/>
      <c r="S151" s="1175"/>
      <c r="T151" s="1175"/>
      <c r="U151" s="1175"/>
      <c r="V151" s="1175"/>
      <c r="W151" s="1175"/>
      <c r="X151" s="1175"/>
    </row>
    <row r="154" spans="2:74" ht="15.75" thickBot="1"/>
    <row r="155" spans="2:74" ht="19.5" thickBot="1">
      <c r="B155" s="1266" t="s">
        <v>699</v>
      </c>
      <c r="C155" s="1266"/>
      <c r="D155" s="1266"/>
      <c r="E155" s="1266"/>
      <c r="F155" s="1266"/>
      <c r="G155" s="1266"/>
      <c r="H155" s="1266"/>
      <c r="I155" s="1266"/>
      <c r="J155" s="1266"/>
      <c r="K155" s="1266"/>
      <c r="L155" s="1266"/>
      <c r="M155" s="723"/>
      <c r="N155" s="9"/>
      <c r="O155" s="1267" t="s">
        <v>700</v>
      </c>
      <c r="P155" s="1267"/>
      <c r="Q155" s="1267"/>
      <c r="R155" s="1267"/>
      <c r="S155" s="1267"/>
      <c r="T155" s="1267"/>
      <c r="U155" s="1267"/>
      <c r="V155" s="1267"/>
      <c r="W155" s="1267"/>
      <c r="X155" s="1267"/>
      <c r="Y155" s="1267"/>
      <c r="Z155" s="1267"/>
      <c r="AA155"/>
      <c r="AB155" s="1267" t="s">
        <v>701</v>
      </c>
      <c r="AC155" s="1267"/>
      <c r="AD155" s="1267"/>
      <c r="AE155" s="1267"/>
      <c r="AF155" s="1267"/>
      <c r="AG155" s="1267"/>
      <c r="AH155" s="1267"/>
      <c r="AI155" s="1267"/>
      <c r="AJ155" s="1267"/>
      <c r="AK155" s="1267"/>
      <c r="AL155" s="1267"/>
      <c r="AM155" s="1267"/>
      <c r="AN155" s="1267"/>
      <c r="AO155"/>
      <c r="AP155" s="1268" t="s">
        <v>702</v>
      </c>
      <c r="AQ155" s="1268"/>
      <c r="AR155" s="1268"/>
      <c r="AS155" s="1268"/>
      <c r="AT155" s="1268"/>
      <c r="AU155" s="1268"/>
      <c r="AV155" s="1268"/>
      <c r="AW155" s="1268"/>
      <c r="AX155" s="1268"/>
      <c r="AY155" s="1268"/>
      <c r="AZ155" s="1268"/>
      <c r="BA155" s="1268"/>
      <c r="BB155" s="1268"/>
      <c r="BC155" s="1268"/>
      <c r="BE155" s="1267" t="s">
        <v>703</v>
      </c>
      <c r="BF155" s="1267"/>
      <c r="BG155" s="1267"/>
      <c r="BH155" s="1267"/>
      <c r="BI155" s="1267"/>
      <c r="BJ155" s="1267"/>
      <c r="BK155" s="1267"/>
      <c r="BL155" s="1267"/>
      <c r="BM155" s="1267"/>
      <c r="BN155" s="1267"/>
      <c r="BO155" s="1267"/>
      <c r="BP155" s="1267"/>
      <c r="BQ155" s="1267"/>
      <c r="BS155" s="725" t="s">
        <v>704</v>
      </c>
      <c r="BT155" s="726"/>
      <c r="BU155" s="726"/>
      <c r="BV155" s="727"/>
    </row>
    <row r="156" spans="2:74" ht="113.25"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75">
      <c r="B157" s="735" t="s">
        <v>28</v>
      </c>
      <c r="C157" s="736">
        <v>1613390</v>
      </c>
      <c r="D157" s="737"/>
      <c r="E157" s="738"/>
      <c r="F157" s="739"/>
      <c r="G157" s="738"/>
      <c r="H157" s="740"/>
      <c r="I157" s="741"/>
      <c r="J157" s="739"/>
      <c r="K157" s="742">
        <v>1613390</v>
      </c>
      <c r="L157" s="743">
        <v>0.11199304075623701</v>
      </c>
      <c r="M157" s="743">
        <v>0</v>
      </c>
      <c r="N157" s="1183"/>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75">
      <c r="B158" s="757" t="s">
        <v>370</v>
      </c>
      <c r="C158" s="758"/>
      <c r="D158" s="745">
        <v>778995</v>
      </c>
      <c r="E158" s="747"/>
      <c r="F158" s="737"/>
      <c r="G158" s="759"/>
      <c r="H158" s="760"/>
      <c r="I158" s="739"/>
      <c r="J158" s="739"/>
      <c r="K158" s="742">
        <v>778995</v>
      </c>
      <c r="L158" s="743">
        <v>5.4073732193645176E-2</v>
      </c>
      <c r="M158" s="743">
        <v>6.0893365339946236E-2</v>
      </c>
      <c r="N158" s="1183"/>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75">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3"/>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75">
      <c r="B160" s="757" t="s">
        <v>742</v>
      </c>
      <c r="C160" s="746"/>
      <c r="D160" s="768">
        <v>0</v>
      </c>
      <c r="E160" s="747"/>
      <c r="F160" s="768">
        <v>185201.35</v>
      </c>
      <c r="G160" s="750"/>
      <c r="H160" s="741"/>
      <c r="I160" s="768">
        <v>5811417</v>
      </c>
      <c r="J160" s="739"/>
      <c r="K160" s="742">
        <v>5996618.3499999996</v>
      </c>
      <c r="L160" s="743">
        <v>0.41625367906777117</v>
      </c>
      <c r="M160" s="743">
        <v>0.46875046950336724</v>
      </c>
      <c r="N160" s="1184"/>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75">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4"/>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75">
      <c r="B162" s="757" t="s">
        <v>746</v>
      </c>
      <c r="C162" s="739"/>
      <c r="D162" s="760"/>
      <c r="E162" s="760"/>
      <c r="F162" s="760"/>
      <c r="G162" s="760"/>
      <c r="H162" s="739"/>
      <c r="I162" s="739"/>
      <c r="J162" s="746"/>
      <c r="K162" s="783">
        <v>0</v>
      </c>
      <c r="L162" s="784">
        <v>0</v>
      </c>
      <c r="M162" s="743">
        <v>0</v>
      </c>
      <c r="N162" s="1184"/>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75">
      <c r="B163" s="757" t="s">
        <v>29</v>
      </c>
      <c r="C163" s="739"/>
      <c r="D163" s="739"/>
      <c r="E163" s="739"/>
      <c r="F163" s="739"/>
      <c r="G163" s="739"/>
      <c r="H163" s="739"/>
      <c r="I163" s="739"/>
      <c r="J163" s="746"/>
      <c r="K163" s="787">
        <v>0</v>
      </c>
      <c r="L163" s="784">
        <v>0</v>
      </c>
      <c r="M163" s="743">
        <v>0</v>
      </c>
      <c r="N163" s="1184"/>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9.5" thickBot="1">
      <c r="B164" s="788" t="s">
        <v>30</v>
      </c>
      <c r="C164" s="761"/>
      <c r="D164" s="761"/>
      <c r="E164" s="761"/>
      <c r="F164" s="761"/>
      <c r="G164" s="761"/>
      <c r="H164" s="761"/>
      <c r="I164" s="761"/>
      <c r="J164" s="789"/>
      <c r="K164" s="790">
        <v>0</v>
      </c>
      <c r="L164" s="784">
        <v>0</v>
      </c>
      <c r="M164" s="791">
        <v>0</v>
      </c>
      <c r="N164" s="1184"/>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9.5" thickBot="1">
      <c r="B165" s="803" t="s">
        <v>25</v>
      </c>
      <c r="C165" s="804">
        <v>1613390</v>
      </c>
      <c r="D165" s="805">
        <v>1340190</v>
      </c>
      <c r="E165" s="806"/>
      <c r="F165" s="805">
        <v>3704027</v>
      </c>
      <c r="G165" s="806"/>
      <c r="H165" s="806">
        <v>0</v>
      </c>
      <c r="I165" s="805">
        <v>7748556</v>
      </c>
      <c r="J165" s="807"/>
      <c r="K165" s="808">
        <v>14406163</v>
      </c>
      <c r="L165" s="809">
        <v>1</v>
      </c>
      <c r="M165" s="809">
        <v>1</v>
      </c>
      <c r="N165" s="1184"/>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270" t="s">
        <v>752</v>
      </c>
      <c r="C168" s="1270"/>
      <c r="D168" s="1270"/>
      <c r="E168" s="1270"/>
      <c r="F168" s="1270"/>
      <c r="G168" s="1270"/>
      <c r="H168" s="1270"/>
      <c r="I168" s="1270"/>
      <c r="J168" s="1270"/>
      <c r="K168" s="1270"/>
      <c r="L168" s="1270"/>
      <c r="M168" s="829"/>
      <c r="N168" s="724"/>
      <c r="O168" s="1270" t="s">
        <v>753</v>
      </c>
      <c r="P168" s="1270"/>
      <c r="Q168" s="1270"/>
      <c r="R168" s="1270"/>
      <c r="S168" s="1270"/>
      <c r="T168" s="1270"/>
      <c r="U168" s="1270"/>
      <c r="V168" s="1270"/>
      <c r="W168" s="1270"/>
      <c r="X168" s="1270"/>
      <c r="Y168" s="1270"/>
      <c r="Z168" s="1270"/>
      <c r="AA168"/>
      <c r="AB168" s="1270" t="s">
        <v>754</v>
      </c>
      <c r="AC168" s="1270"/>
      <c r="AD168" s="1270"/>
      <c r="AE168" s="1270"/>
      <c r="AF168" s="1270"/>
      <c r="AG168" s="1270"/>
      <c r="AH168" s="1270"/>
      <c r="AI168" s="1270"/>
      <c r="AJ168" s="1270"/>
      <c r="AK168" s="1270"/>
      <c r="AL168" s="1270"/>
      <c r="AM168" s="1270"/>
      <c r="AN168" s="1270"/>
      <c r="AO168"/>
      <c r="AP168" s="1270" t="s">
        <v>755</v>
      </c>
      <c r="AQ168" s="1270"/>
      <c r="AR168" s="1270"/>
      <c r="AS168" s="1270"/>
      <c r="AT168" s="1270"/>
      <c r="AU168" s="1270"/>
      <c r="AV168" s="1270"/>
      <c r="AW168" s="1270"/>
      <c r="AX168" s="1270"/>
      <c r="AY168" s="1270"/>
      <c r="AZ168" s="1270"/>
      <c r="BA168" s="1270"/>
      <c r="BB168" s="1270"/>
      <c r="BC168" s="1270"/>
      <c r="BE168" s="1270" t="s">
        <v>756</v>
      </c>
      <c r="BF168" s="1270"/>
      <c r="BG168" s="1270"/>
      <c r="BH168" s="1270"/>
      <c r="BI168" s="1270"/>
      <c r="BJ168" s="1270"/>
      <c r="BK168" s="1270"/>
      <c r="BL168" s="1270"/>
      <c r="BM168" s="1270"/>
      <c r="BN168" s="1270"/>
      <c r="BO168" s="1270"/>
      <c r="BP168" s="1270"/>
      <c r="BQ168" s="1270"/>
    </row>
    <row r="169" spans="2:74" ht="63.75">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7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7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4"/>
      <c r="E179" s="1184"/>
      <c r="F179" s="1184"/>
      <c r="G179" s="1184"/>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7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75" thickBot="1">
      <c r="B183" s="864" t="s">
        <v>760</v>
      </c>
      <c r="C183" s="1271" t="s">
        <v>761</v>
      </c>
      <c r="D183" s="1272"/>
      <c r="E183" s="865"/>
      <c r="F183" s="1273" t="s">
        <v>762</v>
      </c>
      <c r="G183" s="1274"/>
      <c r="H183" s="1275"/>
      <c r="I183" s="1271" t="s">
        <v>763</v>
      </c>
      <c r="J183" s="1276"/>
      <c r="K183" s="1272"/>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5.75"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7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7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7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7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7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7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7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75" thickBot="1">
      <c r="B192" s="883" t="s">
        <v>770</v>
      </c>
      <c r="C192" s="1271" t="s">
        <v>761</v>
      </c>
      <c r="D192" s="1272"/>
      <c r="E192" s="865"/>
      <c r="F192" s="1277" t="s">
        <v>762</v>
      </c>
      <c r="G192" s="1278"/>
      <c r="H192" s="1279"/>
      <c r="I192" s="1271" t="s">
        <v>763</v>
      </c>
      <c r="J192" s="1276"/>
      <c r="K192" s="1272"/>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5.75"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7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7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7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7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7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7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7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7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75" thickBot="1">
      <c r="B202" s="883" t="s">
        <v>771</v>
      </c>
      <c r="C202" s="1271" t="s">
        <v>761</v>
      </c>
      <c r="D202" s="1272"/>
      <c r="E202" s="865"/>
      <c r="F202" s="1277" t="s">
        <v>762</v>
      </c>
      <c r="G202" s="1278"/>
      <c r="H202" s="1279"/>
      <c r="I202" s="1271" t="s">
        <v>763</v>
      </c>
      <c r="J202" s="1276"/>
      <c r="K202" s="1272"/>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5.75"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7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7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7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7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7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7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7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7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75" thickBot="1">
      <c r="B212" s="883" t="s">
        <v>772</v>
      </c>
      <c r="C212" s="1271" t="s">
        <v>761</v>
      </c>
      <c r="D212" s="1272"/>
      <c r="E212" s="865"/>
      <c r="F212" s="1277" t="s">
        <v>762</v>
      </c>
      <c r="G212" s="1278"/>
      <c r="H212" s="1279"/>
      <c r="I212" s="1271" t="s">
        <v>763</v>
      </c>
      <c r="J212" s="1276"/>
      <c r="K212" s="1272"/>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5.75"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7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7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7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7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7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7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7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7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7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7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7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7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7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7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75" thickBot="1">
      <c r="B228" s="883" t="s">
        <v>778</v>
      </c>
      <c r="C228" s="1271" t="s">
        <v>761</v>
      </c>
      <c r="D228" s="1272"/>
      <c r="E228" s="865"/>
      <c r="F228" s="1277" t="s">
        <v>762</v>
      </c>
      <c r="G228" s="1278"/>
      <c r="H228" s="1279"/>
      <c r="I228" s="1271" t="s">
        <v>763</v>
      </c>
      <c r="J228" s="1276"/>
      <c r="K228" s="1272"/>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5.75"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7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7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7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7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7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7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280" t="s">
        <v>783</v>
      </c>
      <c r="D238" s="1281"/>
      <c r="E238" s="1281"/>
      <c r="F238" s="1281"/>
      <c r="G238" s="1281"/>
      <c r="H238" s="1281"/>
      <c r="I238" s="1281"/>
      <c r="J238" s="1281"/>
      <c r="K238" s="1281"/>
      <c r="L238" s="1281"/>
      <c r="M238" s="1281"/>
      <c r="N238" s="1281"/>
      <c r="O238" s="1281"/>
      <c r="P238" s="1281"/>
      <c r="Q238" s="1282"/>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283" t="s">
        <v>783</v>
      </c>
      <c r="D249" s="1284"/>
      <c r="E249" s="1284"/>
      <c r="F249" s="1284"/>
      <c r="G249" s="1284"/>
      <c r="H249" s="1284"/>
      <c r="I249" s="1284"/>
      <c r="J249" s="1284"/>
      <c r="K249" s="1284"/>
      <c r="L249" s="1284"/>
      <c r="M249" s="1284"/>
      <c r="N249" s="1284"/>
      <c r="O249" s="1284"/>
      <c r="P249" s="1284"/>
      <c r="Q249" s="1284"/>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5">
        <v>2011</v>
      </c>
      <c r="D272" s="1185">
        <v>2012</v>
      </c>
      <c r="E272" s="1185"/>
      <c r="F272" s="1185">
        <v>2013</v>
      </c>
      <c r="G272" s="1185"/>
      <c r="H272" s="1185">
        <v>2014</v>
      </c>
      <c r="I272" s="1185">
        <v>2015</v>
      </c>
      <c r="J272" s="1185"/>
      <c r="K272" s="1185">
        <v>2016</v>
      </c>
      <c r="L272" s="1185">
        <v>2017</v>
      </c>
      <c r="M272" s="1185">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C228:D228"/>
    <mergeCell ref="F228:H228"/>
    <mergeCell ref="I228:K228"/>
    <mergeCell ref="C238:Q238"/>
    <mergeCell ref="C249:Q249"/>
    <mergeCell ref="C202:D202"/>
    <mergeCell ref="F202:H202"/>
    <mergeCell ref="I202:K202"/>
    <mergeCell ref="C212:D212"/>
    <mergeCell ref="F212:H212"/>
    <mergeCell ref="I212:K212"/>
    <mergeCell ref="C183:D183"/>
    <mergeCell ref="F183:H183"/>
    <mergeCell ref="I183:K183"/>
    <mergeCell ref="C192:D192"/>
    <mergeCell ref="F192:H192"/>
    <mergeCell ref="I192:K192"/>
    <mergeCell ref="BE155:BQ155"/>
    <mergeCell ref="B168:L168"/>
    <mergeCell ref="O168:Z168"/>
    <mergeCell ref="AB168:AN168"/>
    <mergeCell ref="AP168:BC168"/>
    <mergeCell ref="BE168:BQ168"/>
    <mergeCell ref="B16:X16"/>
    <mergeCell ref="B155:L155"/>
    <mergeCell ref="O155:Z155"/>
    <mergeCell ref="AB155:AN155"/>
    <mergeCell ref="AP155:BC155"/>
    <mergeCell ref="I39:K39"/>
  </mergeCells>
  <pageMargins left="0.7" right="0.7" top="0.75" bottom="0.75" header="0.3" footer="0.3"/>
  <pageSetup paperSize="4" scale="35" fitToWidth="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Laura van Eykeren</cp:lastModifiedBy>
  <cp:lastPrinted>2018-08-01T18:15:40Z</cp:lastPrinted>
  <dcterms:created xsi:type="dcterms:W3CDTF">2012-03-05T18:56:04Z</dcterms:created>
  <dcterms:modified xsi:type="dcterms:W3CDTF">2018-09-20T14:10:19Z</dcterms:modified>
</cp:coreProperties>
</file>