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O:\CoS Models\"/>
    </mc:Choice>
  </mc:AlternateContent>
  <xr:revisionPtr revIDLastSave="0" documentId="13_ncr:1_{0082A1ED-257E-4AB7-A13C-1DEFA4EA1A22}" xr6:coauthVersionLast="34" xr6:coauthVersionMax="34" xr10:uidLastSave="{00000000-0000-0000-0000-000000000000}"/>
  <bookViews>
    <workbookView xWindow="0" yWindow="0" windowWidth="23040" windowHeight="9936" xr2:uid="{00000000-000D-0000-FFFF-FFFF00000000}"/>
  </bookViews>
  <sheets>
    <sheet name="5-A Metrics" sheetId="22" r:id="rId1"/>
    <sheet name="Data" sheetId="23" r:id="rId2"/>
  </sheets>
  <externalReferences>
    <externalReference r:id="rId3"/>
    <externalReference r:id="rId4"/>
    <externalReference r:id="rId5"/>
    <externalReference r:id="rId6"/>
    <externalReference r:id="rId7"/>
    <externalReference r:id="rId8"/>
    <externalReference r:id="rId9"/>
  </externalReferences>
  <definedNames>
    <definedName name="BI_LDCLIST">'[1]3. Rate Class Selection'!$B$19:$B$21</definedName>
    <definedName name="BridgeYear">'[2]LDC Info'!$E$26</definedName>
    <definedName name="contactf">#REF!</definedName>
    <definedName name="CustomerAdministration">[3]lists!$Z$1:$Z$36</definedName>
    <definedName name="EBNUMBER">'[2]LDC Info'!$E$16</definedName>
    <definedName name="Fixed_Charges">[3]lists!$I$1:$I$212</definedName>
    <definedName name="histdate">[4]Financials!$E$76</definedName>
    <definedName name="Incr2000">#REF!</definedName>
    <definedName name="LDC_LIST">[5]lists!$AM$1:$AM$80</definedName>
    <definedName name="LDCNAMES">[3]lists!$AL$1:$AL$78</definedName>
    <definedName name="LIMIT">#REF!</definedName>
    <definedName name="LossFactors">[3]lists!$L$2:$L$15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[3]lists!$AA$1:$AA$71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[3]lists!$A$2:$A$105</definedName>
    <definedName name="RATE_CLASSES">[3]lists!$A$1:$A$104</definedName>
    <definedName name="ratedescription">[6]hidden1!$D$1:$D$122</definedName>
    <definedName name="RebaseYear">'[2]LDC Info'!$E$28</definedName>
    <definedName name="SALBENF">#REF!</definedName>
    <definedName name="salreg">#REF!</definedName>
    <definedName name="SALREGF">#REF!</definedName>
    <definedName name="TEMPA">#REF!</definedName>
    <definedName name="TestYear">'[2]LDC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[3]lists!$N$2:$N$5</definedName>
    <definedName name="Units1">[3]lists!$O$2:$O$4</definedName>
    <definedName name="Units2">[3]lists!$P$2:$P$3</definedName>
    <definedName name="Utility">[4]Financials!$A$1</definedName>
    <definedName name="utitliy1">[7]Financials!$A$1</definedName>
    <definedName name="WAGBENF">#REF!</definedName>
    <definedName name="wagdob">#REF!</definedName>
    <definedName name="wagdobf">#REF!</definedName>
    <definedName name="wagreg">#REF!</definedName>
    <definedName name="wagregf">#REF!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23" l="1"/>
  <c r="I8" i="23"/>
  <c r="I9" i="23"/>
  <c r="I7" i="23"/>
  <c r="J13" i="23"/>
  <c r="H12" i="23"/>
  <c r="I12" i="23" s="1"/>
  <c r="J8" i="23"/>
  <c r="J9" i="23"/>
  <c r="J7" i="23"/>
  <c r="D19" i="22" l="1"/>
  <c r="D18" i="22"/>
  <c r="C19" i="22"/>
  <c r="C21" i="22"/>
  <c r="C20" i="22"/>
  <c r="C18" i="22"/>
  <c r="C16" i="22"/>
  <c r="C15" i="22"/>
  <c r="C17" i="22"/>
  <c r="D21" i="22"/>
  <c r="D20" i="22"/>
  <c r="C42" i="23"/>
  <c r="I39" i="23" s="1"/>
  <c r="D13" i="23" l="1"/>
  <c r="E13" i="23"/>
  <c r="F13" i="23"/>
  <c r="G13" i="23"/>
  <c r="H13" i="23"/>
  <c r="C13" i="23"/>
  <c r="G21" i="23" l="1"/>
  <c r="G27" i="23"/>
  <c r="F21" i="23"/>
  <c r="F27" i="23"/>
  <c r="D27" i="23"/>
  <c r="D21" i="23"/>
  <c r="C27" i="23"/>
  <c r="C21" i="23"/>
  <c r="E27" i="23"/>
  <c r="E21" i="23"/>
  <c r="I13" i="23"/>
  <c r="D17" i="22" l="1"/>
  <c r="D16" i="22"/>
  <c r="D15" i="22"/>
  <c r="I16" i="23"/>
  <c r="H27" i="23"/>
  <c r="H21" i="23"/>
</calcChain>
</file>

<file path=xl/sharedStrings.xml><?xml version="1.0" encoding="utf-8"?>
<sst xmlns="http://schemas.openxmlformats.org/spreadsheetml/2006/main" count="52" uniqueCount="48">
  <si>
    <t>File Number:</t>
  </si>
  <si>
    <t>Exhibit:</t>
  </si>
  <si>
    <t>Tab:</t>
  </si>
  <si>
    <t>Schedule:</t>
  </si>
  <si>
    <t>Page:</t>
  </si>
  <si>
    <t>Date:</t>
  </si>
  <si>
    <t>Notes to the Table:</t>
  </si>
  <si>
    <t>Metric</t>
  </si>
  <si>
    <t>Cost</t>
  </si>
  <si>
    <t>Metrics</t>
  </si>
  <si>
    <t>CAPEX</t>
  </si>
  <si>
    <t>O&amp;M</t>
  </si>
  <si>
    <t>Metric Category</t>
  </si>
  <si>
    <t>Total CAPEX per Customer</t>
  </si>
  <si>
    <t xml:space="preserve">Total CAPEX per km of Line </t>
  </si>
  <si>
    <t>Total O&amp;M per Customer</t>
  </si>
  <si>
    <t xml:space="preserve">Total O&amp;M per km of Line </t>
  </si>
  <si>
    <t>Measures</t>
  </si>
  <si>
    <t>1 Year</t>
  </si>
  <si>
    <t>5 Year Average</t>
  </si>
  <si>
    <t>Explanatory Notes on Adverse Deviations (complete only if applicable)</t>
  </si>
  <si>
    <t xml:space="preserve">Metric Name: </t>
  </si>
  <si>
    <t xml:space="preserve">1     The Total Cost per Customer is the sum of a distributor's capital and O&amp;M costs divided by the total number of customers that the distributor serves. </t>
  </si>
  <si>
    <t>2     The Total Cost per km of Line is the sum of a distributor's capital and O&amp;M costs divided by the total number of kilometers of line that the distributor operates to serve its customers.</t>
  </si>
  <si>
    <r>
      <t>Total Cost per Customer</t>
    </r>
    <r>
      <rPr>
        <b/>
        <vertAlign val="superscript"/>
        <sz val="10"/>
        <rFont val="Arial"/>
        <family val="2"/>
      </rPr>
      <t xml:space="preserve">1 </t>
    </r>
  </si>
  <si>
    <r>
      <t>Total Cost per km of Line</t>
    </r>
    <r>
      <rPr>
        <b/>
        <vertAlign val="superscript"/>
        <sz val="10"/>
        <rFont val="Arial"/>
        <family val="2"/>
      </rPr>
      <t>2</t>
    </r>
    <r>
      <rPr>
        <b/>
        <sz val="10"/>
        <rFont val="Arial"/>
        <family val="2"/>
      </rPr>
      <t xml:space="preserve"> </t>
    </r>
  </si>
  <si>
    <r>
      <t>Total Cost per MW</t>
    </r>
    <r>
      <rPr>
        <b/>
        <vertAlign val="superscript"/>
        <sz val="10"/>
        <rFont val="Arial"/>
        <family val="2"/>
      </rPr>
      <t>3</t>
    </r>
  </si>
  <si>
    <t>3     The Total Cost per MW  is the sum of the distributor's capital and O&amp;M costs divided by the total peak MW that the distributor serves.</t>
  </si>
  <si>
    <t>Appendix 5-A</t>
  </si>
  <si>
    <t>Load ForecastCustomers (Residential, &lt;50, &gt;50)</t>
  </si>
  <si>
    <t>KM of Line</t>
  </si>
  <si>
    <t>*2017 Actual</t>
  </si>
  <si>
    <t>Peak MW</t>
  </si>
  <si>
    <t>* 2017 Actual</t>
  </si>
  <si>
    <t>Capital</t>
  </si>
  <si>
    <t>Total Cost</t>
  </si>
  <si>
    <t>All customer counts are taken from the load forecast which is an average, not from the annual RRR reported customer counts.</t>
  </si>
  <si>
    <t>Capital Expenditures is taken from summary of capital projects by year and will not tie to net additions in fixed asset continuity schedule</t>
  </si>
  <si>
    <t>Total Cost per Customer</t>
  </si>
  <si>
    <t>Total Cost per KM of Line</t>
  </si>
  <si>
    <t>Line Losses per KWH</t>
  </si>
  <si>
    <t>Percentage Line loss</t>
  </si>
  <si>
    <t>Line Loss in kWh</t>
  </si>
  <si>
    <t xml:space="preserve">6 Yr Average </t>
  </si>
  <si>
    <t>5 Year average is computed by using the 6 year average of customers, km of line and peak MW (2013-2018).</t>
  </si>
  <si>
    <t>Year 1 is calculated by using 2019 load forecast customers and 2017 km of line and 2017 Peak MW</t>
  </si>
  <si>
    <t>2 - DSP</t>
  </si>
  <si>
    <t>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</si>
</sst>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0.0%"/>
  </numFmts>
  <fonts count="12"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sz val="10"/>
      <name val="Arial"/>
      <family val="2"/>
    </font>
    <font>
      <b/>
      <i/>
      <sz val="10"/>
      <name val="Arial"/>
      <family val="2"/>
    </font>
    <font>
      <b/>
      <vertAlign val="superscript"/>
      <sz val="10"/>
      <name val="Arial"/>
      <family val="2"/>
    </font>
    <font>
      <b/>
      <sz val="14"/>
      <color theme="1"/>
      <name val="Calibri"/>
      <family val="2"/>
      <scheme val="minor"/>
    </font>
    <font>
      <sz val="10"/>
      <color theme="3" tint="0.39997558519241921"/>
      <name val="Arial"/>
      <family val="2"/>
    </font>
    <font>
      <sz val="11"/>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25">
    <border>
      <left/>
      <right/>
      <top/>
      <bottom/>
      <diagonal/>
    </border>
    <border>
      <left/>
      <right/>
      <top/>
      <bottom style="thin">
        <color theme="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6">
    <xf numFmtId="0" fontId="0" fillId="0" borderId="0"/>
    <xf numFmtId="0" fontId="2" fillId="0" borderId="0"/>
    <xf numFmtId="44" fontId="6"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11" fillId="0" borderId="0" applyFont="0" applyFill="0" applyBorder="0" applyAlignment="0" applyProtection="0"/>
  </cellStyleXfs>
  <cellXfs count="59">
    <xf numFmtId="0" fontId="0" fillId="0" borderId="0" xfId="0"/>
    <xf numFmtId="0" fontId="2" fillId="0" borderId="0" xfId="1" applyProtection="1">
      <protection locked="0"/>
    </xf>
    <xf numFmtId="0" fontId="3" fillId="0" borderId="0" xfId="1" applyFont="1" applyProtection="1">
      <protection locked="0"/>
    </xf>
    <xf numFmtId="0" fontId="4" fillId="0" borderId="0" xfId="1" applyFont="1" applyAlignment="1" applyProtection="1">
      <alignment horizontal="right" vertical="top"/>
      <protection locked="0"/>
    </xf>
    <xf numFmtId="0" fontId="4" fillId="2" borderId="1" xfId="1" applyFont="1" applyFill="1" applyBorder="1" applyAlignment="1" applyProtection="1">
      <alignment horizontal="right" vertical="top"/>
      <protection locked="0"/>
    </xf>
    <xf numFmtId="0" fontId="4" fillId="2" borderId="0" xfId="1" applyFont="1" applyFill="1" applyAlignment="1" applyProtection="1">
      <alignment horizontal="right" vertical="top"/>
      <protection locked="0"/>
    </xf>
    <xf numFmtId="0" fontId="7" fillId="0" borderId="0" xfId="1" applyFont="1" applyAlignment="1" applyProtection="1">
      <alignment horizontal="left" vertical="top"/>
      <protection locked="0"/>
    </xf>
    <xf numFmtId="0" fontId="1" fillId="0" borderId="0" xfId="1" applyFont="1" applyProtection="1">
      <protection locked="0"/>
    </xf>
    <xf numFmtId="0" fontId="2" fillId="0" borderId="0" xfId="1" applyAlignment="1" applyProtection="1">
      <alignment horizontal="left"/>
      <protection locked="0"/>
    </xf>
    <xf numFmtId="0" fontId="3" fillId="2" borderId="9" xfId="1" applyFont="1" applyFill="1" applyBorder="1" applyAlignment="1" applyProtection="1">
      <alignment horizontal="left"/>
      <protection locked="0"/>
    </xf>
    <xf numFmtId="0" fontId="9" fillId="0" borderId="5" xfId="1" applyFont="1" applyBorder="1" applyAlignment="1" applyProtection="1">
      <protection locked="0"/>
    </xf>
    <xf numFmtId="0" fontId="9" fillId="0" borderId="6" xfId="1" applyFont="1" applyBorder="1" applyAlignment="1" applyProtection="1">
      <protection locked="0"/>
    </xf>
    <xf numFmtId="0" fontId="9" fillId="0" borderId="4" xfId="1" applyFont="1" applyBorder="1" applyAlignment="1" applyProtection="1">
      <protection locked="0"/>
    </xf>
    <xf numFmtId="0" fontId="1" fillId="0" borderId="5" xfId="1" applyFont="1" applyBorder="1" applyAlignment="1" applyProtection="1">
      <protection locked="0"/>
    </xf>
    <xf numFmtId="0" fontId="1" fillId="0" borderId="6" xfId="1" applyFont="1" applyBorder="1" applyAlignment="1" applyProtection="1">
      <protection locked="0"/>
    </xf>
    <xf numFmtId="0" fontId="10" fillId="2" borderId="7" xfId="1" applyFont="1" applyFill="1" applyBorder="1" applyAlignment="1" applyProtection="1">
      <alignment vertical="top"/>
      <protection locked="0"/>
    </xf>
    <xf numFmtId="0" fontId="10" fillId="2" borderId="8" xfId="1" applyFont="1" applyFill="1" applyBorder="1" applyAlignment="1" applyProtection="1">
      <alignment vertical="top"/>
      <protection locked="0"/>
    </xf>
    <xf numFmtId="0" fontId="10" fillId="2" borderId="9" xfId="1" applyFont="1" applyFill="1" applyBorder="1" applyAlignment="1" applyProtection="1">
      <alignment vertical="top"/>
      <protection locked="0"/>
    </xf>
    <xf numFmtId="0" fontId="10" fillId="2" borderId="10" xfId="1" applyFont="1" applyFill="1" applyBorder="1" applyAlignment="1" applyProtection="1">
      <alignment vertical="top"/>
      <protection locked="0"/>
    </xf>
    <xf numFmtId="0" fontId="10" fillId="2" borderId="11" xfId="1" applyFont="1" applyFill="1" applyBorder="1" applyAlignment="1" applyProtection="1">
      <alignment vertical="top"/>
      <protection locked="0"/>
    </xf>
    <xf numFmtId="0" fontId="10" fillId="2" borderId="2" xfId="1" applyFont="1" applyFill="1" applyBorder="1" applyAlignment="1" applyProtection="1">
      <alignment vertical="top"/>
      <protection locked="0"/>
    </xf>
    <xf numFmtId="0" fontId="10" fillId="2" borderId="16" xfId="1" applyFont="1" applyFill="1" applyBorder="1" applyAlignment="1" applyProtection="1">
      <alignment vertical="top"/>
      <protection locked="0"/>
    </xf>
    <xf numFmtId="0" fontId="10" fillId="2" borderId="0" xfId="1" applyFont="1" applyFill="1" applyBorder="1" applyAlignment="1" applyProtection="1">
      <alignment vertical="top"/>
      <protection locked="0"/>
    </xf>
    <xf numFmtId="0" fontId="10" fillId="2" borderId="14" xfId="1" applyFont="1" applyFill="1" applyBorder="1" applyAlignment="1" applyProtection="1">
      <alignment vertical="top"/>
      <protection locked="0"/>
    </xf>
    <xf numFmtId="0" fontId="3" fillId="0" borderId="3" xfId="1" applyFont="1" applyFill="1" applyBorder="1" applyAlignment="1" applyProtection="1">
      <alignment horizontal="center" vertical="center" wrapText="1"/>
      <protection locked="0"/>
    </xf>
    <xf numFmtId="0" fontId="3" fillId="2" borderId="20" xfId="1" applyFont="1" applyFill="1" applyBorder="1" applyAlignment="1" applyProtection="1">
      <alignment horizontal="left"/>
      <protection locked="0"/>
    </xf>
    <xf numFmtId="0" fontId="3" fillId="0" borderId="19" xfId="1" applyFont="1" applyFill="1" applyBorder="1" applyAlignment="1" applyProtection="1">
      <alignment horizontal="center" vertical="center" wrapText="1"/>
      <protection locked="0"/>
    </xf>
    <xf numFmtId="0" fontId="3" fillId="2" borderId="23" xfId="1" applyFont="1" applyFill="1" applyBorder="1" applyAlignment="1" applyProtection="1">
      <alignment horizontal="left"/>
      <protection locked="0"/>
    </xf>
    <xf numFmtId="0" fontId="3" fillId="2" borderId="21" xfId="1" applyFont="1" applyFill="1" applyBorder="1" applyAlignment="1" applyProtection="1">
      <alignment horizontal="left" wrapText="1"/>
      <protection locked="0"/>
    </xf>
    <xf numFmtId="0" fontId="3" fillId="2" borderId="15" xfId="1" applyFont="1" applyFill="1" applyBorder="1" applyAlignment="1" applyProtection="1">
      <alignment horizontal="left" wrapText="1"/>
      <protection locked="0"/>
    </xf>
    <xf numFmtId="0" fontId="3" fillId="2" borderId="24" xfId="1" applyFont="1" applyFill="1" applyBorder="1" applyAlignment="1" applyProtection="1">
      <alignment horizontal="left" wrapText="1"/>
      <protection locked="0"/>
    </xf>
    <xf numFmtId="44" fontId="0" fillId="0" borderId="0" xfId="0" applyNumberFormat="1"/>
    <xf numFmtId="44" fontId="0" fillId="0" borderId="0" xfId="3" applyFont="1"/>
    <xf numFmtId="0" fontId="0" fillId="0" borderId="0" xfId="0"/>
    <xf numFmtId="0" fontId="1" fillId="0" borderId="11" xfId="0" applyFont="1" applyBorder="1" applyAlignment="1">
      <alignment horizontal="center"/>
    </xf>
    <xf numFmtId="3" fontId="2" fillId="0" borderId="0" xfId="1" applyNumberFormat="1" applyAlignment="1">
      <alignment horizontal="center"/>
    </xf>
    <xf numFmtId="3" fontId="2" fillId="0" borderId="0" xfId="1" applyNumberFormat="1" applyFill="1" applyAlignment="1">
      <alignment horizontal="center"/>
    </xf>
    <xf numFmtId="0" fontId="1" fillId="0" borderId="11" xfId="0" applyFont="1" applyFill="1" applyBorder="1" applyAlignment="1">
      <alignment horizontal="center"/>
    </xf>
    <xf numFmtId="44" fontId="0" fillId="0" borderId="11" xfId="3" applyFont="1" applyBorder="1"/>
    <xf numFmtId="0" fontId="1" fillId="0" borderId="0" xfId="0" applyFont="1"/>
    <xf numFmtId="0" fontId="1" fillId="0" borderId="0" xfId="0" applyFont="1" applyAlignment="1">
      <alignment horizontal="right"/>
    </xf>
    <xf numFmtId="44" fontId="3" fillId="2" borderId="9" xfId="1" applyNumberFormat="1" applyFont="1" applyFill="1" applyBorder="1" applyAlignment="1" applyProtection="1">
      <alignment horizontal="left"/>
      <protection locked="0"/>
    </xf>
    <xf numFmtId="3" fontId="2" fillId="0" borderId="11" xfId="1" applyNumberFormat="1" applyBorder="1" applyAlignment="1">
      <alignment horizontal="center"/>
    </xf>
    <xf numFmtId="44" fontId="3" fillId="2" borderId="23" xfId="1" applyNumberFormat="1" applyFont="1" applyFill="1" applyBorder="1" applyAlignment="1" applyProtection="1">
      <alignment horizontal="left"/>
      <protection locked="0"/>
    </xf>
    <xf numFmtId="164" fontId="0" fillId="0" borderId="0" xfId="0" applyNumberFormat="1"/>
    <xf numFmtId="3" fontId="2" fillId="3" borderId="0" xfId="1" applyNumberFormat="1" applyFill="1" applyAlignment="1">
      <alignment horizontal="center"/>
    </xf>
    <xf numFmtId="3" fontId="0" fillId="0" borderId="0" xfId="0" applyNumberFormat="1"/>
    <xf numFmtId="165" fontId="0" fillId="0" borderId="0" xfId="5" applyNumberFormat="1" applyFont="1"/>
    <xf numFmtId="0" fontId="2" fillId="0" borderId="0" xfId="1" applyFont="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3" fillId="0" borderId="12" xfId="1" applyFont="1" applyFill="1" applyBorder="1" applyAlignment="1" applyProtection="1">
      <alignment horizontal="center" vertical="center" wrapText="1"/>
      <protection locked="0"/>
    </xf>
    <xf numFmtId="0" fontId="3" fillId="0" borderId="22" xfId="1" applyFont="1" applyFill="1" applyBorder="1" applyAlignment="1" applyProtection="1">
      <alignment horizontal="center" vertical="center" wrapText="1"/>
      <protection locked="0"/>
    </xf>
    <xf numFmtId="0" fontId="5" fillId="0" borderId="0" xfId="1" applyFont="1" applyAlignment="1" applyProtection="1">
      <alignment horizontal="center" vertical="top"/>
      <protection locked="0"/>
    </xf>
    <xf numFmtId="0" fontId="2" fillId="0" borderId="0" xfId="1" applyAlignment="1" applyProtection="1">
      <alignment horizontal="left"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protection locked="0"/>
    </xf>
    <xf numFmtId="0" fontId="3" fillId="0" borderId="13"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protection locked="0"/>
    </xf>
    <xf numFmtId="15" fontId="4" fillId="2" borderId="0" xfId="1" applyNumberFormat="1" applyFont="1" applyFill="1" applyAlignment="1" applyProtection="1">
      <alignment horizontal="right" vertical="top"/>
      <protection locked="0"/>
    </xf>
  </cellXfs>
  <cellStyles count="6">
    <cellStyle name="Comma 2" xfId="4" xr:uid="{00000000-0005-0000-0000-00002F000000}"/>
    <cellStyle name="Currency" xfId="3" builtinId="4"/>
    <cellStyle name="Currency 2" xfId="2" xr:uid="{00000000-0005-0000-0000-000000000000}"/>
    <cellStyle name="Normal" xfId="0" builtinId="0"/>
    <cellStyle name="Normal 2" xfId="1" xr:uid="{00000000-0005-0000-0000-000002000000}"/>
    <cellStyle name="Percent" xfId="5" builtinId="5"/>
  </cellStyles>
  <dxfs count="0"/>
  <tableStyles count="0" defaultTableStyle="TableStyleMedium2" defaultPivotStyle="PivotStyleLight16"/>
  <colors>
    <mruColors>
      <color rgb="FF8F4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a:solidFill>
                  <a:sysClr val="windowText" lastClr="000000"/>
                </a:solidFill>
              </a:rPr>
              <a:t>Total Cost Per Customer by Year</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lumMod val="5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Data!$C$20:$H$20</c15:sqref>
                  </c15:fullRef>
                </c:ext>
              </c:extLst>
              <c:f>Data!$C$20:$G$20</c:f>
              <c:numCache>
                <c:formatCode>General</c:formatCode>
                <c:ptCount val="5"/>
                <c:pt idx="0">
                  <c:v>2013</c:v>
                </c:pt>
                <c:pt idx="1">
                  <c:v>2014</c:v>
                </c:pt>
                <c:pt idx="2">
                  <c:v>2015</c:v>
                </c:pt>
                <c:pt idx="3">
                  <c:v>2016</c:v>
                </c:pt>
                <c:pt idx="4">
                  <c:v>2017</c:v>
                </c:pt>
              </c:numCache>
            </c:numRef>
          </c:cat>
          <c:val>
            <c:numRef>
              <c:extLst>
                <c:ext xmlns:c15="http://schemas.microsoft.com/office/drawing/2012/chart" uri="{02D57815-91ED-43cb-92C2-25804820EDAC}">
                  <c15:fullRef>
                    <c15:sqref>Data!$C$21:$H$21</c15:sqref>
                  </c15:fullRef>
                </c:ext>
              </c:extLst>
              <c:f>Data!$C$21:$G$21</c:f>
              <c:numCache>
                <c:formatCode>_("$"* #,##0.00_);_("$"* \(#,##0.00\);_("$"* "-"??_);_(@_)</c:formatCode>
                <c:ptCount val="5"/>
                <c:pt idx="0">
                  <c:v>284.85942448233862</c:v>
                </c:pt>
                <c:pt idx="1">
                  <c:v>295.71387630267333</c:v>
                </c:pt>
                <c:pt idx="2">
                  <c:v>341.90515777610824</c:v>
                </c:pt>
                <c:pt idx="3">
                  <c:v>268.09226786382345</c:v>
                </c:pt>
                <c:pt idx="4">
                  <c:v>276.16701732213215</c:v>
                </c:pt>
              </c:numCache>
            </c:numRef>
          </c:val>
          <c:extLst>
            <c:ext xmlns:c16="http://schemas.microsoft.com/office/drawing/2014/chart" uri="{C3380CC4-5D6E-409C-BE32-E72D297353CC}">
              <c16:uniqueId val="{00000000-38C1-4C29-8E3A-CCF0D2E63B31}"/>
            </c:ext>
          </c:extLst>
        </c:ser>
        <c:dLbls>
          <c:dLblPos val="outEnd"/>
          <c:showLegendKey val="0"/>
          <c:showVal val="1"/>
          <c:showCatName val="0"/>
          <c:showSerName val="0"/>
          <c:showPercent val="0"/>
          <c:showBubbleSize val="0"/>
        </c:dLbls>
        <c:gapWidth val="100"/>
        <c:overlap val="-24"/>
        <c:axId val="1083821584"/>
        <c:axId val="1043766960"/>
      </c:barChart>
      <c:catAx>
        <c:axId val="10838215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43766960"/>
        <c:crosses val="autoZero"/>
        <c:auto val="1"/>
        <c:lblAlgn val="ctr"/>
        <c:lblOffset val="100"/>
        <c:noMultiLvlLbl val="0"/>
      </c:catAx>
      <c:valAx>
        <c:axId val="104376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b="1">
                    <a:solidFill>
                      <a:sysClr val="windowText" lastClr="000000"/>
                    </a:solidFill>
                  </a:rPr>
                  <a:t>Total</a:t>
                </a:r>
                <a:r>
                  <a:rPr lang="en-US" b="1" baseline="0">
                    <a:solidFill>
                      <a:sysClr val="windowText" lastClr="000000"/>
                    </a:solidFill>
                  </a:rPr>
                  <a:t> Cost per Customer (O&amp;M+Capital)</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3821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Total Cost per Km of Line</a:t>
            </a:r>
          </a:p>
        </c:rich>
      </c:tx>
      <c:layout>
        <c:manualLayout>
          <c:xMode val="edge"/>
          <c:yMode val="edge"/>
          <c:x val="0.27411620027531969"/>
          <c:y val="1.86806737398267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extLst>
                <c:ext xmlns:c15="http://schemas.microsoft.com/office/drawing/2012/chart" uri="{02D57815-91ED-43cb-92C2-25804820EDAC}">
                  <c15:fullRef>
                    <c15:sqref>Data!$C$26:$H$26</c15:sqref>
                  </c15:fullRef>
                </c:ext>
              </c:extLst>
              <c:f>Data!$C$26:$G$26</c:f>
              <c:numCache>
                <c:formatCode>General</c:formatCode>
                <c:ptCount val="5"/>
                <c:pt idx="0">
                  <c:v>2013</c:v>
                </c:pt>
                <c:pt idx="1">
                  <c:v>2014</c:v>
                </c:pt>
                <c:pt idx="2">
                  <c:v>2015</c:v>
                </c:pt>
                <c:pt idx="3">
                  <c:v>2016</c:v>
                </c:pt>
                <c:pt idx="4">
                  <c:v>2017</c:v>
                </c:pt>
              </c:numCache>
            </c:numRef>
          </c:cat>
          <c:val>
            <c:numRef>
              <c:extLst>
                <c:ext xmlns:c15="http://schemas.microsoft.com/office/drawing/2012/chart" uri="{02D57815-91ED-43cb-92C2-25804820EDAC}">
                  <c15:fullRef>
                    <c15:sqref>Data!$C$27:$H$27</c15:sqref>
                  </c15:fullRef>
                </c:ext>
              </c:extLst>
              <c:f>Data!$C$27:$G$27</c:f>
              <c:numCache>
                <c:formatCode>_("$"* #,##0.00_);_("$"* \(#,##0.00\);_("$"* "-"??_);_(@_)</c:formatCode>
                <c:ptCount val="5"/>
                <c:pt idx="0">
                  <c:v>8747.6935664858811</c:v>
                </c:pt>
                <c:pt idx="1">
                  <c:v>10454.515030969671</c:v>
                </c:pt>
                <c:pt idx="2">
                  <c:v>12403.602305868246</c:v>
                </c:pt>
                <c:pt idx="3">
                  <c:v>10022.806679907131</c:v>
                </c:pt>
                <c:pt idx="4">
                  <c:v>10382.410212694596</c:v>
                </c:pt>
              </c:numCache>
            </c:numRef>
          </c:val>
          <c:extLst>
            <c:ext xmlns:c16="http://schemas.microsoft.com/office/drawing/2014/chart" uri="{C3380CC4-5D6E-409C-BE32-E72D297353CC}">
              <c16:uniqueId val="{00000000-01A6-401B-8878-9EA07B60C5D9}"/>
            </c:ext>
          </c:extLst>
        </c:ser>
        <c:dLbls>
          <c:showLegendKey val="0"/>
          <c:showVal val="1"/>
          <c:showCatName val="0"/>
          <c:showSerName val="0"/>
          <c:showPercent val="0"/>
          <c:showBubbleSize val="0"/>
        </c:dLbls>
        <c:gapWidth val="65"/>
        <c:shape val="box"/>
        <c:axId val="1076918320"/>
        <c:axId val="1212510208"/>
        <c:axId val="0"/>
      </c:bar3DChart>
      <c:catAx>
        <c:axId val="10769183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212510208"/>
        <c:crosses val="autoZero"/>
        <c:auto val="1"/>
        <c:lblAlgn val="ctr"/>
        <c:lblOffset val="100"/>
        <c:noMultiLvlLbl val="0"/>
      </c:catAx>
      <c:valAx>
        <c:axId val="121251020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Total cost per km of line (O&amp;M + Capital)</a:t>
                </a:r>
              </a:p>
            </c:rich>
          </c:tx>
          <c:layout>
            <c:manualLayout>
              <c:xMode val="edge"/>
              <c:yMode val="edge"/>
              <c:x val="4.4674316306883108E-2"/>
              <c:y val="0.1399884827027257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769183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Distribution Losses 2013-2017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860223212002172"/>
          <c:y val="0.12529036629500603"/>
          <c:w val="0.72491160676922894"/>
          <c:h val="0.67871837943327384"/>
        </c:manualLayout>
      </c:layout>
      <c:barChart>
        <c:barDir val="col"/>
        <c:grouping val="clustered"/>
        <c:varyColors val="0"/>
        <c:ser>
          <c:idx val="0"/>
          <c:order val="0"/>
          <c:tx>
            <c:strRef>
              <c:f>Data!$B$42</c:f>
              <c:strCache>
                <c:ptCount val="1"/>
                <c:pt idx="0">
                  <c:v>Line Loss in kWh</c:v>
                </c:pt>
              </c:strCache>
            </c:strRef>
          </c:tx>
          <c:spPr>
            <a:solidFill>
              <a:schemeClr val="accent5">
                <a:lumMod val="75000"/>
              </a:schemeClr>
            </a:solidFill>
            <a:ln>
              <a:noFill/>
            </a:ln>
            <a:effectLst/>
          </c:spPr>
          <c:invertIfNegative val="0"/>
          <c:dLbls>
            <c:delete val="1"/>
          </c:dLbls>
          <c:cat>
            <c:numRef>
              <c:f>Data!$C$41:$G$41</c:f>
              <c:numCache>
                <c:formatCode>General</c:formatCode>
                <c:ptCount val="5"/>
                <c:pt idx="0">
                  <c:v>2013</c:v>
                </c:pt>
                <c:pt idx="1">
                  <c:v>2014</c:v>
                </c:pt>
                <c:pt idx="2">
                  <c:v>2015</c:v>
                </c:pt>
                <c:pt idx="3">
                  <c:v>2016</c:v>
                </c:pt>
                <c:pt idx="4">
                  <c:v>2017</c:v>
                </c:pt>
              </c:numCache>
            </c:numRef>
          </c:cat>
          <c:val>
            <c:numRef>
              <c:f>Data!$C$42:$G$42</c:f>
              <c:numCache>
                <c:formatCode>#,##0</c:formatCode>
                <c:ptCount val="5"/>
                <c:pt idx="0">
                  <c:v>15593058</c:v>
                </c:pt>
                <c:pt idx="1">
                  <c:v>14033249</c:v>
                </c:pt>
                <c:pt idx="2">
                  <c:v>13474685</c:v>
                </c:pt>
                <c:pt idx="3">
                  <c:v>14479989</c:v>
                </c:pt>
                <c:pt idx="4">
                  <c:v>12459578</c:v>
                </c:pt>
              </c:numCache>
            </c:numRef>
          </c:val>
          <c:extLst>
            <c:ext xmlns:c16="http://schemas.microsoft.com/office/drawing/2014/chart" uri="{C3380CC4-5D6E-409C-BE32-E72D297353CC}">
              <c16:uniqueId val="{00000000-4D63-4723-BDEB-C747562E53DC}"/>
            </c:ext>
          </c:extLst>
        </c:ser>
        <c:dLbls>
          <c:showLegendKey val="0"/>
          <c:showVal val="1"/>
          <c:showCatName val="0"/>
          <c:showSerName val="0"/>
          <c:showPercent val="0"/>
          <c:showBubbleSize val="0"/>
        </c:dLbls>
        <c:gapWidth val="219"/>
        <c:overlap val="-27"/>
        <c:axId val="1076919520"/>
        <c:axId val="1051985888"/>
      </c:barChart>
      <c:lineChart>
        <c:grouping val="standard"/>
        <c:varyColors val="0"/>
        <c:ser>
          <c:idx val="1"/>
          <c:order val="1"/>
          <c:tx>
            <c:strRef>
              <c:f>Data!$B$43</c:f>
              <c:strCache>
                <c:ptCount val="1"/>
                <c:pt idx="0">
                  <c:v>Percentage Line loss</c:v>
                </c:pt>
              </c:strCache>
            </c:strRef>
          </c:tx>
          <c:spPr>
            <a:ln w="28575" cap="rnd">
              <a:solidFill>
                <a:srgbClr val="8F477A"/>
              </a:solidFill>
              <a:round/>
            </a:ln>
            <a:effectLst/>
          </c:spPr>
          <c:marker>
            <c:symbol val="none"/>
          </c:marker>
          <c:dLbls>
            <c:dLbl>
              <c:idx val="0"/>
              <c:layout>
                <c:manualLayout>
                  <c:x val="-3.5474259601399903E-2"/>
                  <c:y val="3.513908683873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63-4723-BDEB-C747562E53DC}"/>
                </c:ext>
              </c:extLst>
            </c:dLbl>
            <c:dLbl>
              <c:idx val="1"/>
              <c:layout>
                <c:manualLayout>
                  <c:x val="-3.5474259601399903E-2"/>
                  <c:y val="-3.1234743856654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63-4723-BDEB-C747562E53DC}"/>
                </c:ext>
              </c:extLst>
            </c:dLbl>
            <c:dLbl>
              <c:idx val="2"/>
              <c:layout>
                <c:manualLayout>
                  <c:x val="-3.5474259601399986E-2"/>
                  <c:y val="-1.561737192832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63-4723-BDEB-C747562E53DC}"/>
                </c:ext>
              </c:extLst>
            </c:dLbl>
            <c:dLbl>
              <c:idx val="3"/>
              <c:layout>
                <c:manualLayout>
                  <c:x val="-3.7683053969522963E-2"/>
                  <c:y val="3.9043429820818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63-4723-BDEB-C747562E53DC}"/>
                </c:ext>
              </c:extLst>
            </c:dLbl>
            <c:dLbl>
              <c:idx val="4"/>
              <c:layout>
                <c:manualLayout>
                  <c:x val="-3.9896055159838802E-2"/>
                  <c:y val="3.1234743856654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63-4723-BDEB-C747562E53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Data!$C$41:$G$41</c:f>
              <c:numCache>
                <c:formatCode>General</c:formatCode>
                <c:ptCount val="5"/>
                <c:pt idx="0">
                  <c:v>2013</c:v>
                </c:pt>
                <c:pt idx="1">
                  <c:v>2014</c:v>
                </c:pt>
                <c:pt idx="2">
                  <c:v>2015</c:v>
                </c:pt>
                <c:pt idx="3">
                  <c:v>2016</c:v>
                </c:pt>
                <c:pt idx="4">
                  <c:v>2017</c:v>
                </c:pt>
              </c:numCache>
            </c:numRef>
          </c:cat>
          <c:val>
            <c:numRef>
              <c:f>Data!$C$43:$G$43</c:f>
              <c:numCache>
                <c:formatCode>0.0%</c:formatCode>
                <c:ptCount val="5"/>
                <c:pt idx="0">
                  <c:v>5.0599999999999999E-2</c:v>
                </c:pt>
                <c:pt idx="1">
                  <c:v>4.4900000000000002E-2</c:v>
                </c:pt>
                <c:pt idx="2">
                  <c:v>4.4499999999999998E-2</c:v>
                </c:pt>
                <c:pt idx="3">
                  <c:v>4.9099999999999998E-2</c:v>
                </c:pt>
                <c:pt idx="4">
                  <c:v>4.2799999999999998E-2</c:v>
                </c:pt>
              </c:numCache>
            </c:numRef>
          </c:val>
          <c:smooth val="0"/>
          <c:extLst>
            <c:ext xmlns:c16="http://schemas.microsoft.com/office/drawing/2014/chart" uri="{C3380CC4-5D6E-409C-BE32-E72D297353CC}">
              <c16:uniqueId val="{00000001-4D63-4723-BDEB-C747562E53DC}"/>
            </c:ext>
          </c:extLst>
        </c:ser>
        <c:dLbls>
          <c:showLegendKey val="0"/>
          <c:showVal val="1"/>
          <c:showCatName val="0"/>
          <c:showSerName val="0"/>
          <c:showPercent val="0"/>
          <c:showBubbleSize val="0"/>
        </c:dLbls>
        <c:marker val="1"/>
        <c:smooth val="0"/>
        <c:axId val="1076929520"/>
        <c:axId val="1051986720"/>
      </c:lineChart>
      <c:catAx>
        <c:axId val="107691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985888"/>
        <c:crosses val="autoZero"/>
        <c:auto val="1"/>
        <c:lblAlgn val="ctr"/>
        <c:lblOffset val="100"/>
        <c:noMultiLvlLbl val="0"/>
      </c:catAx>
      <c:valAx>
        <c:axId val="1051985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Line</a:t>
                </a:r>
                <a:r>
                  <a:rPr lang="en-US" b="1" baseline="0">
                    <a:solidFill>
                      <a:sysClr val="windowText" lastClr="000000"/>
                    </a:solidFill>
                  </a:rPr>
                  <a:t> Losses (kWh)</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6919520"/>
        <c:crosses val="autoZero"/>
        <c:crossBetween val="between"/>
      </c:valAx>
      <c:valAx>
        <c:axId val="1051986720"/>
        <c:scaling>
          <c:orientation val="minMax"/>
          <c:min val="1.0000000000000002E-2"/>
        </c:scaling>
        <c:delete val="0"/>
        <c:axPos val="r"/>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Percentage</a:t>
                </a:r>
                <a:r>
                  <a:rPr lang="en-US" b="1" baseline="0">
                    <a:solidFill>
                      <a:sysClr val="windowText" lastClr="000000"/>
                    </a:solidFill>
                  </a:rPr>
                  <a:t> Line Loss</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6929520"/>
        <c:crosses val="max"/>
        <c:crossBetween val="between"/>
        <c:majorUnit val="1.0000000000000002E-2"/>
      </c:valAx>
      <c:catAx>
        <c:axId val="1076929520"/>
        <c:scaling>
          <c:orientation val="minMax"/>
        </c:scaling>
        <c:delete val="1"/>
        <c:axPos val="b"/>
        <c:numFmt formatCode="General" sourceLinked="1"/>
        <c:majorTickMark val="none"/>
        <c:minorTickMark val="none"/>
        <c:tickLblPos val="nextTo"/>
        <c:crossAx val="1051986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47625</xdr:colOff>
      <xdr:row>11</xdr:row>
      <xdr:rowOff>4762</xdr:rowOff>
    </xdr:from>
    <xdr:to>
      <xdr:col>20</xdr:col>
      <xdr:colOff>28575</xdr:colOff>
      <xdr:row>25</xdr:row>
      <xdr:rowOff>80962</xdr:rowOff>
    </xdr:to>
    <xdr:graphicFrame macro="">
      <xdr:nvGraphicFramePr>
        <xdr:cNvPr id="2" name="Chart 1">
          <a:extLst>
            <a:ext uri="{FF2B5EF4-FFF2-40B4-BE49-F238E27FC236}">
              <a16:creationId xmlns:a16="http://schemas.microsoft.com/office/drawing/2014/main" id="{E69F7860-8E51-4510-A6C2-EC9EC0AC4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85724</xdr:colOff>
      <xdr:row>26</xdr:row>
      <xdr:rowOff>42862</xdr:rowOff>
    </xdr:from>
    <xdr:to>
      <xdr:col>19</xdr:col>
      <xdr:colOff>561975</xdr:colOff>
      <xdr:row>40</xdr:row>
      <xdr:rowOff>95250</xdr:rowOff>
    </xdr:to>
    <xdr:graphicFrame macro="">
      <xdr:nvGraphicFramePr>
        <xdr:cNvPr id="3" name="Chart 2">
          <a:extLst>
            <a:ext uri="{FF2B5EF4-FFF2-40B4-BE49-F238E27FC236}">
              <a16:creationId xmlns:a16="http://schemas.microsoft.com/office/drawing/2014/main" id="{6AC01820-5493-4830-89F8-70FF224C59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119061</xdr:colOff>
      <xdr:row>46</xdr:row>
      <xdr:rowOff>128587</xdr:rowOff>
    </xdr:from>
    <xdr:to>
      <xdr:col>12</xdr:col>
      <xdr:colOff>19049</xdr:colOff>
      <xdr:row>63</xdr:row>
      <xdr:rowOff>142875</xdr:rowOff>
    </xdr:to>
    <xdr:graphicFrame macro="">
      <xdr:nvGraphicFramePr>
        <xdr:cNvPr id="8" name="Chart 7">
          <a:extLst>
            <a:ext uri="{FF2B5EF4-FFF2-40B4-BE49-F238E27FC236}">
              <a16:creationId xmlns:a16="http://schemas.microsoft.com/office/drawing/2014/main" id="{3E5BDF3C-9BAB-4F4C-A54D-16B4A89AF4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0.1507</cdr:x>
      <cdr:y>0.37775</cdr:y>
    </cdr:from>
    <cdr:to>
      <cdr:x>0.87612</cdr:x>
      <cdr:y>0.37958</cdr:y>
    </cdr:to>
    <cdr:cxnSp macro="">
      <cdr:nvCxnSpPr>
        <cdr:cNvPr id="3" name="Straight Connector 2">
          <a:extLst xmlns:a="http://schemas.openxmlformats.org/drawingml/2006/main">
            <a:ext uri="{FF2B5EF4-FFF2-40B4-BE49-F238E27FC236}">
              <a16:creationId xmlns:a16="http://schemas.microsoft.com/office/drawing/2014/main" id="{DCF85370-4E65-472A-8907-8D7460BF380F}"/>
            </a:ext>
          </a:extLst>
        </cdr:cNvPr>
        <cdr:cNvCxnSpPr/>
      </cdr:nvCxnSpPr>
      <cdr:spPr>
        <a:xfrm xmlns:a="http://schemas.openxmlformats.org/drawingml/2006/main" flipV="1">
          <a:off x="863204" y="1228725"/>
          <a:ext cx="4155281" cy="5954"/>
        </a:xfrm>
        <a:prstGeom xmlns:a="http://schemas.openxmlformats.org/drawingml/2006/main" prst="line">
          <a:avLst/>
        </a:prstGeom>
        <a:ln xmlns:a="http://schemas.openxmlformats.org/drawingml/2006/main" w="19050" cap="flat" cmpd="sng" algn="ctr">
          <a:solidFill>
            <a:schemeClr val="dk1"/>
          </a:solidFill>
          <a:prstDash val="lg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dr:relSizeAnchor xmlns:cdr="http://schemas.openxmlformats.org/drawingml/2006/chartDrawing">
    <cdr:from>
      <cdr:x>0.18084</cdr:x>
      <cdr:y>0.15081</cdr:y>
    </cdr:from>
    <cdr:to>
      <cdr:x>0.3544</cdr:x>
      <cdr:y>0.21303</cdr:y>
    </cdr:to>
    <cdr:sp macro="" textlink="">
      <cdr:nvSpPr>
        <cdr:cNvPr id="4" name="TextBox 3">
          <a:extLst xmlns:a="http://schemas.openxmlformats.org/drawingml/2006/main">
            <a:ext uri="{FF2B5EF4-FFF2-40B4-BE49-F238E27FC236}">
              <a16:creationId xmlns:a16="http://schemas.microsoft.com/office/drawing/2014/main" id="{8D1CFC07-7C2B-4CE6-8FA6-C2CEC0F50570}"/>
            </a:ext>
          </a:extLst>
        </cdr:cNvPr>
        <cdr:cNvSpPr txBox="1"/>
      </cdr:nvSpPr>
      <cdr:spPr>
        <a:xfrm xmlns:a="http://schemas.openxmlformats.org/drawingml/2006/main">
          <a:off x="1035845" y="490538"/>
          <a:ext cx="994172"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Target =4.5%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do\Downloads\2018_Filing_Requirements_Chapter2_Appendices_Final%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udo\Downloads\Appendices_remov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2018</v>
          </cell>
        </row>
        <row r="26">
          <cell r="E26">
            <v>2017</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showGridLines="0" tabSelected="1" zoomScale="77" zoomScaleNormal="90" workbookViewId="0">
      <selection activeCell="G7" sqref="G7"/>
    </sheetView>
  </sheetViews>
  <sheetFormatPr defaultColWidth="9.109375" defaultRowHeight="13.2" x14ac:dyDescent="0.25"/>
  <cols>
    <col min="1" max="1" width="21.6640625" style="8" customWidth="1"/>
    <col min="2" max="2" width="61.44140625" style="8" customWidth="1"/>
    <col min="3" max="3" width="20.33203125" style="8" customWidth="1"/>
    <col min="4" max="4" width="20.109375" style="8" customWidth="1"/>
    <col min="5" max="16384" width="9.109375" style="1"/>
  </cols>
  <sheetData>
    <row r="1" spans="1:4" x14ac:dyDescent="0.25">
      <c r="C1" s="2" t="s">
        <v>0</v>
      </c>
      <c r="D1" s="3"/>
    </row>
    <row r="2" spans="1:4" x14ac:dyDescent="0.25">
      <c r="C2" s="2" t="s">
        <v>1</v>
      </c>
      <c r="D2" s="4" t="s">
        <v>46</v>
      </c>
    </row>
    <row r="3" spans="1:4" x14ac:dyDescent="0.25">
      <c r="C3" s="2" t="s">
        <v>2</v>
      </c>
      <c r="D3" s="4"/>
    </row>
    <row r="4" spans="1:4" x14ac:dyDescent="0.25">
      <c r="C4" s="2" t="s">
        <v>3</v>
      </c>
      <c r="D4" s="4" t="s">
        <v>47</v>
      </c>
    </row>
    <row r="5" spans="1:4" x14ac:dyDescent="0.25">
      <c r="C5" s="2" t="s">
        <v>4</v>
      </c>
      <c r="D5" s="5">
        <v>67</v>
      </c>
    </row>
    <row r="6" spans="1:4" x14ac:dyDescent="0.25">
      <c r="C6" s="2"/>
      <c r="D6" s="3"/>
    </row>
    <row r="7" spans="1:4" x14ac:dyDescent="0.25">
      <c r="C7" s="2" t="s">
        <v>5</v>
      </c>
      <c r="D7" s="58">
        <v>43343</v>
      </c>
    </row>
    <row r="9" spans="1:4" ht="17.399999999999999" x14ac:dyDescent="0.25">
      <c r="A9" s="52" t="s">
        <v>28</v>
      </c>
      <c r="B9" s="52"/>
      <c r="C9" s="52"/>
      <c r="D9" s="52"/>
    </row>
    <row r="10" spans="1:4" ht="17.399999999999999" x14ac:dyDescent="0.25">
      <c r="A10" s="52" t="s">
        <v>9</v>
      </c>
      <c r="B10" s="52"/>
      <c r="C10" s="52"/>
      <c r="D10" s="52"/>
    </row>
    <row r="12" spans="1:4" ht="13.8" thickBot="1" x14ac:dyDescent="0.3">
      <c r="A12" s="53"/>
      <c r="B12" s="53"/>
      <c r="C12" s="53"/>
      <c r="D12" s="53"/>
    </row>
    <row r="13" spans="1:4" ht="38.25" customHeight="1" x14ac:dyDescent="0.25">
      <c r="A13" s="54" t="s">
        <v>12</v>
      </c>
      <c r="B13" s="56" t="s">
        <v>7</v>
      </c>
      <c r="C13" s="50" t="s">
        <v>17</v>
      </c>
      <c r="D13" s="51"/>
    </row>
    <row r="14" spans="1:4" ht="24.75" customHeight="1" x14ac:dyDescent="0.25">
      <c r="A14" s="55"/>
      <c r="B14" s="57"/>
      <c r="C14" s="24" t="s">
        <v>18</v>
      </c>
      <c r="D14" s="26" t="s">
        <v>19</v>
      </c>
    </row>
    <row r="15" spans="1:4" ht="15.6" x14ac:dyDescent="0.25">
      <c r="A15" s="25" t="s">
        <v>8</v>
      </c>
      <c r="B15" s="9" t="s">
        <v>24</v>
      </c>
      <c r="C15" s="41">
        <f>Data!J13/Data!J7</f>
        <v>319.73072932107914</v>
      </c>
      <c r="D15" s="43">
        <f>Data!I13/Data!I7</f>
        <v>296.25904453472674</v>
      </c>
    </row>
    <row r="16" spans="1:4" ht="15.6" x14ac:dyDescent="0.25">
      <c r="A16" s="25"/>
      <c r="B16" s="9" t="s">
        <v>25</v>
      </c>
      <c r="C16" s="41">
        <f>Data!J13/Data!J8</f>
        <v>12056.812655468291</v>
      </c>
      <c r="D16" s="43">
        <f>Data!I13/Data!I8</f>
        <v>10569.39299579</v>
      </c>
    </row>
    <row r="17" spans="1:4" ht="15.6" x14ac:dyDescent="0.25">
      <c r="A17" s="25"/>
      <c r="B17" s="9" t="s">
        <v>26</v>
      </c>
      <c r="C17" s="41">
        <f>Data!J13/Data!J9</f>
        <v>72040.383831771323</v>
      </c>
      <c r="D17" s="43">
        <f>Data!I13/Data!I9</f>
        <v>65351.608222991752</v>
      </c>
    </row>
    <row r="18" spans="1:4" ht="15" customHeight="1" x14ac:dyDescent="0.25">
      <c r="A18" s="25" t="s">
        <v>10</v>
      </c>
      <c r="B18" s="9" t="s">
        <v>13</v>
      </c>
      <c r="C18" s="41">
        <f>Data!J12/Data!J7</f>
        <v>183.44203972724577</v>
      </c>
      <c r="D18" s="43">
        <f>Data!I12/Data!I7</f>
        <v>171.69489724486226</v>
      </c>
    </row>
    <row r="19" spans="1:4" ht="15" customHeight="1" x14ac:dyDescent="0.25">
      <c r="A19" s="25"/>
      <c r="B19" s="9" t="s">
        <v>14</v>
      </c>
      <c r="C19" s="41">
        <f>Data!J12/Data!J8</f>
        <v>6917.4655524190166</v>
      </c>
      <c r="D19" s="43">
        <f>Data!I12/Data!I8</f>
        <v>6125.4192161549854</v>
      </c>
    </row>
    <row r="20" spans="1:4" ht="15" customHeight="1" x14ac:dyDescent="0.25">
      <c r="A20" s="25" t="s">
        <v>11</v>
      </c>
      <c r="B20" s="9" t="s">
        <v>15</v>
      </c>
      <c r="C20" s="41">
        <f>Data!J11/Data!J7</f>
        <v>136.2886895938334</v>
      </c>
      <c r="D20" s="43">
        <f>Data!I11/Data!I7</f>
        <v>124.56414728986449</v>
      </c>
    </row>
    <row r="21" spans="1:4" ht="15" customHeight="1" x14ac:dyDescent="0.25">
      <c r="A21" s="25"/>
      <c r="B21" s="9" t="s">
        <v>16</v>
      </c>
      <c r="C21" s="41">
        <f>Data!J11/Data!J8</f>
        <v>5139.3471030492747</v>
      </c>
      <c r="D21" s="43">
        <f>Data!I11/Data!I8</f>
        <v>4443.9737796350137</v>
      </c>
    </row>
    <row r="22" spans="1:4" ht="15" customHeight="1" x14ac:dyDescent="0.25">
      <c r="A22" s="25"/>
      <c r="B22" s="9"/>
      <c r="C22" s="9"/>
      <c r="D22" s="43"/>
    </row>
    <row r="23" spans="1:4" ht="15" customHeight="1" x14ac:dyDescent="0.25">
      <c r="A23" s="25"/>
      <c r="B23" s="9"/>
      <c r="C23" s="9"/>
      <c r="D23" s="27"/>
    </row>
    <row r="24" spans="1:4" ht="15" customHeight="1" x14ac:dyDescent="0.25">
      <c r="A24" s="25"/>
      <c r="B24" s="9"/>
      <c r="C24" s="9"/>
      <c r="D24" s="27"/>
    </row>
    <row r="25" spans="1:4" ht="15" customHeight="1" x14ac:dyDescent="0.25">
      <c r="A25" s="25"/>
      <c r="B25" s="9"/>
      <c r="C25" s="9"/>
      <c r="D25" s="27"/>
    </row>
    <row r="26" spans="1:4" ht="15" customHeight="1" thickBot="1" x14ac:dyDescent="0.3">
      <c r="A26" s="28"/>
      <c r="B26" s="29"/>
      <c r="C26" s="29"/>
      <c r="D26" s="30"/>
    </row>
    <row r="28" spans="1:4" ht="14.4" x14ac:dyDescent="0.3">
      <c r="A28" s="7" t="s">
        <v>6</v>
      </c>
      <c r="B28" s="6"/>
      <c r="C28" s="6"/>
      <c r="D28" s="6"/>
    </row>
    <row r="30" spans="1:4" x14ac:dyDescent="0.25">
      <c r="A30" s="48" t="s">
        <v>22</v>
      </c>
      <c r="B30" s="49"/>
      <c r="C30" s="49"/>
      <c r="D30" s="49"/>
    </row>
    <row r="31" spans="1:4" x14ac:dyDescent="0.25">
      <c r="A31" s="48" t="s">
        <v>23</v>
      </c>
      <c r="B31" s="49"/>
      <c r="C31" s="49"/>
      <c r="D31" s="49"/>
    </row>
    <row r="32" spans="1:4" ht="12.6" customHeight="1" x14ac:dyDescent="0.25">
      <c r="A32" s="48" t="s">
        <v>27</v>
      </c>
      <c r="B32" s="48"/>
      <c r="C32" s="48"/>
      <c r="D32" s="48"/>
    </row>
    <row r="34" spans="1:4" ht="18.75" customHeight="1" x14ac:dyDescent="0.35">
      <c r="A34" s="10" t="s">
        <v>20</v>
      </c>
      <c r="B34" s="11"/>
      <c r="C34" s="11"/>
      <c r="D34" s="12"/>
    </row>
    <row r="35" spans="1:4" ht="15" customHeight="1" x14ac:dyDescent="0.3">
      <c r="A35" s="13" t="s">
        <v>21</v>
      </c>
      <c r="B35" s="14"/>
      <c r="C35" s="14"/>
      <c r="D35" s="14"/>
    </row>
    <row r="36" spans="1:4" ht="12.75" customHeight="1" x14ac:dyDescent="0.25">
      <c r="A36" s="15" t="s">
        <v>44</v>
      </c>
      <c r="B36" s="16"/>
      <c r="C36" s="16"/>
      <c r="D36" s="17"/>
    </row>
    <row r="37" spans="1:4" ht="12.75" customHeight="1" x14ac:dyDescent="0.25">
      <c r="A37" s="21" t="s">
        <v>45</v>
      </c>
      <c r="B37" s="22"/>
      <c r="C37" s="22"/>
      <c r="D37" s="23"/>
    </row>
    <row r="38" spans="1:4" ht="12.75" customHeight="1" x14ac:dyDescent="0.25">
      <c r="A38" s="18" t="s">
        <v>36</v>
      </c>
      <c r="B38" s="19"/>
      <c r="C38" s="19"/>
      <c r="D38" s="20"/>
    </row>
    <row r="39" spans="1:4" ht="12.75" customHeight="1" x14ac:dyDescent="0.25">
      <c r="A39" s="18" t="s">
        <v>37</v>
      </c>
      <c r="B39" s="19"/>
      <c r="C39" s="19"/>
      <c r="D39" s="19"/>
    </row>
    <row r="40" spans="1:4" ht="15" customHeight="1" x14ac:dyDescent="0.3">
      <c r="A40" s="13" t="s">
        <v>21</v>
      </c>
      <c r="B40" s="14"/>
      <c r="C40" s="14"/>
      <c r="D40" s="14"/>
    </row>
    <row r="41" spans="1:4" ht="12.75" customHeight="1" x14ac:dyDescent="0.25">
      <c r="A41" s="15"/>
      <c r="B41" s="16"/>
      <c r="C41" s="16"/>
      <c r="D41" s="17"/>
    </row>
    <row r="42" spans="1:4" ht="12.75" customHeight="1" x14ac:dyDescent="0.25">
      <c r="A42" s="21"/>
      <c r="B42" s="22"/>
      <c r="C42" s="22"/>
      <c r="D42" s="23"/>
    </row>
    <row r="43" spans="1:4" ht="12.75" customHeight="1" x14ac:dyDescent="0.25">
      <c r="A43" s="18"/>
      <c r="B43" s="19"/>
      <c r="C43" s="19"/>
      <c r="D43" s="20"/>
    </row>
    <row r="44" spans="1:4" ht="15" customHeight="1" x14ac:dyDescent="0.3">
      <c r="A44" s="13" t="s">
        <v>21</v>
      </c>
      <c r="B44" s="14"/>
      <c r="C44" s="14"/>
      <c r="D44" s="14"/>
    </row>
    <row r="45" spans="1:4" ht="12.75" customHeight="1" x14ac:dyDescent="0.25">
      <c r="A45" s="15"/>
      <c r="B45" s="16"/>
      <c r="C45" s="16"/>
      <c r="D45" s="17"/>
    </row>
    <row r="46" spans="1:4" ht="12.75" customHeight="1" x14ac:dyDescent="0.25">
      <c r="A46" s="21"/>
      <c r="B46" s="22"/>
      <c r="C46" s="22"/>
      <c r="D46" s="23"/>
    </row>
    <row r="47" spans="1:4" ht="12.75" customHeight="1" x14ac:dyDescent="0.25">
      <c r="A47" s="18"/>
      <c r="B47" s="19"/>
      <c r="C47" s="19"/>
      <c r="D47" s="20"/>
    </row>
  </sheetData>
  <mergeCells count="9">
    <mergeCell ref="A32:D32"/>
    <mergeCell ref="A31:D31"/>
    <mergeCell ref="C13:D13"/>
    <mergeCell ref="A30:D30"/>
    <mergeCell ref="A9:D9"/>
    <mergeCell ref="A10:D10"/>
    <mergeCell ref="A12:D12"/>
    <mergeCell ref="A13:A14"/>
    <mergeCell ref="B13:B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CE57-906F-4935-804D-DCC0C6E4F23C}">
  <dimension ref="A4:K43"/>
  <sheetViews>
    <sheetView topLeftCell="B1" zoomScaleNormal="100" workbookViewId="0">
      <selection activeCell="C14" sqref="C14"/>
    </sheetView>
  </sheetViews>
  <sheetFormatPr defaultRowHeight="14.4" x14ac:dyDescent="0.3"/>
  <cols>
    <col min="2" max="2" width="40.109375" bestFit="1" customWidth="1"/>
    <col min="3" max="8" width="13.88671875" bestFit="1" customWidth="1"/>
    <col min="9" max="10" width="13.88671875" style="33" customWidth="1"/>
  </cols>
  <sheetData>
    <row r="4" spans="1:11" x14ac:dyDescent="0.3">
      <c r="A4" s="39" t="s">
        <v>28</v>
      </c>
      <c r="B4" s="33"/>
      <c r="C4" s="33"/>
      <c r="D4" s="33"/>
      <c r="E4" s="33"/>
      <c r="F4" s="33"/>
      <c r="G4" s="33"/>
      <c r="H4" s="33"/>
      <c r="K4" s="33"/>
    </row>
    <row r="6" spans="1:11" x14ac:dyDescent="0.3">
      <c r="A6" s="33"/>
      <c r="B6" s="33"/>
      <c r="C6" s="34">
        <v>2013</v>
      </c>
      <c r="D6" s="34">
        <v>2014</v>
      </c>
      <c r="E6" s="34">
        <v>2015</v>
      </c>
      <c r="F6" s="34">
        <v>2016</v>
      </c>
      <c r="G6" s="34">
        <v>2017</v>
      </c>
      <c r="H6" s="37">
        <v>2018</v>
      </c>
      <c r="I6" s="34" t="s">
        <v>43</v>
      </c>
      <c r="J6" s="37">
        <v>2019</v>
      </c>
      <c r="K6" s="33"/>
    </row>
    <row r="7" spans="1:11" x14ac:dyDescent="0.3">
      <c r="A7" s="33"/>
      <c r="B7" s="40" t="s">
        <v>29</v>
      </c>
      <c r="C7" s="35">
        <v>13136</v>
      </c>
      <c r="D7" s="35">
        <v>13242</v>
      </c>
      <c r="E7" s="35">
        <v>13310</v>
      </c>
      <c r="F7" s="35">
        <v>13365</v>
      </c>
      <c r="G7" s="35">
        <v>13451</v>
      </c>
      <c r="H7" s="36">
        <v>13492</v>
      </c>
      <c r="I7" s="35">
        <f>AVERAGE(C7:H7)</f>
        <v>13332.666666666666</v>
      </c>
      <c r="J7" s="36">
        <f>H7</f>
        <v>13492</v>
      </c>
      <c r="K7" s="33"/>
    </row>
    <row r="8" spans="1:11" x14ac:dyDescent="0.3">
      <c r="A8" s="33"/>
      <c r="B8" s="40" t="s">
        <v>30</v>
      </c>
      <c r="C8" s="33">
        <v>427.76</v>
      </c>
      <c r="D8" s="33">
        <v>374.56</v>
      </c>
      <c r="E8" s="33">
        <v>366.89</v>
      </c>
      <c r="F8" s="33">
        <v>357.49</v>
      </c>
      <c r="G8" s="33">
        <v>357.79</v>
      </c>
      <c r="H8" s="33">
        <v>357.79</v>
      </c>
      <c r="I8" s="35">
        <f t="shared" ref="I8:I12" si="0">AVERAGE(C8:H8)</f>
        <v>373.71333333333337</v>
      </c>
      <c r="J8" s="36">
        <f>H8</f>
        <v>357.79</v>
      </c>
      <c r="K8" s="33" t="s">
        <v>31</v>
      </c>
    </row>
    <row r="9" spans="1:11" x14ac:dyDescent="0.3">
      <c r="A9" s="33"/>
      <c r="B9" s="40" t="s">
        <v>32</v>
      </c>
      <c r="C9" s="33">
        <v>61.136499999999998</v>
      </c>
      <c r="D9" s="33">
        <v>62.6066</v>
      </c>
      <c r="E9" s="33">
        <v>59.004899999999999</v>
      </c>
      <c r="F9" s="33">
        <v>60.137799999999999</v>
      </c>
      <c r="G9" s="33">
        <v>59.880400000000002</v>
      </c>
      <c r="H9" s="33">
        <v>59.880400000000002</v>
      </c>
      <c r="I9" s="35">
        <f t="shared" si="0"/>
        <v>60.441099999999999</v>
      </c>
      <c r="J9" s="36">
        <f>H9</f>
        <v>59.880400000000002</v>
      </c>
      <c r="K9" s="33" t="s">
        <v>33</v>
      </c>
    </row>
    <row r="10" spans="1:11" x14ac:dyDescent="0.3">
      <c r="B10" s="39"/>
    </row>
    <row r="11" spans="1:11" x14ac:dyDescent="0.3">
      <c r="B11" s="40" t="s">
        <v>11</v>
      </c>
      <c r="C11" s="32">
        <v>1532357.4000000001</v>
      </c>
      <c r="D11" s="32">
        <v>1688882.15</v>
      </c>
      <c r="E11" s="32">
        <v>1655886.65</v>
      </c>
      <c r="F11" s="32">
        <v>1632510.16</v>
      </c>
      <c r="G11" s="32">
        <v>1671419.55</v>
      </c>
      <c r="H11" s="32">
        <v>1783577.6165999998</v>
      </c>
      <c r="I11" s="35">
        <f t="shared" si="0"/>
        <v>1660772.2544333332</v>
      </c>
      <c r="J11" s="32">
        <v>1838807</v>
      </c>
    </row>
    <row r="12" spans="1:11" x14ac:dyDescent="0.3">
      <c r="B12" s="40" t="s">
        <v>34</v>
      </c>
      <c r="C12" s="38">
        <v>2209556</v>
      </c>
      <c r="D12" s="38">
        <v>2226961</v>
      </c>
      <c r="E12" s="38">
        <v>2894871</v>
      </c>
      <c r="F12" s="38">
        <v>1950543</v>
      </c>
      <c r="G12" s="38">
        <v>2043303</v>
      </c>
      <c r="H12" s="38">
        <f>2409921-250</f>
        <v>2409671</v>
      </c>
      <c r="I12" s="42">
        <f t="shared" si="0"/>
        <v>2289150.8333333335</v>
      </c>
      <c r="J12" s="38">
        <v>2475000</v>
      </c>
    </row>
    <row r="13" spans="1:11" x14ac:dyDescent="0.3">
      <c r="B13" s="40" t="s">
        <v>35</v>
      </c>
      <c r="C13" s="31">
        <f>SUM(C11:C12)</f>
        <v>3741913.4000000004</v>
      </c>
      <c r="D13" s="31">
        <f t="shared" ref="D13:G13" si="1">SUM(D11:D12)</f>
        <v>3915843.15</v>
      </c>
      <c r="E13" s="31">
        <f t="shared" si="1"/>
        <v>4550757.6500000004</v>
      </c>
      <c r="F13" s="31">
        <f t="shared" si="1"/>
        <v>3583053.16</v>
      </c>
      <c r="G13" s="31">
        <f t="shared" si="1"/>
        <v>3714722.55</v>
      </c>
      <c r="H13" s="31">
        <f>SUM(H11:H12)</f>
        <v>4193248.6165999998</v>
      </c>
      <c r="I13" s="31">
        <f>SUM(I11:I12)</f>
        <v>3949923.0877666669</v>
      </c>
      <c r="J13" s="31">
        <f>SUM(J11:J12)</f>
        <v>4313807</v>
      </c>
    </row>
    <row r="16" spans="1:11" x14ac:dyDescent="0.3">
      <c r="I16" s="31">
        <f>I13/I7</f>
        <v>296.25904453472674</v>
      </c>
    </row>
    <row r="18" spans="3:8" x14ac:dyDescent="0.3">
      <c r="C18" t="s">
        <v>38</v>
      </c>
    </row>
    <row r="20" spans="3:8" x14ac:dyDescent="0.3">
      <c r="C20" s="34">
        <v>2013</v>
      </c>
      <c r="D20" s="34">
        <v>2014</v>
      </c>
      <c r="E20" s="34">
        <v>2015</v>
      </c>
      <c r="F20" s="34">
        <v>2016</v>
      </c>
      <c r="G20" s="34">
        <v>2017</v>
      </c>
      <c r="H20" s="37">
        <v>2018</v>
      </c>
    </row>
    <row r="21" spans="3:8" x14ac:dyDescent="0.3">
      <c r="C21" s="44">
        <f>C13/C7</f>
        <v>284.85942448233862</v>
      </c>
      <c r="D21" s="44">
        <f t="shared" ref="D21:G21" si="2">D13/D7</f>
        <v>295.71387630267333</v>
      </c>
      <c r="E21" s="44">
        <f t="shared" si="2"/>
        <v>341.90515777610824</v>
      </c>
      <c r="F21" s="44">
        <f t="shared" si="2"/>
        <v>268.09226786382345</v>
      </c>
      <c r="G21" s="44">
        <f t="shared" si="2"/>
        <v>276.16701732213215</v>
      </c>
      <c r="H21" s="44">
        <f>I13/I7</f>
        <v>296.25904453472674</v>
      </c>
    </row>
    <row r="22" spans="3:8" x14ac:dyDescent="0.3">
      <c r="H22" s="33"/>
    </row>
    <row r="23" spans="3:8" x14ac:dyDescent="0.3">
      <c r="H23" s="33"/>
    </row>
    <row r="24" spans="3:8" x14ac:dyDescent="0.3">
      <c r="C24" t="s">
        <v>39</v>
      </c>
      <c r="H24" s="33"/>
    </row>
    <row r="25" spans="3:8" x14ac:dyDescent="0.3">
      <c r="H25" s="33"/>
    </row>
    <row r="26" spans="3:8" x14ac:dyDescent="0.3">
      <c r="C26" s="34">
        <v>2013</v>
      </c>
      <c r="D26" s="34">
        <v>2014</v>
      </c>
      <c r="E26" s="34">
        <v>2015</v>
      </c>
      <c r="F26" s="34">
        <v>2016</v>
      </c>
      <c r="G26" s="34">
        <v>2017</v>
      </c>
      <c r="H26" s="37">
        <v>2018</v>
      </c>
    </row>
    <row r="27" spans="3:8" x14ac:dyDescent="0.3">
      <c r="C27" s="44">
        <f>C13/C8</f>
        <v>8747.6935664858811</v>
      </c>
      <c r="D27" s="44">
        <f t="shared" ref="D27:G27" si="3">D13/D8</f>
        <v>10454.515030969671</v>
      </c>
      <c r="E27" s="44">
        <f t="shared" si="3"/>
        <v>12403.602305868246</v>
      </c>
      <c r="F27" s="44">
        <f t="shared" si="3"/>
        <v>10022.806679907131</v>
      </c>
      <c r="G27" s="44">
        <f t="shared" si="3"/>
        <v>10382.410212694596</v>
      </c>
      <c r="H27" s="44">
        <f>I13/I8</f>
        <v>10569.39299579</v>
      </c>
    </row>
    <row r="39" spans="2:9" x14ac:dyDescent="0.3">
      <c r="I39" s="46">
        <f>SUM(C42:G42)</f>
        <v>70040559</v>
      </c>
    </row>
    <row r="40" spans="2:9" x14ac:dyDescent="0.3">
      <c r="B40" t="s">
        <v>40</v>
      </c>
    </row>
    <row r="41" spans="2:9" x14ac:dyDescent="0.3">
      <c r="C41" s="34">
        <v>2013</v>
      </c>
      <c r="D41" s="34">
        <v>2014</v>
      </c>
      <c r="E41" s="34">
        <v>2015</v>
      </c>
      <c r="F41" s="34">
        <v>2016</v>
      </c>
      <c r="G41" s="34">
        <v>2017</v>
      </c>
    </row>
    <row r="42" spans="2:9" x14ac:dyDescent="0.3">
      <c r="B42" t="s">
        <v>42</v>
      </c>
      <c r="C42" s="45">
        <f>4439796+11153262</f>
        <v>15593058</v>
      </c>
      <c r="D42" s="45">
        <v>14033249</v>
      </c>
      <c r="E42" s="45">
        <v>13474685</v>
      </c>
      <c r="F42" s="45">
        <v>14479989</v>
      </c>
      <c r="G42" s="45">
        <v>12459578</v>
      </c>
    </row>
    <row r="43" spans="2:9" x14ac:dyDescent="0.3">
      <c r="B43" t="s">
        <v>41</v>
      </c>
      <c r="C43" s="47">
        <v>5.0599999999999999E-2</v>
      </c>
      <c r="D43" s="47">
        <v>4.4900000000000002E-2</v>
      </c>
      <c r="E43" s="47">
        <v>4.4499999999999998E-2</v>
      </c>
      <c r="F43" s="47">
        <v>4.9099999999999998E-2</v>
      </c>
      <c r="G43" s="47">
        <v>4.2799999999999998E-2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5-A Metrics</vt:lpstr>
      <vt:lpstr>Data</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Lau</dc:creator>
  <cp:lastModifiedBy>Darren Bechtel</cp:lastModifiedBy>
  <dcterms:created xsi:type="dcterms:W3CDTF">2018-03-27T17:44:13Z</dcterms:created>
  <dcterms:modified xsi:type="dcterms:W3CDTF">2018-09-25T16:35:58Z</dcterms:modified>
</cp:coreProperties>
</file>