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IRM Applications\2019 Application\IRs\"/>
    </mc:Choice>
  </mc:AlternateContent>
  <bookViews>
    <workbookView xWindow="0" yWindow="0" windowWidth="28800" windowHeight="11550" activeTab="1"/>
  </bookViews>
  <sheets>
    <sheet name="1. Information Sheet" sheetId="2" r:id="rId1"/>
    <sheet name="2017" sheetId="3" r:id="rId2"/>
  </sheets>
  <calcPr calcId="162913"/>
</workbook>
</file>

<file path=xl/calcChain.xml><?xml version="1.0" encoding="utf-8"?>
<calcChain xmlns="http://schemas.openxmlformats.org/spreadsheetml/2006/main">
  <c r="C63" i="3" l="1"/>
  <c r="C76" i="3"/>
  <c r="E32" i="2" l="1"/>
  <c r="E33" i="2" s="1"/>
  <c r="D32" i="2"/>
  <c r="D33" i="2" s="1"/>
  <c r="F32" i="2" l="1"/>
  <c r="F33" i="2" s="1"/>
  <c r="F40" i="3"/>
  <c r="F41" i="3"/>
  <c r="F42" i="3"/>
  <c r="F43" i="3"/>
  <c r="F44" i="3"/>
  <c r="F45" i="3"/>
  <c r="F46" i="3"/>
  <c r="F47" i="3"/>
  <c r="F48" i="3"/>
  <c r="F49" i="3"/>
  <c r="F50" i="3"/>
  <c r="F39" i="3"/>
  <c r="D18" i="3" l="1"/>
  <c r="H40" i="3" l="1"/>
  <c r="H41" i="3"/>
  <c r="H42" i="3"/>
  <c r="H43" i="3"/>
  <c r="H44" i="3"/>
  <c r="H45" i="3"/>
  <c r="H46" i="3"/>
  <c r="H47" i="3"/>
  <c r="H48" i="3"/>
  <c r="H49" i="3"/>
  <c r="H50" i="3"/>
  <c r="H39" i="3"/>
  <c r="J40" i="3"/>
  <c r="J41" i="3"/>
  <c r="J42" i="3"/>
  <c r="J43" i="3"/>
  <c r="J44" i="3"/>
  <c r="J45" i="3"/>
  <c r="K45" i="3" s="1"/>
  <c r="J46" i="3"/>
  <c r="J47" i="3"/>
  <c r="J48" i="3"/>
  <c r="K48" i="3" s="1"/>
  <c r="J49" i="3"/>
  <c r="K49" i="3" s="1"/>
  <c r="J50" i="3"/>
  <c r="K50" i="3" s="1"/>
  <c r="J39" i="3"/>
  <c r="K40" i="3"/>
  <c r="K41" i="3"/>
  <c r="K42" i="3"/>
  <c r="K43" i="3"/>
  <c r="K44" i="3"/>
  <c r="F51" i="3"/>
  <c r="F57" i="3" s="1"/>
  <c r="E51" i="3"/>
  <c r="D51" i="3"/>
  <c r="C51" i="3"/>
  <c r="F18" i="3"/>
  <c r="F17" i="3"/>
  <c r="F16" i="3"/>
  <c r="F15" i="3"/>
  <c r="K46" i="3" l="1"/>
  <c r="K47" i="3"/>
  <c r="K39" i="3"/>
  <c r="J51" i="3"/>
  <c r="H51" i="3"/>
  <c r="K51" i="3" l="1"/>
  <c r="C77" i="3" s="1"/>
  <c r="C78" i="3" s="1"/>
  <c r="G32" i="2" s="1"/>
  <c r="H32" i="2"/>
  <c r="H33" i="2" s="1"/>
  <c r="I32" i="2" l="1"/>
  <c r="C32" i="2"/>
  <c r="C33" i="2" s="1"/>
  <c r="C79" i="3"/>
  <c r="G33" i="2"/>
</calcChain>
</file>

<file path=xl/sharedStrings.xml><?xml version="1.0" encoding="utf-8"?>
<sst xmlns="http://schemas.openxmlformats.org/spreadsheetml/2006/main" count="107" uniqueCount="99">
  <si>
    <t>Version 1.0</t>
  </si>
  <si>
    <t>Account 1589 Global Adjustment (GA) Analysis Workform</t>
  </si>
  <si>
    <t>Input cells</t>
  </si>
  <si>
    <t>Drop down cells</t>
  </si>
  <si>
    <t xml:space="preserve">Utility Name   </t>
  </si>
  <si>
    <t>Note 1</t>
  </si>
  <si>
    <t>Year(s) Requested for Disposition</t>
  </si>
  <si>
    <t xml:space="preserve">Note 7 </t>
  </si>
  <si>
    <t>Summary of GA  (if multiple years requested for disposition)</t>
  </si>
  <si>
    <t>Year</t>
  </si>
  <si>
    <t>Annual Net Change in Expected GA Balance from GA Analysis (cell K51)</t>
  </si>
  <si>
    <t xml:space="preserve"> Net Change in Principal Balance in the  GL (cell C62)</t>
  </si>
  <si>
    <t>Reconciling Items (sum of cells C63 to C75)</t>
  </si>
  <si>
    <t>Adjusted Net Change in Principal Balance in the GL (cell C76)</t>
  </si>
  <si>
    <t>Unresolved Difference</t>
  </si>
  <si>
    <t>$ Consumption at Actual Rate Paid (cell J51)</t>
  </si>
  <si>
    <t>Unresolved Difference as % of Expected GA Payments to IESO</t>
  </si>
  <si>
    <t xml:space="preserve">Cumulative Balance </t>
  </si>
  <si>
    <t>Note 2</t>
  </si>
  <si>
    <t>Consumption Data Excluding for Loss Factor (Data to agree with RRR as applicable)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</si>
  <si>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</si>
  <si>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</si>
  <si>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</si>
  <si>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</si>
  <si>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</si>
  <si>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</si>
  <si>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</si>
  <si>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</si>
  <si>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</si>
  <si>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t>Non-RPP Class B*</t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</si>
  <si>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</si>
  <si>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</si>
  <si>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</si>
  <si>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</si>
  <si>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</si>
  <si>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1st Estimate</t>
  </si>
  <si>
    <t>Please confirm that the GA Rate used for unbilled revenue is the same as the one used for billed revenue in any paticular month</t>
  </si>
  <si>
    <t>Note 4</t>
  </si>
  <si>
    <t>Analysis of Expected GA Amount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</si>
  <si>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</si>
  <si>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</si>
  <si>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</si>
  <si>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</si>
  <si>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</si>
  <si>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</si>
  <si>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</si>
  <si>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</si>
  <si>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</si>
  <si>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</si>
  <si>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</si>
  <si>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</si>
  <si>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</si>
  <si>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</si>
  <si>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</si>
  <si>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</si>
  <si>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</si>
  <si>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</si>
  <si>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</si>
  <si>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</si>
  <si>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</si>
  <si>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</si>
  <si>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</si>
  <si>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</si>
  <si>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</si>
  <si>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</si>
  <si>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</si>
  <si>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</si>
  <si>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</si>
  <si>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</si>
  <si>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</si>
  <si>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</si>
  <si>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>Calculated Loss Factor</t>
  </si>
  <si>
    <t xml:space="preserve">Note 5 </t>
  </si>
  <si>
    <t xml:space="preserve">Reconciling Items </t>
  </si>
  <si>
    <t xml:space="preserve"> Item</t>
  </si>
  <si>
    <t>Amount</t>
  </si>
  <si>
    <t>Explanation</t>
  </si>
  <si>
    <t xml:space="preserve"> Net Change in Principal Balance in the GL (i.e. Transactions in the Year)</t>
  </si>
  <si>
    <t>1a</t>
  </si>
  <si>
    <t>True-up of GA Charges based on Actual Non-RPP Volumes - prior year</t>
  </si>
  <si>
    <t>1b</t>
  </si>
  <si>
    <t>True-up of GA Charges based on Actual Non-RPP Volumes - current year</t>
  </si>
  <si>
    <t>2a</t>
  </si>
  <si>
    <t>Remove prior year end unbilled to actual revenue differences</t>
  </si>
  <si>
    <t>2b</t>
  </si>
  <si>
    <t>Add current year end unbilled to actual revenue differences</t>
  </si>
  <si>
    <t>3a</t>
  </si>
  <si>
    <t>Remove difference between prior year accrual/forecast to actual from long term load transfers</t>
  </si>
  <si>
    <t>3b</t>
  </si>
  <si>
    <t>Add difference between current year accrual/forecast to actual from long term load transfers</t>
  </si>
  <si>
    <t>Remove GA balances pertaining to Class A customers</t>
  </si>
  <si>
    <t>Significant prior period billing adjustments recorded in current year</t>
  </si>
  <si>
    <t>Differences in GA IESO posted rate and rate charged on IESO invoice</t>
  </si>
  <si>
    <t>Differences in actual system losses and billed TLFs</t>
  </si>
  <si>
    <t>Others as justified by distributor</t>
  </si>
  <si>
    <t>Note 6</t>
  </si>
  <si>
    <t>Adjusted Net Change in Principal Balance in the GL</t>
  </si>
  <si>
    <t>Net Change in Expected GA Balance in the Year Per Analysis</t>
  </si>
  <si>
    <t>Kitchener-Wilmot Hydro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</si>
</sst>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%"/>
    <numFmt numFmtId="168" formatCode="0.0000"/>
    <numFmt numFmtId="169" formatCode="0.00000"/>
  </numFmts>
  <fonts count="15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A6A6A6"/>
      </left>
      <right/>
      <top style="thick">
        <color rgb="FFA6A6A6"/>
      </top>
      <bottom style="medium">
        <color rgb="FFF2F2F2"/>
      </bottom>
      <diagonal/>
    </border>
    <border>
      <left/>
      <right/>
      <top style="thin">
        <color auto="1"/>
      </top>
      <bottom style="thick">
        <color rgb="FFA6A6A6"/>
      </bottom>
      <diagonal/>
    </border>
    <border>
      <left/>
      <right style="thin">
        <color auto="1"/>
      </right>
      <top/>
      <bottom/>
      <diagonal/>
    </border>
    <border>
      <left/>
      <right style="thick">
        <color rgb="FFA6A6A6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8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2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left" vertical="center"/>
    </xf>
    <xf numFmtId="0" fontId="5" fillId="0" borderId="6" xfId="0" applyFont="1" applyBorder="1"/>
    <xf numFmtId="0" fontId="4" fillId="0" borderId="0" xfId="0" applyFont="1" applyFill="1" applyBorder="1" applyAlignment="1">
      <alignment horizontal="left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Fill="1"/>
    <xf numFmtId="0" fontId="3" fillId="0" borderId="0" xfId="0" applyFont="1" applyAlignment="1">
      <alignment wrapText="1"/>
    </xf>
    <xf numFmtId="0" fontId="6" fillId="0" borderId="3" xfId="0" applyFont="1" applyBorder="1"/>
    <xf numFmtId="0" fontId="5" fillId="0" borderId="3" xfId="0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2" fillId="0" borderId="0" xfId="0" applyFont="1"/>
    <xf numFmtId="0" fontId="3" fillId="0" borderId="0" xfId="0" applyFont="1"/>
    <xf numFmtId="0" fontId="3" fillId="0" borderId="0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6" fillId="0" borderId="12" xfId="0" applyFont="1" applyBorder="1"/>
    <xf numFmtId="0" fontId="4" fillId="0" borderId="1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5" borderId="3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0" fontId="6" fillId="6" borderId="3" xfId="0" applyFont="1" applyFill="1" applyBorder="1" applyProtection="1"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164" fontId="6" fillId="5" borderId="18" xfId="4" applyNumberFormat="1" applyFont="1" applyFill="1" applyBorder="1" applyProtection="1">
      <protection locked="0"/>
    </xf>
    <xf numFmtId="164" fontId="6" fillId="5" borderId="3" xfId="4" applyNumberFormat="1" applyFont="1" applyFill="1" applyBorder="1" applyProtection="1">
      <protection locked="0"/>
    </xf>
    <xf numFmtId="164" fontId="6" fillId="5" borderId="19" xfId="4" applyNumberFormat="1" applyFont="1" applyFill="1" applyBorder="1" applyProtection="1">
      <protection locked="0"/>
    </xf>
    <xf numFmtId="164" fontId="3" fillId="0" borderId="20" xfId="4" applyNumberFormat="1" applyFont="1" applyBorder="1"/>
    <xf numFmtId="0" fontId="4" fillId="0" borderId="8" xfId="0" applyFont="1" applyBorder="1" applyAlignment="1">
      <alignment horizontal="center" wrapText="1"/>
    </xf>
    <xf numFmtId="166" fontId="6" fillId="5" borderId="8" xfId="0" applyNumberFormat="1" applyFont="1" applyFill="1" applyBorder="1" applyAlignment="1" applyProtection="1">
      <alignment horizontal="center"/>
      <protection locked="0"/>
    </xf>
    <xf numFmtId="166" fontId="6" fillId="0" borderId="9" xfId="6" applyNumberFormat="1" applyFont="1" applyBorder="1"/>
    <xf numFmtId="166" fontId="6" fillId="0" borderId="0" xfId="6" applyNumberFormat="1" applyFont="1"/>
    <xf numFmtId="166" fontId="6" fillId="0" borderId="0" xfId="6" applyNumberFormat="1" applyFont="1" applyBorder="1"/>
    <xf numFmtId="167" fontId="6" fillId="0" borderId="21" xfId="1" applyNumberFormat="1" applyFont="1" applyBorder="1"/>
    <xf numFmtId="0" fontId="4" fillId="5" borderId="3" xfId="0" applyFont="1" applyFill="1" applyBorder="1" applyAlignment="1" applyProtection="1">
      <alignment horizontal="center" vertical="center"/>
      <protection locked="0"/>
    </xf>
    <xf numFmtId="164" fontId="5" fillId="0" borderId="20" xfId="4" applyNumberFormat="1" applyFont="1" applyFill="1" applyBorder="1" applyAlignment="1">
      <alignment vertical="center"/>
    </xf>
    <xf numFmtId="164" fontId="5" fillId="0" borderId="3" xfId="4" applyNumberFormat="1" applyFont="1" applyFill="1" applyBorder="1" applyAlignment="1">
      <alignment vertical="center"/>
    </xf>
    <xf numFmtId="164" fontId="6" fillId="0" borderId="0" xfId="0" applyNumberFormat="1" applyFont="1" applyFill="1"/>
    <xf numFmtId="0" fontId="5" fillId="0" borderId="0" xfId="0" applyFont="1" applyFill="1"/>
    <xf numFmtId="0" fontId="4" fillId="0" borderId="22" xfId="0" applyFont="1" applyFill="1" applyBorder="1" applyAlignment="1">
      <alignment horizontal="center" wrapText="1"/>
    </xf>
    <xf numFmtId="165" fontId="6" fillId="0" borderId="0" xfId="6" applyFont="1"/>
    <xf numFmtId="0" fontId="11" fillId="0" borderId="0" xfId="0" applyFont="1"/>
    <xf numFmtId="0" fontId="5" fillId="0" borderId="3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9" fontId="5" fillId="0" borderId="3" xfId="7" applyFont="1" applyBorder="1" applyAlignment="1">
      <alignment horizontal="right" vertical="center"/>
    </xf>
    <xf numFmtId="167" fontId="5" fillId="0" borderId="3" xfId="7" applyNumberFormat="1" applyFont="1" applyBorder="1" applyAlignment="1">
      <alignment horizontal="right" vertical="center"/>
    </xf>
    <xf numFmtId="0" fontId="5" fillId="0" borderId="25" xfId="0" applyFont="1" applyFill="1" applyBorder="1" applyAlignment="1"/>
    <xf numFmtId="0" fontId="4" fillId="0" borderId="26" xfId="0" applyFont="1" applyBorder="1" applyAlignment="1">
      <alignment horizontal="center" wrapText="1"/>
    </xf>
    <xf numFmtId="164" fontId="6" fillId="0" borderId="3" xfId="4" applyNumberFormat="1" applyFont="1" applyFill="1" applyBorder="1"/>
    <xf numFmtId="168" fontId="3" fillId="0" borderId="0" xfId="1" applyNumberFormat="1" applyFont="1" applyFill="1"/>
    <xf numFmtId="0" fontId="6" fillId="0" borderId="0" xfId="0" applyFont="1" applyBorder="1"/>
    <xf numFmtId="0" fontId="3" fillId="0" borderId="0" xfId="0" applyFont="1" applyFill="1" applyBorder="1" applyAlignment="1"/>
    <xf numFmtId="0" fontId="3" fillId="0" borderId="26" xfId="0" applyFont="1" applyBorder="1" applyAlignment="1">
      <alignment horizontal="center" wrapText="1"/>
    </xf>
    <xf numFmtId="169" fontId="6" fillId="0" borderId="3" xfId="0" applyNumberFormat="1" applyFont="1" applyFill="1" applyBorder="1"/>
    <xf numFmtId="0" fontId="3" fillId="0" borderId="20" xfId="0" applyFont="1" applyBorder="1"/>
    <xf numFmtId="0" fontId="4" fillId="0" borderId="24" xfId="0" quotePrefix="1" applyFont="1" applyBorder="1" applyAlignment="1">
      <alignment horizontal="center" wrapText="1"/>
    </xf>
    <xf numFmtId="166" fontId="6" fillId="0" borderId="3" xfId="6" applyNumberFormat="1" applyFont="1" applyFill="1" applyBorder="1"/>
    <xf numFmtId="166" fontId="3" fillId="0" borderId="20" xfId="6" applyNumberFormat="1" applyFont="1" applyBorder="1"/>
    <xf numFmtId="166" fontId="6" fillId="0" borderId="3" xfId="6" applyNumberFormat="1" applyFont="1" applyBorder="1"/>
    <xf numFmtId="0" fontId="5" fillId="0" borderId="0" xfId="0" applyFont="1" applyAlignment="1">
      <alignment horizontal="right"/>
    </xf>
    <xf numFmtId="166" fontId="6" fillId="0" borderId="0" xfId="0" applyNumberFormat="1" applyFont="1"/>
    <xf numFmtId="166" fontId="5" fillId="0" borderId="0" xfId="0" applyNumberFormat="1" applyFont="1" applyFill="1"/>
    <xf numFmtId="166" fontId="5" fillId="0" borderId="0" xfId="0" applyNumberFormat="1" applyFont="1" applyFill="1" applyBorder="1"/>
    <xf numFmtId="0" fontId="4" fillId="0" borderId="27" xfId="0" applyFont="1" applyBorder="1" applyAlignment="1">
      <alignment horizontal="center" wrapText="1"/>
    </xf>
    <xf numFmtId="0" fontId="4" fillId="0" borderId="28" xfId="0" quotePrefix="1" applyFont="1" applyBorder="1" applyAlignment="1">
      <alignment horizontal="center" wrapText="1"/>
    </xf>
    <xf numFmtId="166" fontId="6" fillId="0" borderId="29" xfId="6" applyNumberFormat="1" applyFont="1" applyBorder="1"/>
    <xf numFmtId="166" fontId="3" fillId="0" borderId="30" xfId="6" applyNumberFormat="1" applyFont="1" applyBorder="1"/>
    <xf numFmtId="166" fontId="6" fillId="0" borderId="0" xfId="6" applyNumberFormat="1" applyFont="1" applyFill="1"/>
    <xf numFmtId="166" fontId="3" fillId="0" borderId="0" xfId="6" applyNumberFormat="1" applyFont="1" applyBorder="1"/>
    <xf numFmtId="43" fontId="6" fillId="0" borderId="0" xfId="4" applyFont="1"/>
    <xf numFmtId="165" fontId="6" fillId="0" borderId="0" xfId="0" applyNumberFormat="1" applyFont="1"/>
    <xf numFmtId="0" fontId="4" fillId="0" borderId="3" xfId="0" applyFont="1" applyBorder="1" applyAlignment="1">
      <alignment horizontal="center"/>
    </xf>
    <xf numFmtId="0" fontId="9" fillId="0" borderId="0" xfId="0" applyFont="1" applyBorder="1"/>
    <xf numFmtId="165" fontId="11" fillId="0" borderId="0" xfId="6" applyFont="1" applyBorder="1"/>
    <xf numFmtId="9" fontId="11" fillId="0" borderId="0" xfId="1" applyFont="1" applyBorder="1"/>
    <xf numFmtId="0" fontId="14" fillId="0" borderId="0" xfId="0" applyFont="1" applyBorder="1"/>
    <xf numFmtId="0" fontId="4" fillId="0" borderId="3" xfId="0" applyFont="1" applyBorder="1" applyAlignment="1">
      <alignment horizontal="center" wrapText="1"/>
    </xf>
    <xf numFmtId="9" fontId="4" fillId="0" borderId="3" xfId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left"/>
    </xf>
    <xf numFmtId="166" fontId="5" fillId="0" borderId="3" xfId="6" applyNumberFormat="1" applyFont="1" applyFill="1" applyBorder="1" applyAlignment="1">
      <alignment wrapText="1"/>
    </xf>
    <xf numFmtId="166" fontId="5" fillId="0" borderId="3" xfId="6" applyNumberFormat="1" applyFont="1" applyFill="1" applyBorder="1"/>
    <xf numFmtId="166" fontId="5" fillId="4" borderId="3" xfId="6" applyNumberFormat="1" applyFont="1" applyFill="1" applyBorder="1"/>
    <xf numFmtId="167" fontId="5" fillId="0" borderId="3" xfId="1" applyNumberFormat="1" applyFont="1" applyFill="1" applyBorder="1"/>
    <xf numFmtId="167" fontId="5" fillId="0" borderId="20" xfId="1" applyNumberFormat="1" applyFont="1" applyFill="1" applyBorder="1"/>
    <xf numFmtId="0" fontId="4" fillId="0" borderId="3" xfId="0" applyFont="1" applyBorder="1"/>
    <xf numFmtId="166" fontId="4" fillId="0" borderId="26" xfId="6" applyNumberFormat="1" applyFont="1" applyBorder="1"/>
    <xf numFmtId="165" fontId="4" fillId="0" borderId="26" xfId="6" applyFont="1" applyBorder="1" applyAlignment="1">
      <alignment horizontal="center"/>
    </xf>
    <xf numFmtId="169" fontId="0" fillId="0" borderId="0" xfId="0" applyNumberFormat="1"/>
    <xf numFmtId="43" fontId="0" fillId="0" borderId="0" xfId="4" applyFont="1"/>
    <xf numFmtId="0" fontId="6" fillId="5" borderId="3" xfId="0" applyFont="1" applyFill="1" applyBorder="1" applyAlignment="1" applyProtection="1">
      <alignment horizontal="left" wrapText="1"/>
      <protection locked="0"/>
    </xf>
    <xf numFmtId="0" fontId="1" fillId="5" borderId="3" xfId="0" applyFont="1" applyFill="1" applyBorder="1" applyAlignment="1" applyProtection="1">
      <alignment horizontal="left" wrapText="1"/>
      <protection locked="0"/>
    </xf>
    <xf numFmtId="0" fontId="6" fillId="5" borderId="8" xfId="0" applyFont="1" applyFill="1" applyBorder="1" applyAlignment="1" applyProtection="1">
      <alignment horizontal="left" wrapText="1"/>
      <protection locked="0"/>
    </xf>
    <xf numFmtId="0" fontId="6" fillId="5" borderId="14" xfId="0" applyFont="1" applyFill="1" applyBorder="1" applyAlignment="1" applyProtection="1">
      <alignment horizontal="left" wrapText="1"/>
      <protection locked="0"/>
    </xf>
    <xf numFmtId="0" fontId="6" fillId="5" borderId="18" xfId="0" applyFont="1" applyFill="1" applyBorder="1" applyAlignment="1" applyProtection="1">
      <alignment horizontal="left" wrapText="1"/>
      <protection locked="0"/>
    </xf>
    <xf numFmtId="0" fontId="4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/>
    <xf numFmtId="0" fontId="0" fillId="0" borderId="0" xfId="0" applyAlignment="1"/>
    <xf numFmtId="166" fontId="3" fillId="0" borderId="0" xfId="6" applyNumberFormat="1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8">
    <cellStyle name="Comma" xfId="4"/>
    <cellStyle name="Comma [0]" xfId="5"/>
    <cellStyle name="Currency" xfId="2"/>
    <cellStyle name="Currency [0]" xfId="3"/>
    <cellStyle name="Currency 2" xfId="6"/>
    <cellStyle name="Normal" xfId="0" builtinId="0"/>
    <cellStyle name="Percent" xfId="1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opLeftCell="A10" workbookViewId="0">
      <selection activeCell="C37" sqref="C37"/>
    </sheetView>
  </sheetViews>
  <sheetFormatPr defaultRowHeight="15" customHeight="1" x14ac:dyDescent="0.2"/>
  <cols>
    <col min="1" max="1" width="6.140625" customWidth="1"/>
    <col min="2" max="2" width="27" customWidth="1"/>
    <col min="3" max="3" width="28.85546875" customWidth="1"/>
    <col min="4" max="4" width="23.140625" customWidth="1"/>
    <col min="5" max="5" width="19.140625" customWidth="1"/>
    <col min="6" max="6" width="24.42578125" customWidth="1"/>
    <col min="7" max="7" width="15.85546875" customWidth="1"/>
    <col min="8" max="8" width="18.140625" customWidth="1"/>
    <col min="9" max="9" width="17.7109375" customWidth="1"/>
    <col min="10" max="10" width="17.28515625" customWidth="1"/>
    <col min="11" max="11" width="18.140625" customWidth="1"/>
    <col min="12" max="12" width="10.7109375" customWidth="1"/>
    <col min="13" max="13" width="10.28515625" customWidth="1"/>
    <col min="14" max="14" width="11.85546875" customWidth="1"/>
    <col min="15" max="15" width="10.7109375" customWidth="1"/>
    <col min="16" max="16" width="10.28515625" customWidth="1"/>
    <col min="17" max="17" width="10.7109375" customWidth="1"/>
    <col min="18" max="18" width="10.5703125" customWidth="1"/>
    <col min="19" max="19" width="11" customWidth="1"/>
    <col min="20" max="20" width="13" customWidth="1"/>
    <col min="21" max="21" width="10.85546875" customWidth="1"/>
    <col min="22" max="22" width="11.28515625" customWidth="1"/>
  </cols>
  <sheetData>
    <row r="1" spans="1:22" ht="1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hidden="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hidden="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hidden="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hidden="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hidden="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hidden="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hidden="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"/>
      <c r="B10" s="1"/>
      <c r="C10" s="1"/>
      <c r="D10" s="6" t="s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2" t="s">
        <v>1</v>
      </c>
      <c r="B12" s="3"/>
      <c r="C12" s="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4.25" customHeight="1" x14ac:dyDescent="0.2">
      <c r="A13" s="3"/>
      <c r="B13" s="3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"/>
      <c r="B14" s="13" t="s">
        <v>2</v>
      </c>
      <c r="C14" s="10"/>
      <c r="D14" s="7"/>
      <c r="E14" s="3"/>
      <c r="F14" s="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15" customHeight="1" x14ac:dyDescent="0.2">
      <c r="A15" s="3"/>
      <c r="B15" s="13" t="s">
        <v>3</v>
      </c>
      <c r="C15" s="9"/>
      <c r="D15" s="7"/>
      <c r="E15" s="3"/>
      <c r="F15" s="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15.75" customHeight="1" thickBot="1" x14ac:dyDescent="0.25">
      <c r="A16" s="3"/>
      <c r="B16" s="14"/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5.75" customHeight="1" thickTop="1" thickBot="1" x14ac:dyDescent="0.3">
      <c r="A17" s="4"/>
      <c r="B17" s="15" t="s">
        <v>4</v>
      </c>
      <c r="C17" s="11" t="s">
        <v>98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9" spans="1:22" ht="15" customHeight="1" x14ac:dyDescent="0.2">
      <c r="A19" t="s">
        <v>5</v>
      </c>
      <c r="B19" t="s">
        <v>6</v>
      </c>
      <c r="C19">
        <v>2017</v>
      </c>
    </row>
    <row r="26" spans="1:22" ht="15" customHeight="1" x14ac:dyDescent="0.25">
      <c r="A26" t="s">
        <v>7</v>
      </c>
      <c r="B26" s="91" t="s">
        <v>8</v>
      </c>
      <c r="C26" s="92"/>
      <c r="D26" s="93"/>
      <c r="E26" s="5"/>
      <c r="F26" s="5"/>
      <c r="G26" s="5"/>
      <c r="H26" s="5"/>
      <c r="I26" s="5"/>
    </row>
    <row r="27" spans="1:22" ht="15" customHeight="1" x14ac:dyDescent="0.25">
      <c r="A27" s="5"/>
      <c r="B27" s="94"/>
      <c r="C27" s="92"/>
      <c r="D27" s="93"/>
      <c r="E27" s="5"/>
      <c r="F27" s="5"/>
      <c r="G27" s="5"/>
      <c r="H27" s="5"/>
      <c r="I27" s="5"/>
    </row>
    <row r="28" spans="1:22" ht="63.75" customHeight="1" x14ac:dyDescent="0.25">
      <c r="A28" s="5"/>
      <c r="B28" s="90" t="s">
        <v>9</v>
      </c>
      <c r="C28" s="95" t="s">
        <v>10</v>
      </c>
      <c r="D28" s="95" t="s">
        <v>11</v>
      </c>
      <c r="E28" s="95" t="s">
        <v>12</v>
      </c>
      <c r="F28" s="96" t="s">
        <v>13</v>
      </c>
      <c r="G28" s="95" t="s">
        <v>14</v>
      </c>
      <c r="H28" s="97" t="s">
        <v>15</v>
      </c>
      <c r="I28" s="95" t="s">
        <v>16</v>
      </c>
    </row>
    <row r="29" spans="1:22" ht="15" customHeight="1" x14ac:dyDescent="0.2">
      <c r="A29" s="5"/>
      <c r="B29" s="98">
        <v>2014</v>
      </c>
      <c r="C29" s="99">
        <v>0</v>
      </c>
      <c r="D29" s="99">
        <v>0</v>
      </c>
      <c r="E29" s="100">
        <v>0</v>
      </c>
      <c r="F29" s="101">
        <v>0</v>
      </c>
      <c r="G29" s="100">
        <v>0</v>
      </c>
      <c r="H29" s="100">
        <v>0</v>
      </c>
      <c r="I29" s="102">
        <v>0</v>
      </c>
    </row>
    <row r="30" spans="1:22" ht="15" customHeight="1" x14ac:dyDescent="0.2">
      <c r="A30" s="5"/>
      <c r="B30" s="98">
        <v>2015</v>
      </c>
      <c r="C30" s="99">
        <v>0</v>
      </c>
      <c r="D30" s="99">
        <v>0</v>
      </c>
      <c r="E30" s="100">
        <v>0</v>
      </c>
      <c r="F30" s="101">
        <v>0</v>
      </c>
      <c r="G30" s="100">
        <v>0</v>
      </c>
      <c r="H30" s="100">
        <v>0</v>
      </c>
      <c r="I30" s="102">
        <v>0</v>
      </c>
    </row>
    <row r="31" spans="1:22" ht="15" customHeight="1" x14ac:dyDescent="0.2">
      <c r="A31" s="5"/>
      <c r="B31" s="98">
        <v>2016</v>
      </c>
      <c r="C31" s="99">
        <v>0</v>
      </c>
      <c r="D31" s="99">
        <v>0</v>
      </c>
      <c r="E31" s="100">
        <v>0</v>
      </c>
      <c r="F31" s="101">
        <v>0</v>
      </c>
      <c r="G31" s="100">
        <v>0</v>
      </c>
      <c r="H31" s="100">
        <v>0</v>
      </c>
      <c r="I31" s="102">
        <v>0</v>
      </c>
    </row>
    <row r="32" spans="1:22" ht="15" customHeight="1" thickBot="1" x14ac:dyDescent="0.25">
      <c r="A32" s="5"/>
      <c r="B32" s="98">
        <v>2017</v>
      </c>
      <c r="C32" s="99">
        <f>+'2017'!K51</f>
        <v>752928.66899213707</v>
      </c>
      <c r="D32" s="99">
        <f>+'2017'!C62</f>
        <v>2341671.15</v>
      </c>
      <c r="E32" s="100">
        <f>SUM('2017'!C63:C75)</f>
        <v>-1103605</v>
      </c>
      <c r="F32" s="101">
        <f>+'2017'!C76</f>
        <v>1238066.1499999999</v>
      </c>
      <c r="G32" s="100">
        <f>+'2017'!C78</f>
        <v>485137.48100786284</v>
      </c>
      <c r="H32" s="100">
        <f>+'2017'!J51</f>
        <v>65797478.3233945</v>
      </c>
      <c r="I32" s="103">
        <f>+G32/H32</f>
        <v>7.3731926111729219E-3</v>
      </c>
    </row>
    <row r="33" spans="1:9" ht="15" customHeight="1" thickBot="1" x14ac:dyDescent="0.3">
      <c r="A33" s="5"/>
      <c r="B33" s="104" t="s">
        <v>17</v>
      </c>
      <c r="C33" s="105">
        <f>SUM(C29:C32)</f>
        <v>752928.66899213707</v>
      </c>
      <c r="D33" s="105">
        <f t="shared" ref="D33:H33" si="0">SUM(D29:D32)</f>
        <v>2341671.15</v>
      </c>
      <c r="E33" s="105">
        <f t="shared" si="0"/>
        <v>-1103605</v>
      </c>
      <c r="F33" s="105">
        <f t="shared" si="0"/>
        <v>1238066.1499999999</v>
      </c>
      <c r="G33" s="105">
        <f t="shared" si="0"/>
        <v>485137.48100786284</v>
      </c>
      <c r="H33" s="105">
        <f t="shared" si="0"/>
        <v>65797478.3233945</v>
      </c>
      <c r="I33" s="106"/>
    </row>
  </sheetData>
  <pageMargins left="0.18" right="0.17" top="1" bottom="1" header="0.5" footer="0.5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topLeftCell="A10" workbookViewId="0">
      <selection activeCell="C64" sqref="C64"/>
    </sheetView>
  </sheetViews>
  <sheetFormatPr defaultRowHeight="12.75" x14ac:dyDescent="0.2"/>
  <cols>
    <col min="2" max="2" width="41.140625" customWidth="1"/>
    <col min="3" max="3" width="23.42578125" customWidth="1"/>
    <col min="4" max="4" width="19.42578125" customWidth="1"/>
    <col min="5" max="5" width="21.85546875" customWidth="1"/>
    <col min="6" max="6" width="19.85546875" customWidth="1"/>
    <col min="7" max="11" width="20.42578125" customWidth="1"/>
    <col min="13" max="13" width="13.5703125" bestFit="1" customWidth="1"/>
  </cols>
  <sheetData>
    <row r="1" spans="1:11" ht="15.75" hidden="1" customHeight="1" x14ac:dyDescent="0.2"/>
    <row r="2" spans="1:11" ht="215.25" hidden="1" customHeight="1" x14ac:dyDescent="0.2"/>
    <row r="3" spans="1:11" hidden="1" x14ac:dyDescent="0.2"/>
    <row r="4" spans="1:11" hidden="1" x14ac:dyDescent="0.2"/>
    <row r="5" spans="1:11" hidden="1" x14ac:dyDescent="0.2"/>
    <row r="6" spans="1:11" hidden="1" x14ac:dyDescent="0.2"/>
    <row r="7" spans="1:11" hidden="1" x14ac:dyDescent="0.2"/>
    <row r="8" spans="1:11" hidden="1" x14ac:dyDescent="0.2"/>
    <row r="9" spans="1:11" hidden="1" x14ac:dyDescent="0.2"/>
    <row r="12" spans="1:11" ht="15" x14ac:dyDescent="0.2">
      <c r="A12" s="3" t="s">
        <v>18</v>
      </c>
      <c r="B12" s="21" t="s">
        <v>19</v>
      </c>
      <c r="C12" s="37"/>
      <c r="D12" s="37"/>
      <c r="E12" s="37"/>
      <c r="F12" s="37"/>
      <c r="G12" s="5"/>
      <c r="H12" s="5"/>
      <c r="I12" s="56"/>
      <c r="J12" s="56"/>
      <c r="K12" s="56"/>
    </row>
    <row r="13" spans="1:11" ht="15" x14ac:dyDescent="0.2">
      <c r="A13" s="3"/>
      <c r="B13" s="114" t="s">
        <v>9</v>
      </c>
      <c r="C13" s="114"/>
      <c r="D13" s="52">
        <v>2017</v>
      </c>
      <c r="E13" s="115"/>
      <c r="F13" s="116"/>
      <c r="G13" s="56"/>
      <c r="H13" s="56"/>
      <c r="I13" s="56"/>
      <c r="J13" s="56"/>
      <c r="K13" s="56"/>
    </row>
    <row r="14" spans="1:11" ht="15" thickBot="1" x14ac:dyDescent="0.25">
      <c r="A14" s="3"/>
      <c r="B14" s="22" t="s">
        <v>20</v>
      </c>
      <c r="C14" s="22" t="s">
        <v>21</v>
      </c>
      <c r="D14" s="53">
        <v>1693373238.744</v>
      </c>
      <c r="E14" s="60" t="s">
        <v>22</v>
      </c>
      <c r="F14" s="63">
        <v>1</v>
      </c>
      <c r="G14" s="56"/>
      <c r="H14" s="56"/>
      <c r="I14" s="56"/>
      <c r="J14" s="56"/>
      <c r="K14" s="56"/>
    </row>
    <row r="15" spans="1:11" ht="15" thickBot="1" x14ac:dyDescent="0.25">
      <c r="A15" s="5"/>
      <c r="B15" s="22" t="s">
        <v>23</v>
      </c>
      <c r="C15" s="22" t="s">
        <v>24</v>
      </c>
      <c r="D15" s="53">
        <v>920148191.60609996</v>
      </c>
      <c r="E15" s="60" t="s">
        <v>22</v>
      </c>
      <c r="F15" s="64">
        <f>+D15/D14</f>
        <v>0.54338179590495217</v>
      </c>
      <c r="G15" s="5"/>
      <c r="H15" s="5"/>
      <c r="I15" s="5"/>
      <c r="J15" s="5"/>
      <c r="K15" s="5"/>
    </row>
    <row r="16" spans="1:11" ht="15" thickBot="1" x14ac:dyDescent="0.25">
      <c r="A16" s="5"/>
      <c r="B16" s="22" t="s">
        <v>25</v>
      </c>
      <c r="C16" s="22" t="s">
        <v>26</v>
      </c>
      <c r="D16" s="53">
        <v>773225047.13789999</v>
      </c>
      <c r="E16" s="60" t="s">
        <v>22</v>
      </c>
      <c r="F16" s="64">
        <f>+D16/D14</f>
        <v>0.45661820409504789</v>
      </c>
      <c r="G16" s="5"/>
      <c r="H16" s="5"/>
      <c r="I16" s="5"/>
      <c r="J16" s="5"/>
      <c r="K16" s="5"/>
    </row>
    <row r="17" spans="1:11" ht="15" thickBot="1" x14ac:dyDescent="0.25">
      <c r="A17" s="5"/>
      <c r="B17" s="22" t="s">
        <v>27</v>
      </c>
      <c r="C17" s="22" t="s">
        <v>28</v>
      </c>
      <c r="D17" s="53">
        <v>133353933</v>
      </c>
      <c r="E17" s="60" t="s">
        <v>22</v>
      </c>
      <c r="F17" s="64">
        <f>+D17/D14</f>
        <v>7.8750466789536955E-2</v>
      </c>
      <c r="G17" s="5"/>
      <c r="H17" s="5"/>
      <c r="I17" s="5"/>
      <c r="J17" s="5"/>
      <c r="K17" s="5"/>
    </row>
    <row r="18" spans="1:11" ht="14.25" x14ac:dyDescent="0.2">
      <c r="A18" s="5"/>
      <c r="B18" s="22" t="s">
        <v>29</v>
      </c>
      <c r="C18" s="22" t="s">
        <v>30</v>
      </c>
      <c r="D18" s="54">
        <f>+D16-D17</f>
        <v>639871114.13789999</v>
      </c>
      <c r="E18" s="60" t="s">
        <v>22</v>
      </c>
      <c r="F18" s="64">
        <f>+D18/D14</f>
        <v>0.37786773730551093</v>
      </c>
      <c r="G18" s="69"/>
      <c r="H18" s="69"/>
      <c r="I18" s="5"/>
      <c r="J18" s="5"/>
      <c r="K18" s="5"/>
    </row>
    <row r="19" spans="1:11" ht="33.75" customHeight="1" x14ac:dyDescent="0.2">
      <c r="A19" s="5"/>
      <c r="B19" s="117" t="s">
        <v>31</v>
      </c>
      <c r="C19" s="117"/>
      <c r="D19" s="117"/>
      <c r="E19" s="117"/>
      <c r="F19" s="117"/>
      <c r="G19" s="118"/>
      <c r="H19" s="118"/>
      <c r="I19" s="5"/>
      <c r="J19" s="5"/>
      <c r="K19" s="5"/>
    </row>
    <row r="20" spans="1:11" ht="14.25" x14ac:dyDescent="0.2">
      <c r="A20" s="5"/>
      <c r="B20" s="5"/>
      <c r="C20" s="5"/>
      <c r="D20" s="55"/>
      <c r="E20" s="16"/>
      <c r="F20" s="16"/>
      <c r="G20" s="16"/>
      <c r="H20" s="5"/>
      <c r="I20" s="5"/>
      <c r="J20" s="5"/>
      <c r="K20" s="5"/>
    </row>
    <row r="21" spans="1:11" ht="15" x14ac:dyDescent="0.25">
      <c r="A21" s="5" t="s">
        <v>32</v>
      </c>
      <c r="B21" s="23" t="s">
        <v>33</v>
      </c>
      <c r="C21" s="5"/>
      <c r="D21" s="5"/>
      <c r="E21" s="5"/>
      <c r="F21" s="5"/>
      <c r="G21" s="5"/>
      <c r="H21" s="5"/>
      <c r="I21" s="5"/>
      <c r="J21" s="5"/>
      <c r="K21" s="5"/>
    </row>
    <row r="22" spans="1:11" ht="15" x14ac:dyDescent="0.25">
      <c r="A22" s="5"/>
      <c r="B22" s="23"/>
      <c r="C22" s="5"/>
      <c r="D22" s="5"/>
      <c r="E22" s="5"/>
      <c r="F22" s="5"/>
      <c r="G22" s="5"/>
      <c r="H22" s="5"/>
      <c r="I22" s="5"/>
      <c r="J22" s="5"/>
      <c r="K22" s="5"/>
    </row>
    <row r="23" spans="1:11" ht="15" x14ac:dyDescent="0.25">
      <c r="A23" s="5"/>
      <c r="B23" s="24" t="s">
        <v>34</v>
      </c>
      <c r="C23" s="38" t="s">
        <v>35</v>
      </c>
      <c r="D23" s="5"/>
      <c r="E23" s="56"/>
      <c r="F23" s="16"/>
      <c r="G23" s="16"/>
      <c r="H23" s="16"/>
      <c r="I23" s="16"/>
      <c r="J23" s="16"/>
      <c r="K23" s="16"/>
    </row>
    <row r="24" spans="1:11" ht="14.25" x14ac:dyDescent="0.2">
      <c r="A24" s="5"/>
      <c r="B24" s="5"/>
      <c r="C24" s="5"/>
      <c r="D24" s="5"/>
      <c r="E24" s="56"/>
      <c r="F24" s="16"/>
      <c r="G24" s="16"/>
      <c r="H24" s="16"/>
      <c r="I24" s="16"/>
      <c r="J24" s="16"/>
      <c r="K24" s="16"/>
    </row>
    <row r="25" spans="1:11" ht="15" x14ac:dyDescent="0.25">
      <c r="A25" s="5"/>
      <c r="B25" s="119" t="s">
        <v>36</v>
      </c>
      <c r="C25" s="120"/>
      <c r="D25" s="120"/>
      <c r="E25" s="120"/>
      <c r="F25" s="120"/>
      <c r="G25" s="5"/>
      <c r="H25" s="5"/>
      <c r="I25" s="5"/>
      <c r="J25" s="5"/>
      <c r="K25" s="5"/>
    </row>
    <row r="26" spans="1:11" ht="15" x14ac:dyDescent="0.25">
      <c r="A26" s="5"/>
      <c r="B26" s="25"/>
      <c r="C26" s="25"/>
      <c r="D26" s="25"/>
      <c r="E26" s="25"/>
      <c r="F26" s="25"/>
      <c r="G26" s="25"/>
      <c r="H26" s="25"/>
      <c r="I26" s="5"/>
      <c r="J26" s="5"/>
      <c r="K26" s="5"/>
    </row>
    <row r="27" spans="1:11" ht="15" hidden="1" x14ac:dyDescent="0.25">
      <c r="A27" s="5"/>
      <c r="B27" s="25"/>
      <c r="C27" s="25"/>
      <c r="D27" s="25"/>
      <c r="E27" s="25"/>
      <c r="F27" s="25"/>
      <c r="G27" s="25"/>
      <c r="H27" s="25"/>
      <c r="I27" s="5"/>
      <c r="J27" s="5"/>
      <c r="K27" s="5"/>
    </row>
    <row r="28" spans="1:11" ht="15" hidden="1" x14ac:dyDescent="0.25">
      <c r="A28" s="5"/>
      <c r="B28" s="25"/>
      <c r="C28" s="25"/>
      <c r="D28" s="25"/>
      <c r="E28" s="25"/>
      <c r="F28" s="25"/>
      <c r="G28" s="25"/>
      <c r="H28" s="25"/>
      <c r="I28" s="5"/>
      <c r="J28" s="5"/>
      <c r="K28" s="5"/>
    </row>
    <row r="29" spans="1:11" ht="15" hidden="1" x14ac:dyDescent="0.25">
      <c r="A29" s="5"/>
      <c r="B29" s="25"/>
      <c r="C29" s="25"/>
      <c r="D29" s="25"/>
      <c r="E29" s="25"/>
      <c r="F29" s="25"/>
      <c r="G29" s="25"/>
      <c r="H29" s="25"/>
      <c r="I29" s="5"/>
      <c r="J29" s="5"/>
      <c r="K29" s="5"/>
    </row>
    <row r="30" spans="1:11" ht="15" hidden="1" x14ac:dyDescent="0.25">
      <c r="A30" s="5"/>
      <c r="B30" s="25"/>
      <c r="C30" s="25"/>
      <c r="D30" s="25"/>
      <c r="E30" s="25"/>
      <c r="F30" s="25"/>
      <c r="G30" s="25"/>
      <c r="H30" s="25"/>
      <c r="I30" s="5"/>
      <c r="J30" s="5"/>
      <c r="K30" s="5"/>
    </row>
    <row r="31" spans="1:11" ht="15" hidden="1" x14ac:dyDescent="0.25">
      <c r="A31" s="5"/>
      <c r="B31" s="25"/>
      <c r="C31" s="25"/>
      <c r="D31" s="25"/>
      <c r="E31" s="25"/>
      <c r="F31" s="25"/>
      <c r="G31" s="25"/>
      <c r="H31" s="25"/>
      <c r="I31" s="5"/>
      <c r="J31" s="5"/>
      <c r="K31" s="5"/>
    </row>
    <row r="32" spans="1:11" ht="15" hidden="1" x14ac:dyDescent="0.25">
      <c r="A32" s="16"/>
      <c r="B32" s="25"/>
      <c r="C32" s="25"/>
      <c r="D32" s="25"/>
      <c r="E32" s="25"/>
      <c r="F32" s="25"/>
      <c r="G32" s="25"/>
      <c r="H32" s="25"/>
      <c r="I32" s="16"/>
      <c r="J32" s="16"/>
      <c r="K32" s="16"/>
    </row>
    <row r="33" spans="1:13" ht="15" hidden="1" x14ac:dyDescent="0.25">
      <c r="A33" s="16"/>
      <c r="B33" s="25"/>
      <c r="C33" s="25"/>
      <c r="D33" s="25"/>
      <c r="E33" s="25"/>
      <c r="F33" s="25"/>
      <c r="G33" s="25"/>
      <c r="H33" s="25"/>
      <c r="I33" s="16"/>
      <c r="J33" s="16"/>
      <c r="K33" s="16"/>
    </row>
    <row r="34" spans="1:13" ht="14.25" hidden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3" ht="15" x14ac:dyDescent="0.25">
      <c r="A35" s="5" t="s">
        <v>37</v>
      </c>
      <c r="B35" s="2" t="s">
        <v>38</v>
      </c>
      <c r="C35" s="23"/>
      <c r="D35" s="5"/>
      <c r="E35" s="5"/>
      <c r="F35" s="5"/>
      <c r="G35" s="5"/>
      <c r="H35" s="5"/>
      <c r="I35" s="5"/>
      <c r="J35" s="5"/>
      <c r="K35" s="5"/>
    </row>
    <row r="36" spans="1:13" ht="15.75" thickBot="1" x14ac:dyDescent="0.3">
      <c r="A36" s="5"/>
      <c r="B36" s="24" t="s">
        <v>9</v>
      </c>
      <c r="C36" s="39">
        <v>2017</v>
      </c>
      <c r="D36" s="56"/>
      <c r="E36" s="56"/>
      <c r="F36" s="65"/>
      <c r="G36" s="70"/>
      <c r="H36" s="70"/>
      <c r="I36" s="70"/>
      <c r="J36" s="70"/>
      <c r="K36" s="70"/>
    </row>
    <row r="37" spans="1:13" ht="105.75" customHeight="1" thickBot="1" x14ac:dyDescent="0.3">
      <c r="A37" s="17"/>
      <c r="B37" s="26" t="s">
        <v>39</v>
      </c>
      <c r="C37" s="40" t="s">
        <v>40</v>
      </c>
      <c r="D37" s="57" t="s">
        <v>41</v>
      </c>
      <c r="E37" s="61" t="s">
        <v>42</v>
      </c>
      <c r="F37" s="66" t="s">
        <v>43</v>
      </c>
      <c r="G37" s="71" t="s">
        <v>44</v>
      </c>
      <c r="H37" s="71" t="s">
        <v>45</v>
      </c>
      <c r="I37" s="71" t="s">
        <v>46</v>
      </c>
      <c r="J37" s="71" t="s">
        <v>47</v>
      </c>
      <c r="K37" s="82" t="s">
        <v>48</v>
      </c>
    </row>
    <row r="38" spans="1:13" ht="15" x14ac:dyDescent="0.25">
      <c r="A38" s="17"/>
      <c r="B38" s="27"/>
      <c r="C38" s="41" t="s">
        <v>49</v>
      </c>
      <c r="D38" s="41" t="s">
        <v>50</v>
      </c>
      <c r="E38" s="62" t="s">
        <v>51</v>
      </c>
      <c r="F38" s="62" t="s">
        <v>52</v>
      </c>
      <c r="G38" s="62" t="s">
        <v>53</v>
      </c>
      <c r="H38" s="74" t="s">
        <v>54</v>
      </c>
      <c r="I38" s="62" t="s">
        <v>55</v>
      </c>
      <c r="J38" s="74" t="s">
        <v>56</v>
      </c>
      <c r="K38" s="83" t="s">
        <v>57</v>
      </c>
    </row>
    <row r="39" spans="1:13" ht="14.25" x14ac:dyDescent="0.2">
      <c r="A39" s="5"/>
      <c r="B39" s="28" t="s">
        <v>58</v>
      </c>
      <c r="C39" s="42">
        <v>72392223.565136284</v>
      </c>
      <c r="D39" s="42">
        <v>80074624</v>
      </c>
      <c r="E39" s="43">
        <v>68900838.339763731</v>
      </c>
      <c r="F39" s="67">
        <f>+C39-D39+E39</f>
        <v>61218437.904900014</v>
      </c>
      <c r="G39" s="72">
        <v>6.6869999999999999E-2</v>
      </c>
      <c r="H39" s="75">
        <f>+F39*G39</f>
        <v>4093676.942700664</v>
      </c>
      <c r="I39" s="72">
        <v>8.2269999999999996E-2</v>
      </c>
      <c r="J39" s="77">
        <f>+I39*F39</f>
        <v>5036440.8864361243</v>
      </c>
      <c r="K39" s="84">
        <f>+J39-H39</f>
        <v>942763.94373546029</v>
      </c>
    </row>
    <row r="40" spans="1:13" ht="14.25" x14ac:dyDescent="0.2">
      <c r="A40" s="5"/>
      <c r="B40" s="28" t="s">
        <v>59</v>
      </c>
      <c r="C40" s="42">
        <v>72409102.89159897</v>
      </c>
      <c r="D40" s="42">
        <v>68900838.339763731</v>
      </c>
      <c r="E40" s="43">
        <v>56322293.107964762</v>
      </c>
      <c r="F40" s="67">
        <f t="shared" ref="F40:F50" si="0">+C40-D40+E40</f>
        <v>59830557.6598</v>
      </c>
      <c r="G40" s="72">
        <v>0.10559</v>
      </c>
      <c r="H40" s="75">
        <f t="shared" ref="H40:H50" si="1">+F40*G40</f>
        <v>6317508.5832982827</v>
      </c>
      <c r="I40" s="72">
        <v>8.6389999999999995E-2</v>
      </c>
      <c r="J40" s="77">
        <f t="shared" ref="J40:J50" si="2">+I40*F40</f>
        <v>5168761.8762301216</v>
      </c>
      <c r="K40" s="84">
        <f t="shared" ref="K40:K50" si="3">+J40-H40</f>
        <v>-1148746.7070681611</v>
      </c>
    </row>
    <row r="41" spans="1:13" ht="14.25" x14ac:dyDescent="0.2">
      <c r="A41" s="5"/>
      <c r="B41" s="28" t="s">
        <v>60</v>
      </c>
      <c r="C41" s="42">
        <v>52180415.491637535</v>
      </c>
      <c r="D41" s="42">
        <v>56322293.107964762</v>
      </c>
      <c r="E41" s="43">
        <v>68175096.019027233</v>
      </c>
      <c r="F41" s="67">
        <f t="shared" si="0"/>
        <v>64033218.402700007</v>
      </c>
      <c r="G41" s="72">
        <v>8.4089999999999998E-2</v>
      </c>
      <c r="H41" s="75">
        <f t="shared" si="1"/>
        <v>5384553.3354830435</v>
      </c>
      <c r="I41" s="72">
        <v>7.1349999999999997E-2</v>
      </c>
      <c r="J41" s="77">
        <f t="shared" si="2"/>
        <v>4568770.1330326451</v>
      </c>
      <c r="K41" s="84">
        <f t="shared" si="3"/>
        <v>-815783.20245039836</v>
      </c>
    </row>
    <row r="42" spans="1:13" ht="14.25" x14ac:dyDescent="0.2">
      <c r="A42" s="5"/>
      <c r="B42" s="28" t="s">
        <v>61</v>
      </c>
      <c r="C42" s="42">
        <v>67206609.228767872</v>
      </c>
      <c r="D42" s="42">
        <v>68175096.019027233</v>
      </c>
      <c r="E42" s="43">
        <v>59835653.908059359</v>
      </c>
      <c r="F42" s="67">
        <f t="shared" si="0"/>
        <v>58867167.117799997</v>
      </c>
      <c r="G42" s="72">
        <v>6.8739999999999996E-2</v>
      </c>
      <c r="H42" s="75">
        <f t="shared" si="1"/>
        <v>4046529.0676775714</v>
      </c>
      <c r="I42" s="72">
        <v>0.10778</v>
      </c>
      <c r="J42" s="77">
        <f t="shared" si="2"/>
        <v>6344703.2719564838</v>
      </c>
      <c r="K42" s="84">
        <f t="shared" si="3"/>
        <v>2298174.2042789124</v>
      </c>
    </row>
    <row r="43" spans="1:13" ht="14.25" x14ac:dyDescent="0.2">
      <c r="A43" s="5"/>
      <c r="B43" s="28" t="s">
        <v>62</v>
      </c>
      <c r="C43" s="42">
        <v>57153425.387302816</v>
      </c>
      <c r="D43" s="42">
        <v>59835653.908059359</v>
      </c>
      <c r="E43" s="43">
        <v>62272814.050456554</v>
      </c>
      <c r="F43" s="67">
        <f t="shared" si="0"/>
        <v>59590585.529700011</v>
      </c>
      <c r="G43" s="72">
        <v>0.10623</v>
      </c>
      <c r="H43" s="75">
        <f t="shared" si="1"/>
        <v>6330307.9008200327</v>
      </c>
      <c r="I43" s="72">
        <v>0.12307</v>
      </c>
      <c r="J43" s="77">
        <f t="shared" si="2"/>
        <v>7333813.3611401804</v>
      </c>
      <c r="K43" s="84">
        <f t="shared" si="3"/>
        <v>1003505.4603201477</v>
      </c>
    </row>
    <row r="44" spans="1:13" ht="14.25" x14ac:dyDescent="0.2">
      <c r="A44" s="5"/>
      <c r="B44" s="28" t="s">
        <v>63</v>
      </c>
      <c r="C44" s="42">
        <v>59631307.146882981</v>
      </c>
      <c r="D44" s="42">
        <v>62272814.050456554</v>
      </c>
      <c r="E44" s="43">
        <v>65563161.253973566</v>
      </c>
      <c r="F44" s="67">
        <f t="shared" si="0"/>
        <v>62921654.350399993</v>
      </c>
      <c r="G44" s="72">
        <v>0.11954000000000001</v>
      </c>
      <c r="H44" s="75">
        <f t="shared" si="1"/>
        <v>7521654.5610468155</v>
      </c>
      <c r="I44" s="72">
        <v>0.11848</v>
      </c>
      <c r="J44" s="77">
        <f t="shared" si="2"/>
        <v>7454957.6074353913</v>
      </c>
      <c r="K44" s="84">
        <f t="shared" si="3"/>
        <v>-66696.953611424193</v>
      </c>
    </row>
    <row r="45" spans="1:13" ht="14.25" x14ac:dyDescent="0.2">
      <c r="A45" s="5"/>
      <c r="B45" s="28" t="s">
        <v>64</v>
      </c>
      <c r="C45" s="43">
        <v>53725595.967461601</v>
      </c>
      <c r="D45" s="42">
        <v>65563161.253973566</v>
      </c>
      <c r="E45" s="43">
        <v>61062326.608711988</v>
      </c>
      <c r="F45" s="67">
        <f t="shared" si="0"/>
        <v>49224761.322200023</v>
      </c>
      <c r="G45" s="72">
        <v>0.10651999999999999</v>
      </c>
      <c r="H45" s="75">
        <f t="shared" si="1"/>
        <v>5243421.5760407457</v>
      </c>
      <c r="I45" s="72">
        <v>0.1128</v>
      </c>
      <c r="J45" s="77">
        <f t="shared" si="2"/>
        <v>5552553.0771441627</v>
      </c>
      <c r="K45" s="84">
        <f t="shared" si="3"/>
        <v>309131.50110341702</v>
      </c>
    </row>
    <row r="46" spans="1:13" ht="14.25" x14ac:dyDescent="0.2">
      <c r="A46" s="5"/>
      <c r="B46" s="28" t="s">
        <v>65</v>
      </c>
      <c r="C46" s="43">
        <v>49048550.123751149</v>
      </c>
      <c r="D46" s="42">
        <v>61062326.608711988</v>
      </c>
      <c r="E46" s="43">
        <v>61580909.479999997</v>
      </c>
      <c r="F46" s="67">
        <f t="shared" si="0"/>
        <v>49567132.995039158</v>
      </c>
      <c r="G46" s="72">
        <v>0.115</v>
      </c>
      <c r="H46" s="75">
        <f t="shared" si="1"/>
        <v>5700220.2944295034</v>
      </c>
      <c r="I46" s="72">
        <v>0.10109</v>
      </c>
      <c r="J46" s="77">
        <f t="shared" si="2"/>
        <v>5010741.4744685087</v>
      </c>
      <c r="K46" s="84">
        <f t="shared" si="3"/>
        <v>-689478.81996099465</v>
      </c>
    </row>
    <row r="47" spans="1:13" ht="14.25" x14ac:dyDescent="0.2">
      <c r="A47" s="5"/>
      <c r="B47" s="28" t="s">
        <v>66</v>
      </c>
      <c r="C47" s="43">
        <v>50371553.39048706</v>
      </c>
      <c r="D47" s="42">
        <v>61580909</v>
      </c>
      <c r="E47" s="43">
        <v>60349709.408273801</v>
      </c>
      <c r="F47" s="67">
        <f t="shared" si="0"/>
        <v>49140353.798760861</v>
      </c>
      <c r="G47" s="72">
        <v>0.12739</v>
      </c>
      <c r="H47" s="75">
        <f t="shared" si="1"/>
        <v>6259989.6704241466</v>
      </c>
      <c r="I47" s="72">
        <v>8.8639999999999997E-2</v>
      </c>
      <c r="J47" s="77">
        <f t="shared" si="2"/>
        <v>4355800.9607221624</v>
      </c>
      <c r="K47" s="84">
        <f t="shared" si="3"/>
        <v>-1904188.7097019842</v>
      </c>
      <c r="M47" s="107"/>
    </row>
    <row r="48" spans="1:13" ht="14.25" x14ac:dyDescent="0.2">
      <c r="A48" s="5"/>
      <c r="B48" s="28" t="s">
        <v>67</v>
      </c>
      <c r="C48" s="43">
        <v>53534376.300136536</v>
      </c>
      <c r="D48" s="42">
        <v>60349709.408273801</v>
      </c>
      <c r="E48" s="43">
        <v>52460490.319937266</v>
      </c>
      <c r="F48" s="67">
        <f t="shared" si="0"/>
        <v>45645157.211800002</v>
      </c>
      <c r="G48" s="72">
        <v>0.10212</v>
      </c>
      <c r="H48" s="75">
        <f t="shared" si="1"/>
        <v>4661283.4544690158</v>
      </c>
      <c r="I48" s="72">
        <v>0.12562999999999999</v>
      </c>
      <c r="J48" s="77">
        <f t="shared" si="2"/>
        <v>5734401.1005184334</v>
      </c>
      <c r="K48" s="84">
        <f t="shared" si="3"/>
        <v>1073117.6460494176</v>
      </c>
      <c r="M48" s="108"/>
    </row>
    <row r="49" spans="1:11" ht="14.25" x14ac:dyDescent="0.2">
      <c r="A49" s="5"/>
      <c r="B49" s="28" t="s">
        <v>68</v>
      </c>
      <c r="C49" s="43">
        <v>43767455.718605682</v>
      </c>
      <c r="D49" s="42">
        <v>52460490.319937266</v>
      </c>
      <c r="E49" s="43">
        <v>54704461.40093156</v>
      </c>
      <c r="F49" s="67">
        <f t="shared" si="0"/>
        <v>46011426.799599975</v>
      </c>
      <c r="G49" s="72">
        <v>0.11164</v>
      </c>
      <c r="H49" s="75">
        <f t="shared" si="1"/>
        <v>5136715.6879073409</v>
      </c>
      <c r="I49" s="72">
        <v>9.7040000000000001E-2</v>
      </c>
      <c r="J49" s="77">
        <f t="shared" si="2"/>
        <v>4464948.8566331817</v>
      </c>
      <c r="K49" s="84">
        <f t="shared" si="3"/>
        <v>-671766.83127415925</v>
      </c>
    </row>
    <row r="50" spans="1:11" ht="14.25" x14ac:dyDescent="0.2">
      <c r="A50" s="5"/>
      <c r="B50" s="28" t="s">
        <v>69</v>
      </c>
      <c r="C50" s="44">
        <v>49421729.866492331</v>
      </c>
      <c r="D50" s="42">
        <v>54704461.40093156</v>
      </c>
      <c r="E50" s="43">
        <v>57108361.13883923</v>
      </c>
      <c r="F50" s="67">
        <f t="shared" si="0"/>
        <v>51825629.604400001</v>
      </c>
      <c r="G50" s="72">
        <v>8.3909999999999998E-2</v>
      </c>
      <c r="H50" s="75">
        <f t="shared" si="1"/>
        <v>4348688.5801052041</v>
      </c>
      <c r="I50" s="72">
        <v>9.2069999999999999E-2</v>
      </c>
      <c r="J50" s="77">
        <f t="shared" si="2"/>
        <v>4771585.717677108</v>
      </c>
      <c r="K50" s="84">
        <f t="shared" si="3"/>
        <v>422897.13757190388</v>
      </c>
    </row>
    <row r="51" spans="1:11" ht="28.5" customHeight="1" thickBot="1" x14ac:dyDescent="0.3">
      <c r="A51" s="5"/>
      <c r="B51" s="29" t="s">
        <v>70</v>
      </c>
      <c r="C51" s="45">
        <f>SUM(C39:C50)</f>
        <v>680842345.0782609</v>
      </c>
      <c r="D51" s="45">
        <f>SUM(D39:D50)</f>
        <v>751302377.41709983</v>
      </c>
      <c r="E51" s="45">
        <f>SUM(E39:E50)</f>
        <v>728336115.0359391</v>
      </c>
      <c r="F51" s="45">
        <f>SUM(F39:F50)</f>
        <v>657876082.69710004</v>
      </c>
      <c r="G51" s="73"/>
      <c r="H51" s="76">
        <f>SUM(H39:H50)</f>
        <v>65044549.65440236</v>
      </c>
      <c r="I51" s="73"/>
      <c r="J51" s="76">
        <f>SUM(J39:J50)</f>
        <v>65797478.3233945</v>
      </c>
      <c r="K51" s="85">
        <f>SUM(K39:K50)</f>
        <v>752928.66899213707</v>
      </c>
    </row>
    <row r="52" spans="1:11" ht="14.25" x14ac:dyDescent="0.2">
      <c r="A52" s="5"/>
      <c r="B52" s="5"/>
      <c r="C52" s="5"/>
      <c r="D52" s="5"/>
      <c r="E52" s="5"/>
      <c r="F52" s="5"/>
      <c r="G52" s="3"/>
      <c r="H52" s="3"/>
      <c r="I52" s="3"/>
      <c r="J52" s="78"/>
      <c r="K52" s="86"/>
    </row>
    <row r="53" spans="1:11" ht="14.25" x14ac:dyDescent="0.2">
      <c r="A53" s="5"/>
      <c r="B53" s="5"/>
      <c r="C53" s="5"/>
      <c r="D53" s="5"/>
      <c r="E53" s="5"/>
      <c r="F53" s="5"/>
      <c r="G53" s="5"/>
    </row>
    <row r="54" spans="1:11" ht="14.25" x14ac:dyDescent="0.2">
      <c r="A54" s="5"/>
      <c r="B54" s="5"/>
      <c r="C54" s="5"/>
      <c r="D54" s="5"/>
      <c r="E54" s="5"/>
      <c r="F54" s="5"/>
      <c r="G54" s="5"/>
    </row>
    <row r="55" spans="1:11" ht="14.25" x14ac:dyDescent="0.2">
      <c r="A55" s="5"/>
      <c r="B55" s="5"/>
      <c r="C55" s="5"/>
      <c r="D55" s="5"/>
      <c r="E55" s="5"/>
      <c r="F55" s="5"/>
      <c r="G55" s="5"/>
    </row>
    <row r="56" spans="1:11" ht="15" x14ac:dyDescent="0.25">
      <c r="A56" s="5"/>
      <c r="B56" s="5"/>
      <c r="C56" s="5"/>
      <c r="D56" s="5"/>
      <c r="E56" s="5"/>
      <c r="F56" s="5"/>
      <c r="G56" s="5"/>
      <c r="H56" s="121"/>
      <c r="I56" s="121"/>
      <c r="J56" s="121"/>
      <c r="K56" s="87"/>
    </row>
    <row r="57" spans="1:11" ht="15" customHeight="1" x14ac:dyDescent="0.25">
      <c r="A57" s="5"/>
      <c r="B57" s="5"/>
      <c r="C57" s="121" t="s">
        <v>71</v>
      </c>
      <c r="D57" s="121"/>
      <c r="E57" s="121"/>
      <c r="F57" s="68">
        <f>+F51/D18</f>
        <v>1.0281384300078278</v>
      </c>
      <c r="G57" s="5"/>
      <c r="H57" s="5"/>
      <c r="I57" s="5"/>
      <c r="J57" s="5"/>
      <c r="K57" s="5"/>
    </row>
    <row r="58" spans="1:11" ht="14.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5" x14ac:dyDescent="0.25">
      <c r="A59" s="5" t="s">
        <v>72</v>
      </c>
      <c r="B59" s="2" t="s">
        <v>73</v>
      </c>
      <c r="C59" s="24"/>
      <c r="D59" s="5"/>
      <c r="E59" s="5"/>
      <c r="F59" s="5"/>
      <c r="G59" s="5"/>
      <c r="H59" s="5"/>
      <c r="I59" s="5"/>
      <c r="J59" s="5"/>
      <c r="K59" s="88"/>
    </row>
    <row r="60" spans="1:11" ht="15" x14ac:dyDescent="0.25">
      <c r="A60" s="5"/>
      <c r="B60" s="23"/>
      <c r="C60" s="24"/>
      <c r="D60" s="5"/>
      <c r="E60" s="5"/>
      <c r="F60" s="5"/>
      <c r="G60" s="5"/>
      <c r="H60" s="5"/>
      <c r="I60" s="5"/>
      <c r="J60" s="5"/>
      <c r="K60" s="89"/>
    </row>
    <row r="61" spans="1:11" ht="15" x14ac:dyDescent="0.25">
      <c r="A61" s="18"/>
      <c r="B61" s="30" t="s">
        <v>74</v>
      </c>
      <c r="C61" s="46" t="s">
        <v>75</v>
      </c>
      <c r="D61" s="122" t="s">
        <v>76</v>
      </c>
      <c r="E61" s="122"/>
      <c r="F61" s="122"/>
      <c r="G61" s="122"/>
      <c r="H61" s="122"/>
      <c r="I61" s="5"/>
      <c r="J61" s="79"/>
      <c r="K61" s="5"/>
    </row>
    <row r="62" spans="1:11" ht="15" customHeight="1" x14ac:dyDescent="0.25">
      <c r="A62" s="123" t="s">
        <v>77</v>
      </c>
      <c r="B62" s="124"/>
      <c r="C62" s="47">
        <v>2341671.15</v>
      </c>
      <c r="D62" s="125"/>
      <c r="E62" s="126"/>
      <c r="F62" s="126"/>
      <c r="G62" s="126"/>
      <c r="H62" s="127"/>
      <c r="I62" s="5"/>
      <c r="J62" s="79"/>
      <c r="K62" s="5"/>
    </row>
    <row r="63" spans="1:11" ht="28.5" x14ac:dyDescent="0.2">
      <c r="A63" s="19" t="s">
        <v>78</v>
      </c>
      <c r="B63" s="31" t="s">
        <v>79</v>
      </c>
      <c r="C63" s="47">
        <f>-1801690-77</f>
        <v>-1801767</v>
      </c>
      <c r="D63" s="109"/>
      <c r="E63" s="109"/>
      <c r="F63" s="109"/>
      <c r="G63" s="109"/>
      <c r="H63" s="109"/>
      <c r="I63" s="5"/>
      <c r="J63" s="79"/>
      <c r="K63" s="5"/>
    </row>
    <row r="64" spans="1:11" ht="37.5" customHeight="1" x14ac:dyDescent="0.2">
      <c r="A64" s="19" t="s">
        <v>80</v>
      </c>
      <c r="B64" s="31" t="s">
        <v>81</v>
      </c>
      <c r="C64" s="47">
        <v>698162</v>
      </c>
      <c r="D64" s="111"/>
      <c r="E64" s="112"/>
      <c r="F64" s="112"/>
      <c r="G64" s="112"/>
      <c r="H64" s="113"/>
      <c r="I64" s="56"/>
      <c r="J64" s="80"/>
      <c r="K64" s="56"/>
    </row>
    <row r="65" spans="1:11" ht="31.5" customHeight="1" x14ac:dyDescent="0.2">
      <c r="A65" s="19" t="s">
        <v>82</v>
      </c>
      <c r="B65" s="31" t="s">
        <v>83</v>
      </c>
      <c r="C65" s="47"/>
      <c r="D65" s="109"/>
      <c r="E65" s="109"/>
      <c r="F65" s="109"/>
      <c r="G65" s="109"/>
      <c r="H65" s="109"/>
      <c r="I65" s="56"/>
      <c r="J65" s="80"/>
      <c r="K65" s="56"/>
    </row>
    <row r="66" spans="1:11" ht="30.75" customHeight="1" x14ac:dyDescent="0.2">
      <c r="A66" s="19" t="s">
        <v>84</v>
      </c>
      <c r="B66" s="31" t="s">
        <v>85</v>
      </c>
      <c r="C66" s="47"/>
      <c r="D66" s="111"/>
      <c r="E66" s="112"/>
      <c r="F66" s="112"/>
      <c r="G66" s="112"/>
      <c r="H66" s="113"/>
      <c r="I66" s="56"/>
      <c r="J66" s="81"/>
      <c r="K66" s="56"/>
    </row>
    <row r="67" spans="1:11" ht="45.75" customHeight="1" x14ac:dyDescent="0.2">
      <c r="A67" s="19" t="s">
        <v>86</v>
      </c>
      <c r="B67" s="31" t="s">
        <v>87</v>
      </c>
      <c r="C67" s="47"/>
      <c r="D67" s="109"/>
      <c r="E67" s="109"/>
      <c r="F67" s="109"/>
      <c r="G67" s="109"/>
      <c r="H67" s="109"/>
      <c r="I67" s="56"/>
      <c r="J67" s="81"/>
      <c r="K67" s="56"/>
    </row>
    <row r="68" spans="1:11" ht="42" customHeight="1" x14ac:dyDescent="0.2">
      <c r="A68" s="19" t="s">
        <v>88</v>
      </c>
      <c r="B68" s="31" t="s">
        <v>89</v>
      </c>
      <c r="C68" s="47"/>
      <c r="D68" s="109"/>
      <c r="E68" s="109"/>
      <c r="F68" s="109"/>
      <c r="G68" s="109"/>
      <c r="H68" s="109"/>
      <c r="I68" s="56"/>
      <c r="J68" s="81"/>
      <c r="K68" s="56"/>
    </row>
    <row r="69" spans="1:11" ht="33.75" customHeight="1" x14ac:dyDescent="0.2">
      <c r="A69" s="19">
        <v>4</v>
      </c>
      <c r="B69" s="31" t="s">
        <v>90</v>
      </c>
      <c r="C69" s="47"/>
      <c r="D69" s="109"/>
      <c r="E69" s="109"/>
      <c r="F69" s="109"/>
      <c r="G69" s="109"/>
      <c r="H69" s="109"/>
      <c r="I69" s="56"/>
      <c r="J69" s="81"/>
      <c r="K69" s="56"/>
    </row>
    <row r="70" spans="1:11" ht="36.75" customHeight="1" x14ac:dyDescent="0.2">
      <c r="A70" s="19">
        <v>5</v>
      </c>
      <c r="B70" s="31" t="s">
        <v>91</v>
      </c>
      <c r="C70" s="47"/>
      <c r="D70" s="109"/>
      <c r="E70" s="109"/>
      <c r="F70" s="109"/>
      <c r="G70" s="109"/>
      <c r="H70" s="109"/>
      <c r="I70" s="56"/>
      <c r="J70" s="81"/>
      <c r="K70" s="56"/>
    </row>
    <row r="71" spans="1:11" ht="35.25" customHeight="1" x14ac:dyDescent="0.2">
      <c r="A71" s="20">
        <v>6</v>
      </c>
      <c r="B71" s="32" t="s">
        <v>92</v>
      </c>
      <c r="C71" s="47"/>
      <c r="D71" s="110"/>
      <c r="E71" s="109"/>
      <c r="F71" s="109"/>
      <c r="G71" s="109"/>
      <c r="H71" s="109"/>
      <c r="I71" s="5"/>
      <c r="J71" s="69"/>
      <c r="K71" s="5"/>
    </row>
    <row r="72" spans="1:11" ht="38.25" customHeight="1" x14ac:dyDescent="0.2">
      <c r="A72" s="20">
        <v>7</v>
      </c>
      <c r="B72" s="33" t="s">
        <v>93</v>
      </c>
      <c r="C72" s="47"/>
      <c r="D72" s="109"/>
      <c r="E72" s="109"/>
      <c r="F72" s="109"/>
      <c r="G72" s="109"/>
      <c r="H72" s="109"/>
      <c r="I72" s="5"/>
      <c r="J72" s="5"/>
      <c r="K72" s="5"/>
    </row>
    <row r="73" spans="1:11" ht="28.5" customHeight="1" x14ac:dyDescent="0.2">
      <c r="A73" s="20">
        <v>8</v>
      </c>
      <c r="B73" s="33" t="s">
        <v>94</v>
      </c>
      <c r="C73" s="47"/>
      <c r="D73" s="109"/>
      <c r="E73" s="109"/>
      <c r="F73" s="109"/>
      <c r="G73" s="109"/>
      <c r="H73" s="109"/>
      <c r="I73" s="5"/>
      <c r="J73" s="5"/>
      <c r="K73" s="5"/>
    </row>
    <row r="74" spans="1:11" ht="14.25" x14ac:dyDescent="0.2">
      <c r="A74" s="20">
        <v>9</v>
      </c>
      <c r="B74" s="34"/>
      <c r="C74" s="47"/>
      <c r="D74" s="111"/>
      <c r="E74" s="112"/>
      <c r="F74" s="112"/>
      <c r="G74" s="112"/>
      <c r="H74" s="113"/>
      <c r="I74" s="5"/>
      <c r="J74" s="5"/>
      <c r="K74" s="5"/>
    </row>
    <row r="75" spans="1:11" ht="14.25" x14ac:dyDescent="0.2">
      <c r="A75" s="20">
        <v>10</v>
      </c>
      <c r="B75" s="34"/>
      <c r="C75" s="47"/>
      <c r="D75" s="109"/>
      <c r="E75" s="109"/>
      <c r="F75" s="109"/>
      <c r="G75" s="109"/>
      <c r="H75" s="109"/>
      <c r="I75" s="5"/>
      <c r="J75" s="5"/>
      <c r="K75" s="5"/>
    </row>
    <row r="76" spans="1:11" ht="32.25" customHeight="1" x14ac:dyDescent="0.25">
      <c r="A76" s="5" t="s">
        <v>95</v>
      </c>
      <c r="B76" s="17" t="s">
        <v>96</v>
      </c>
      <c r="C76" s="48">
        <f>SUM(C62:C75)</f>
        <v>1238066.1499999999</v>
      </c>
      <c r="D76" s="58"/>
      <c r="E76" s="58"/>
      <c r="F76" s="58"/>
      <c r="G76" s="58"/>
      <c r="H76" s="5"/>
      <c r="I76" s="5"/>
      <c r="J76" s="5"/>
      <c r="K76" s="5"/>
    </row>
    <row r="77" spans="1:11" ht="34.5" customHeight="1" x14ac:dyDescent="0.25">
      <c r="A77" s="5"/>
      <c r="B77" s="35" t="s">
        <v>97</v>
      </c>
      <c r="C77" s="49">
        <f>+K51</f>
        <v>752928.66899213707</v>
      </c>
      <c r="D77" s="58"/>
      <c r="E77" s="58"/>
      <c r="F77" s="58"/>
      <c r="G77" s="58"/>
      <c r="H77" s="5"/>
      <c r="I77" s="5"/>
      <c r="J77" s="5"/>
      <c r="K77" s="5"/>
    </row>
    <row r="78" spans="1:11" ht="27" customHeight="1" x14ac:dyDescent="0.25">
      <c r="A78" s="5"/>
      <c r="B78" s="36" t="s">
        <v>14</v>
      </c>
      <c r="C78" s="50">
        <f>+C76-C77</f>
        <v>485137.48100786284</v>
      </c>
      <c r="D78" s="5"/>
      <c r="E78" s="79"/>
      <c r="F78" s="5"/>
      <c r="G78" s="5"/>
      <c r="H78" s="5"/>
      <c r="I78" s="5"/>
      <c r="J78" s="5"/>
      <c r="K78" s="5"/>
    </row>
    <row r="79" spans="1:11" ht="38.25" customHeight="1" thickBot="1" x14ac:dyDescent="0.3">
      <c r="A79" s="5"/>
      <c r="B79" s="36" t="s">
        <v>16</v>
      </c>
      <c r="C79" s="51">
        <f>+C78/J51</f>
        <v>7.3731926111729219E-3</v>
      </c>
      <c r="D79" s="59"/>
      <c r="E79" s="79"/>
      <c r="F79" s="56"/>
      <c r="G79" s="16"/>
      <c r="H79" s="16"/>
      <c r="I79" s="16"/>
      <c r="J79" s="16"/>
      <c r="K79" s="16"/>
    </row>
    <row r="80" spans="1:11" ht="13.5" thickTop="1" x14ac:dyDescent="0.2"/>
  </sheetData>
  <mergeCells count="22">
    <mergeCell ref="B13:C13"/>
    <mergeCell ref="E13:F13"/>
    <mergeCell ref="B19:H19"/>
    <mergeCell ref="D68:H68"/>
    <mergeCell ref="B25:F25"/>
    <mergeCell ref="H56:J56"/>
    <mergeCell ref="C57:E57"/>
    <mergeCell ref="D61:H61"/>
    <mergeCell ref="A62:B62"/>
    <mergeCell ref="D62:H62"/>
    <mergeCell ref="D63:H63"/>
    <mergeCell ref="D64:H64"/>
    <mergeCell ref="D65:H65"/>
    <mergeCell ref="D66:H66"/>
    <mergeCell ref="D67:H67"/>
    <mergeCell ref="D75:H75"/>
    <mergeCell ref="D69:H69"/>
    <mergeCell ref="D70:H70"/>
    <mergeCell ref="D71:H71"/>
    <mergeCell ref="D72:H72"/>
    <mergeCell ref="D73:H73"/>
    <mergeCell ref="D74:H74"/>
  </mergeCells>
  <pageMargins left="0.34" right="0.27" top="0.46" bottom="0.28999999999999998" header="0.3" footer="0.2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Information Sheet</vt:lpstr>
      <vt:lpstr>2017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Muir, Liz</dc:creator>
  <cp:keywords/>
  <dc:description/>
  <cp:lastModifiedBy>Muir, Liz</cp:lastModifiedBy>
  <cp:lastPrinted>2018-08-13T19:21:01Z</cp:lastPrinted>
  <dcterms:created xsi:type="dcterms:W3CDTF">2018-08-07T12:49:33Z</dcterms:created>
  <dcterms:modified xsi:type="dcterms:W3CDTF">2018-10-02T20:28:25Z</dcterms:modified>
  <cp:category/>
</cp:coreProperties>
</file>