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pplications Department\Department Applications\Rates\2019 Electricity Rates\IRM\IRM Applications\Price Cap IR\Waterloo North\Interrogatories\"/>
    </mc:Choice>
  </mc:AlternateContent>
  <bookViews>
    <workbookView xWindow="0" yWindow="0" windowWidth="25600" windowHeight="10360"/>
  </bookViews>
  <sheets>
    <sheet name="April 17" sheetId="21" r:id="rId1"/>
    <sheet name="May 17" sheetId="20" r:id="rId2"/>
    <sheet name="June 17" sheetId="19" r:id="rId3"/>
    <sheet name="July 17" sheetId="18" r:id="rId4"/>
    <sheet name="Aug 17" sheetId="17" r:id="rId5"/>
    <sheet name="Sept 17" sheetId="16" r:id="rId6"/>
    <sheet name="Oct 17" sheetId="15" r:id="rId7"/>
    <sheet name="Nov 17" sheetId="11" r:id="rId8"/>
    <sheet name="Dec 17" sheetId="14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1" l="1"/>
  <c r="G32" i="21" l="1"/>
  <c r="D32" i="21"/>
  <c r="C32" i="21"/>
  <c r="B32" i="21"/>
  <c r="G31" i="21"/>
  <c r="D31" i="21"/>
  <c r="C31" i="21"/>
  <c r="B31" i="21"/>
  <c r="G30" i="21"/>
  <c r="D30" i="21"/>
  <c r="C30" i="21"/>
  <c r="B30" i="21"/>
  <c r="G29" i="21"/>
  <c r="D29" i="21"/>
  <c r="C29" i="21"/>
  <c r="B29" i="21"/>
  <c r="G28" i="21"/>
  <c r="D28" i="21"/>
  <c r="C28" i="21"/>
  <c r="B28" i="21"/>
  <c r="G23" i="21"/>
  <c r="J22" i="21"/>
  <c r="I22" i="21"/>
  <c r="I32" i="21" s="1"/>
  <c r="H22" i="21"/>
  <c r="H32" i="21" s="1"/>
  <c r="E22" i="21"/>
  <c r="F22" i="21" s="1"/>
  <c r="J21" i="21"/>
  <c r="I21" i="21"/>
  <c r="H21" i="21"/>
  <c r="H31" i="21" s="1"/>
  <c r="E21" i="21"/>
  <c r="F21" i="21" s="1"/>
  <c r="J20" i="21"/>
  <c r="I20" i="21"/>
  <c r="H20" i="21"/>
  <c r="H30" i="21" s="1"/>
  <c r="E20" i="21"/>
  <c r="F20" i="21" s="1"/>
  <c r="J19" i="21"/>
  <c r="J29" i="21" s="1"/>
  <c r="I19" i="21"/>
  <c r="H19" i="21"/>
  <c r="E19" i="21"/>
  <c r="F19" i="21" s="1"/>
  <c r="J18" i="21"/>
  <c r="J23" i="21" s="1"/>
  <c r="I18" i="21"/>
  <c r="I23" i="21" s="1"/>
  <c r="H18" i="21"/>
  <c r="H28" i="21" s="1"/>
  <c r="E18" i="21"/>
  <c r="F18" i="21" s="1"/>
  <c r="G12" i="21"/>
  <c r="J11" i="21"/>
  <c r="I11" i="21"/>
  <c r="H11" i="21"/>
  <c r="E11" i="21"/>
  <c r="F11" i="21" s="1"/>
  <c r="J10" i="21"/>
  <c r="I10" i="21"/>
  <c r="I31" i="21" s="1"/>
  <c r="H10" i="21"/>
  <c r="E10" i="21"/>
  <c r="E31" i="21" s="1"/>
  <c r="J9" i="21"/>
  <c r="J30" i="21" s="1"/>
  <c r="I9" i="21"/>
  <c r="I30" i="21" s="1"/>
  <c r="H9" i="21"/>
  <c r="E9" i="21"/>
  <c r="F9" i="21" s="1"/>
  <c r="J8" i="21"/>
  <c r="I8" i="21"/>
  <c r="H8" i="21"/>
  <c r="H29" i="21" s="1"/>
  <c r="E8" i="21"/>
  <c r="J7" i="21"/>
  <c r="J28" i="21" s="1"/>
  <c r="I7" i="21"/>
  <c r="H7" i="21"/>
  <c r="H12" i="21" s="1"/>
  <c r="E7" i="21"/>
  <c r="F7" i="21" s="1"/>
  <c r="G32" i="20"/>
  <c r="D32" i="20"/>
  <c r="C32" i="20"/>
  <c r="B32" i="20"/>
  <c r="G31" i="20"/>
  <c r="D31" i="20"/>
  <c r="C31" i="20"/>
  <c r="B31" i="20"/>
  <c r="G30" i="20"/>
  <c r="D30" i="20"/>
  <c r="C30" i="20"/>
  <c r="B30" i="20"/>
  <c r="G29" i="20"/>
  <c r="D29" i="20"/>
  <c r="C29" i="20"/>
  <c r="B29" i="20"/>
  <c r="G28" i="20"/>
  <c r="D28" i="20"/>
  <c r="C28" i="20"/>
  <c r="B28" i="20"/>
  <c r="G23" i="20"/>
  <c r="J22" i="20"/>
  <c r="I22" i="20"/>
  <c r="I32" i="20" s="1"/>
  <c r="H22" i="20"/>
  <c r="E22" i="20"/>
  <c r="F22" i="20" s="1"/>
  <c r="J21" i="20"/>
  <c r="I21" i="20"/>
  <c r="H21" i="20"/>
  <c r="K21" i="20" s="1"/>
  <c r="F21" i="20"/>
  <c r="E21" i="20"/>
  <c r="J20" i="20"/>
  <c r="I20" i="20"/>
  <c r="H20" i="20"/>
  <c r="E20" i="20"/>
  <c r="F20" i="20" s="1"/>
  <c r="J19" i="20"/>
  <c r="I19" i="20"/>
  <c r="H19" i="20"/>
  <c r="E19" i="20"/>
  <c r="F19" i="20" s="1"/>
  <c r="J18" i="20"/>
  <c r="I18" i="20"/>
  <c r="I23" i="20" s="1"/>
  <c r="H18" i="20"/>
  <c r="E18" i="20"/>
  <c r="F18" i="20" s="1"/>
  <c r="G12" i="20"/>
  <c r="J11" i="20"/>
  <c r="I11" i="20"/>
  <c r="H11" i="20"/>
  <c r="K11" i="20" s="1"/>
  <c r="E11" i="20"/>
  <c r="J10" i="20"/>
  <c r="I10" i="20"/>
  <c r="H10" i="20"/>
  <c r="K10" i="20" s="1"/>
  <c r="E10" i="20"/>
  <c r="E31" i="20" s="1"/>
  <c r="J9" i="20"/>
  <c r="I9" i="20"/>
  <c r="H9" i="20"/>
  <c r="K9" i="20" s="1"/>
  <c r="E9" i="20"/>
  <c r="J8" i="20"/>
  <c r="I8" i="20"/>
  <c r="H8" i="20"/>
  <c r="E8" i="20"/>
  <c r="E29" i="20" s="1"/>
  <c r="J7" i="20"/>
  <c r="J12" i="20" s="1"/>
  <c r="I7" i="20"/>
  <c r="I12" i="20" s="1"/>
  <c r="H7" i="20"/>
  <c r="E7" i="20"/>
  <c r="E28" i="20" s="1"/>
  <c r="G32" i="19"/>
  <c r="D32" i="19"/>
  <c r="C32" i="19"/>
  <c r="B32" i="19"/>
  <c r="G31" i="19"/>
  <c r="D31" i="19"/>
  <c r="C31" i="19"/>
  <c r="B31" i="19"/>
  <c r="G30" i="19"/>
  <c r="D30" i="19"/>
  <c r="C30" i="19"/>
  <c r="B30" i="19"/>
  <c r="G29" i="19"/>
  <c r="D29" i="19"/>
  <c r="C29" i="19"/>
  <c r="B29" i="19"/>
  <c r="G28" i="19"/>
  <c r="D28" i="19"/>
  <c r="C28" i="19"/>
  <c r="B28" i="19"/>
  <c r="G23" i="19"/>
  <c r="J22" i="19"/>
  <c r="I22" i="19"/>
  <c r="H22" i="19"/>
  <c r="E22" i="19"/>
  <c r="F22" i="19" s="1"/>
  <c r="J21" i="19"/>
  <c r="I21" i="19"/>
  <c r="H21" i="19"/>
  <c r="E21" i="19"/>
  <c r="F21" i="19" s="1"/>
  <c r="J20" i="19"/>
  <c r="I20" i="19"/>
  <c r="H20" i="19"/>
  <c r="E20" i="19"/>
  <c r="F20" i="19" s="1"/>
  <c r="J19" i="19"/>
  <c r="I19" i="19"/>
  <c r="H19" i="19"/>
  <c r="H29" i="19" s="1"/>
  <c r="E19" i="19"/>
  <c r="F19" i="19" s="1"/>
  <c r="J18" i="19"/>
  <c r="J23" i="19" s="1"/>
  <c r="I18" i="19"/>
  <c r="I23" i="19" s="1"/>
  <c r="H18" i="19"/>
  <c r="H28" i="19" s="1"/>
  <c r="E18" i="19"/>
  <c r="F18" i="19" s="1"/>
  <c r="G12" i="19"/>
  <c r="J11" i="19"/>
  <c r="I11" i="19"/>
  <c r="I32" i="19" s="1"/>
  <c r="H11" i="19"/>
  <c r="E11" i="19"/>
  <c r="J10" i="19"/>
  <c r="I10" i="19"/>
  <c r="I31" i="19" s="1"/>
  <c r="H10" i="19"/>
  <c r="E10" i="19"/>
  <c r="J9" i="19"/>
  <c r="I9" i="19"/>
  <c r="I30" i="19" s="1"/>
  <c r="H9" i="19"/>
  <c r="K9" i="19" s="1"/>
  <c r="F9" i="19"/>
  <c r="E9" i="19"/>
  <c r="J8" i="19"/>
  <c r="I8" i="19"/>
  <c r="I29" i="19" s="1"/>
  <c r="H8" i="19"/>
  <c r="E8" i="19"/>
  <c r="J7" i="19"/>
  <c r="I7" i="19"/>
  <c r="H7" i="19"/>
  <c r="E7" i="19"/>
  <c r="F7" i="19" s="1"/>
  <c r="G32" i="18"/>
  <c r="D32" i="18"/>
  <c r="C32" i="18"/>
  <c r="B32" i="18"/>
  <c r="G31" i="18"/>
  <c r="D31" i="18"/>
  <c r="C31" i="18"/>
  <c r="B31" i="18"/>
  <c r="G30" i="18"/>
  <c r="D30" i="18"/>
  <c r="C30" i="18"/>
  <c r="B30" i="18"/>
  <c r="G29" i="18"/>
  <c r="D29" i="18"/>
  <c r="C29" i="18"/>
  <c r="B29" i="18"/>
  <c r="G28" i="18"/>
  <c r="D28" i="18"/>
  <c r="C28" i="18"/>
  <c r="B28" i="18"/>
  <c r="G23" i="18"/>
  <c r="J22" i="18"/>
  <c r="I22" i="18"/>
  <c r="H22" i="18"/>
  <c r="E22" i="18"/>
  <c r="F22" i="18" s="1"/>
  <c r="J21" i="18"/>
  <c r="I21" i="18"/>
  <c r="H21" i="18"/>
  <c r="E21" i="18"/>
  <c r="F21" i="18" s="1"/>
  <c r="J20" i="18"/>
  <c r="I20" i="18"/>
  <c r="H20" i="18"/>
  <c r="H30" i="18" s="1"/>
  <c r="E20" i="18"/>
  <c r="F20" i="18" s="1"/>
  <c r="J19" i="18"/>
  <c r="I19" i="18"/>
  <c r="H19" i="18"/>
  <c r="E19" i="18"/>
  <c r="F19" i="18" s="1"/>
  <c r="J18" i="18"/>
  <c r="I18" i="18"/>
  <c r="I23" i="18" s="1"/>
  <c r="H18" i="18"/>
  <c r="E18" i="18"/>
  <c r="F18" i="18" s="1"/>
  <c r="G12" i="18"/>
  <c r="J11" i="18"/>
  <c r="I11" i="18"/>
  <c r="H11" i="18"/>
  <c r="H32" i="18" s="1"/>
  <c r="E11" i="18"/>
  <c r="E32" i="18" s="1"/>
  <c r="J10" i="18"/>
  <c r="I10" i="18"/>
  <c r="H10" i="18"/>
  <c r="E10" i="18"/>
  <c r="E31" i="18" s="1"/>
  <c r="J9" i="18"/>
  <c r="J30" i="18" s="1"/>
  <c r="I9" i="18"/>
  <c r="H9" i="18"/>
  <c r="E9" i="18"/>
  <c r="E30" i="18" s="1"/>
  <c r="J8" i="18"/>
  <c r="J29" i="18" s="1"/>
  <c r="I8" i="18"/>
  <c r="H8" i="18"/>
  <c r="E8" i="18"/>
  <c r="E29" i="18" s="1"/>
  <c r="J7" i="18"/>
  <c r="I7" i="18"/>
  <c r="H7" i="18"/>
  <c r="H12" i="18" s="1"/>
  <c r="E7" i="18"/>
  <c r="E28" i="18" s="1"/>
  <c r="G32" i="17"/>
  <c r="D32" i="17"/>
  <c r="C32" i="17"/>
  <c r="B32" i="17"/>
  <c r="G31" i="17"/>
  <c r="D31" i="17"/>
  <c r="C31" i="17"/>
  <c r="B31" i="17"/>
  <c r="G30" i="17"/>
  <c r="D30" i="17"/>
  <c r="C30" i="17"/>
  <c r="B30" i="17"/>
  <c r="G29" i="17"/>
  <c r="D29" i="17"/>
  <c r="C29" i="17"/>
  <c r="B29" i="17"/>
  <c r="G28" i="17"/>
  <c r="D28" i="17"/>
  <c r="C28" i="17"/>
  <c r="B28" i="17"/>
  <c r="G23" i="17"/>
  <c r="J22" i="17"/>
  <c r="I22" i="17"/>
  <c r="H22" i="17"/>
  <c r="E22" i="17"/>
  <c r="F22" i="17" s="1"/>
  <c r="J21" i="17"/>
  <c r="I21" i="17"/>
  <c r="H21" i="17"/>
  <c r="E21" i="17"/>
  <c r="F21" i="17" s="1"/>
  <c r="J20" i="17"/>
  <c r="J30" i="17" s="1"/>
  <c r="I20" i="17"/>
  <c r="H20" i="17"/>
  <c r="E20" i="17"/>
  <c r="F20" i="17" s="1"/>
  <c r="J19" i="17"/>
  <c r="I19" i="17"/>
  <c r="H19" i="17"/>
  <c r="E19" i="17"/>
  <c r="F19" i="17" s="1"/>
  <c r="J18" i="17"/>
  <c r="J23" i="17" s="1"/>
  <c r="I18" i="17"/>
  <c r="H18" i="17"/>
  <c r="E18" i="17"/>
  <c r="F18" i="17" s="1"/>
  <c r="G12" i="17"/>
  <c r="J11" i="17"/>
  <c r="I11" i="17"/>
  <c r="H11" i="17"/>
  <c r="E11" i="17"/>
  <c r="E32" i="17" s="1"/>
  <c r="J10" i="17"/>
  <c r="I10" i="17"/>
  <c r="H10" i="17"/>
  <c r="E10" i="17"/>
  <c r="E31" i="17" s="1"/>
  <c r="J9" i="17"/>
  <c r="I9" i="17"/>
  <c r="H9" i="17"/>
  <c r="H30" i="17" s="1"/>
  <c r="E9" i="17"/>
  <c r="J8" i="17"/>
  <c r="J29" i="17" s="1"/>
  <c r="I8" i="17"/>
  <c r="H8" i="17"/>
  <c r="E8" i="17"/>
  <c r="J7" i="17"/>
  <c r="I7" i="17"/>
  <c r="I28" i="17" s="1"/>
  <c r="H7" i="17"/>
  <c r="E7" i="17"/>
  <c r="E28" i="17" s="1"/>
  <c r="G32" i="16"/>
  <c r="D32" i="16"/>
  <c r="C32" i="16"/>
  <c r="B32" i="16"/>
  <c r="G31" i="16"/>
  <c r="D31" i="16"/>
  <c r="C31" i="16"/>
  <c r="B31" i="16"/>
  <c r="G30" i="16"/>
  <c r="D30" i="16"/>
  <c r="C30" i="16"/>
  <c r="B30" i="16"/>
  <c r="G29" i="16"/>
  <c r="D29" i="16"/>
  <c r="C29" i="16"/>
  <c r="B29" i="16"/>
  <c r="G28" i="16"/>
  <c r="G33" i="16" s="1"/>
  <c r="D28" i="16"/>
  <c r="C28" i="16"/>
  <c r="B28" i="16"/>
  <c r="G23" i="16"/>
  <c r="J22" i="16"/>
  <c r="I22" i="16"/>
  <c r="I23" i="16" s="1"/>
  <c r="H22" i="16"/>
  <c r="E22" i="16"/>
  <c r="F22" i="16" s="1"/>
  <c r="J21" i="16"/>
  <c r="I21" i="16"/>
  <c r="H21" i="16"/>
  <c r="E21" i="16"/>
  <c r="J20" i="16"/>
  <c r="I20" i="16"/>
  <c r="H20" i="16"/>
  <c r="E20" i="16"/>
  <c r="F20" i="16" s="1"/>
  <c r="J19" i="16"/>
  <c r="J29" i="16" s="1"/>
  <c r="I19" i="16"/>
  <c r="H19" i="16"/>
  <c r="E19" i="16"/>
  <c r="E29" i="16" s="1"/>
  <c r="J18" i="16"/>
  <c r="J23" i="16" s="1"/>
  <c r="I18" i="16"/>
  <c r="H18" i="16"/>
  <c r="E18" i="16"/>
  <c r="F18" i="16" s="1"/>
  <c r="G12" i="16"/>
  <c r="J11" i="16"/>
  <c r="I11" i="16"/>
  <c r="H11" i="16"/>
  <c r="E11" i="16"/>
  <c r="F11" i="16" s="1"/>
  <c r="J10" i="16"/>
  <c r="I10" i="16"/>
  <c r="H10" i="16"/>
  <c r="E10" i="16"/>
  <c r="F10" i="16" s="1"/>
  <c r="J9" i="16"/>
  <c r="I9" i="16"/>
  <c r="H9" i="16"/>
  <c r="E9" i="16"/>
  <c r="F9" i="16" s="1"/>
  <c r="J8" i="16"/>
  <c r="I8" i="16"/>
  <c r="I29" i="16" s="1"/>
  <c r="H8" i="16"/>
  <c r="K8" i="16" s="1"/>
  <c r="E8" i="16"/>
  <c r="F8" i="16" s="1"/>
  <c r="J7" i="16"/>
  <c r="I7" i="16"/>
  <c r="H7" i="16"/>
  <c r="E7" i="16"/>
  <c r="F7" i="16" s="1"/>
  <c r="G32" i="15"/>
  <c r="D32" i="15"/>
  <c r="C32" i="15"/>
  <c r="B32" i="15"/>
  <c r="G31" i="15"/>
  <c r="D31" i="15"/>
  <c r="C31" i="15"/>
  <c r="B31" i="15"/>
  <c r="G30" i="15"/>
  <c r="D30" i="15"/>
  <c r="C30" i="15"/>
  <c r="B30" i="15"/>
  <c r="G29" i="15"/>
  <c r="D29" i="15"/>
  <c r="C29" i="15"/>
  <c r="B29" i="15"/>
  <c r="G28" i="15"/>
  <c r="D28" i="15"/>
  <c r="C28" i="15"/>
  <c r="B28" i="15"/>
  <c r="G23" i="15"/>
  <c r="J22" i="15"/>
  <c r="I22" i="15"/>
  <c r="H22" i="15"/>
  <c r="E22" i="15"/>
  <c r="F22" i="15" s="1"/>
  <c r="J21" i="15"/>
  <c r="I21" i="15"/>
  <c r="H21" i="15"/>
  <c r="E21" i="15"/>
  <c r="F21" i="15" s="1"/>
  <c r="J20" i="15"/>
  <c r="I20" i="15"/>
  <c r="H20" i="15"/>
  <c r="E20" i="15"/>
  <c r="J19" i="15"/>
  <c r="J29" i="15" s="1"/>
  <c r="I19" i="15"/>
  <c r="H19" i="15"/>
  <c r="E19" i="15"/>
  <c r="F19" i="15" s="1"/>
  <c r="J18" i="15"/>
  <c r="I18" i="15"/>
  <c r="H18" i="15"/>
  <c r="E18" i="15"/>
  <c r="F18" i="15" s="1"/>
  <c r="G12" i="15"/>
  <c r="K11" i="15"/>
  <c r="J11" i="15"/>
  <c r="J32" i="15" s="1"/>
  <c r="I11" i="15"/>
  <c r="H11" i="15"/>
  <c r="E11" i="15"/>
  <c r="J10" i="15"/>
  <c r="I10" i="15"/>
  <c r="H10" i="15"/>
  <c r="K10" i="15" s="1"/>
  <c r="E10" i="15"/>
  <c r="E31" i="15" s="1"/>
  <c r="J9" i="15"/>
  <c r="I9" i="15"/>
  <c r="I30" i="15" s="1"/>
  <c r="H9" i="15"/>
  <c r="E9" i="15"/>
  <c r="F9" i="15" s="1"/>
  <c r="J8" i="15"/>
  <c r="I8" i="15"/>
  <c r="H8" i="15"/>
  <c r="E8" i="15"/>
  <c r="E29" i="15" s="1"/>
  <c r="J7" i="15"/>
  <c r="J28" i="15" s="1"/>
  <c r="I7" i="15"/>
  <c r="H7" i="15"/>
  <c r="E7" i="15"/>
  <c r="F7" i="15" s="1"/>
  <c r="G32" i="14"/>
  <c r="D32" i="14"/>
  <c r="C32" i="14"/>
  <c r="B32" i="14"/>
  <c r="G31" i="14"/>
  <c r="D31" i="14"/>
  <c r="C31" i="14"/>
  <c r="B31" i="14"/>
  <c r="G30" i="14"/>
  <c r="D30" i="14"/>
  <c r="C30" i="14"/>
  <c r="B30" i="14"/>
  <c r="G29" i="14"/>
  <c r="D29" i="14"/>
  <c r="C29" i="14"/>
  <c r="B29" i="14"/>
  <c r="G28" i="14"/>
  <c r="D28" i="14"/>
  <c r="C28" i="14"/>
  <c r="B28" i="14"/>
  <c r="G23" i="14"/>
  <c r="J22" i="14"/>
  <c r="J32" i="14" s="1"/>
  <c r="I22" i="14"/>
  <c r="H22" i="14"/>
  <c r="E22" i="14"/>
  <c r="F22" i="14" s="1"/>
  <c r="J21" i="14"/>
  <c r="I21" i="14"/>
  <c r="H21" i="14"/>
  <c r="E21" i="14"/>
  <c r="F21" i="14" s="1"/>
  <c r="J20" i="14"/>
  <c r="I20" i="14"/>
  <c r="H20" i="14"/>
  <c r="E20" i="14"/>
  <c r="F20" i="14" s="1"/>
  <c r="J19" i="14"/>
  <c r="I19" i="14"/>
  <c r="H19" i="14"/>
  <c r="H29" i="14" s="1"/>
  <c r="E19" i="14"/>
  <c r="F19" i="14" s="1"/>
  <c r="J18" i="14"/>
  <c r="I18" i="14"/>
  <c r="H18" i="14"/>
  <c r="E18" i="14"/>
  <c r="F18" i="14" s="1"/>
  <c r="G12" i="14"/>
  <c r="J11" i="14"/>
  <c r="I11" i="14"/>
  <c r="H11" i="14"/>
  <c r="K11" i="14" s="1"/>
  <c r="E11" i="14"/>
  <c r="J10" i="14"/>
  <c r="I10" i="14"/>
  <c r="H10" i="14"/>
  <c r="E10" i="14"/>
  <c r="F10" i="14" s="1"/>
  <c r="J9" i="14"/>
  <c r="I9" i="14"/>
  <c r="H9" i="14"/>
  <c r="E9" i="14"/>
  <c r="J8" i="14"/>
  <c r="I8" i="14"/>
  <c r="H8" i="14"/>
  <c r="E8" i="14"/>
  <c r="F8" i="14" s="1"/>
  <c r="J7" i="14"/>
  <c r="J12" i="14" s="1"/>
  <c r="I7" i="14"/>
  <c r="H7" i="14"/>
  <c r="E7" i="14"/>
  <c r="I29" i="14" l="1"/>
  <c r="E28" i="14"/>
  <c r="I31" i="14"/>
  <c r="I12" i="14"/>
  <c r="K7" i="14"/>
  <c r="E32" i="15"/>
  <c r="F28" i="15"/>
  <c r="I28" i="15"/>
  <c r="F11" i="15"/>
  <c r="F32" i="15" s="1"/>
  <c r="E30" i="15"/>
  <c r="I29" i="15"/>
  <c r="I32" i="16"/>
  <c r="E31" i="16"/>
  <c r="I32" i="17"/>
  <c r="E30" i="17"/>
  <c r="K20" i="18"/>
  <c r="I31" i="18"/>
  <c r="I30" i="18"/>
  <c r="I12" i="18"/>
  <c r="E30" i="20"/>
  <c r="H31" i="14"/>
  <c r="H23" i="14"/>
  <c r="H30" i="15"/>
  <c r="H29" i="16"/>
  <c r="H31" i="16"/>
  <c r="H32" i="16"/>
  <c r="K22" i="17"/>
  <c r="H32" i="17"/>
  <c r="H31" i="19"/>
  <c r="H32" i="19"/>
  <c r="H12" i="19"/>
  <c r="E32" i="14"/>
  <c r="J23" i="14"/>
  <c r="F31" i="14"/>
  <c r="E30" i="14"/>
  <c r="K19" i="14"/>
  <c r="F29" i="14"/>
  <c r="F20" i="15"/>
  <c r="F30" i="15" s="1"/>
  <c r="K8" i="15"/>
  <c r="E28" i="15"/>
  <c r="F30" i="16"/>
  <c r="F28" i="16"/>
  <c r="J31" i="17"/>
  <c r="K20" i="17"/>
  <c r="E29" i="17"/>
  <c r="K18" i="17"/>
  <c r="F10" i="17"/>
  <c r="F31" i="17"/>
  <c r="K10" i="17"/>
  <c r="F8" i="17"/>
  <c r="F29" i="17" s="1"/>
  <c r="K22" i="18"/>
  <c r="K18" i="18"/>
  <c r="J23" i="18"/>
  <c r="K8" i="18"/>
  <c r="E32" i="19"/>
  <c r="E31" i="19"/>
  <c r="E30" i="19"/>
  <c r="J30" i="19"/>
  <c r="E29" i="19"/>
  <c r="J28" i="19"/>
  <c r="F11" i="19"/>
  <c r="J32" i="19"/>
  <c r="K32" i="19" s="1"/>
  <c r="E28" i="19"/>
  <c r="J32" i="20"/>
  <c r="E32" i="20"/>
  <c r="K19" i="20"/>
  <c r="J31" i="20"/>
  <c r="J30" i="20"/>
  <c r="E32" i="21"/>
  <c r="J32" i="21"/>
  <c r="E30" i="21"/>
  <c r="E29" i="21"/>
  <c r="E28" i="21"/>
  <c r="K21" i="14"/>
  <c r="J30" i="14"/>
  <c r="I23" i="14"/>
  <c r="H32" i="14"/>
  <c r="G33" i="14"/>
  <c r="I32" i="14"/>
  <c r="K10" i="14"/>
  <c r="J31" i="14"/>
  <c r="K31" i="14" s="1"/>
  <c r="H30" i="14"/>
  <c r="K9" i="14"/>
  <c r="I30" i="14"/>
  <c r="K8" i="14"/>
  <c r="J29" i="14"/>
  <c r="K29" i="14" s="1"/>
  <c r="H28" i="14"/>
  <c r="J28" i="14"/>
  <c r="I23" i="15"/>
  <c r="J30" i="15"/>
  <c r="I32" i="15"/>
  <c r="H32" i="15"/>
  <c r="K32" i="15" s="1"/>
  <c r="I31" i="15"/>
  <c r="H12" i="15"/>
  <c r="J31" i="15"/>
  <c r="K9" i="15"/>
  <c r="J12" i="15"/>
  <c r="H28" i="15"/>
  <c r="I12" i="15"/>
  <c r="K7" i="15"/>
  <c r="K12" i="15" s="1"/>
  <c r="G33" i="15"/>
  <c r="I30" i="16"/>
  <c r="I31" i="16"/>
  <c r="J32" i="16"/>
  <c r="J31" i="16"/>
  <c r="H12" i="16"/>
  <c r="J12" i="16"/>
  <c r="I12" i="16"/>
  <c r="J30" i="16"/>
  <c r="H30" i="16"/>
  <c r="H28" i="16"/>
  <c r="I23" i="17"/>
  <c r="H23" i="17"/>
  <c r="I30" i="17"/>
  <c r="K30" i="17" s="1"/>
  <c r="H28" i="17"/>
  <c r="J12" i="17"/>
  <c r="I12" i="17"/>
  <c r="J32" i="17"/>
  <c r="H31" i="17"/>
  <c r="I31" i="17"/>
  <c r="G33" i="17"/>
  <c r="H29" i="17"/>
  <c r="I29" i="17"/>
  <c r="J28" i="17"/>
  <c r="H12" i="17"/>
  <c r="I28" i="18"/>
  <c r="K28" i="18" s="1"/>
  <c r="J28" i="18"/>
  <c r="J31" i="18"/>
  <c r="J32" i="18"/>
  <c r="H23" i="18"/>
  <c r="I32" i="18"/>
  <c r="K10" i="18"/>
  <c r="G33" i="18"/>
  <c r="I29" i="18"/>
  <c r="H28" i="18"/>
  <c r="I28" i="19"/>
  <c r="I12" i="19"/>
  <c r="K11" i="19"/>
  <c r="J31" i="19"/>
  <c r="H30" i="19"/>
  <c r="K30" i="19" s="1"/>
  <c r="J29" i="19"/>
  <c r="K29" i="19"/>
  <c r="G33" i="19"/>
  <c r="K7" i="19"/>
  <c r="J12" i="19"/>
  <c r="H23" i="20"/>
  <c r="J23" i="20"/>
  <c r="H12" i="20"/>
  <c r="J29" i="20"/>
  <c r="H28" i="20"/>
  <c r="H32" i="20"/>
  <c r="H31" i="20"/>
  <c r="I31" i="20"/>
  <c r="G33" i="20"/>
  <c r="H30" i="20"/>
  <c r="I30" i="20"/>
  <c r="K8" i="20"/>
  <c r="I29" i="20"/>
  <c r="H29" i="20"/>
  <c r="J28" i="20"/>
  <c r="I29" i="21"/>
  <c r="K32" i="21"/>
  <c r="K11" i="21"/>
  <c r="J12" i="21"/>
  <c r="J31" i="21"/>
  <c r="K31" i="21" s="1"/>
  <c r="K30" i="21"/>
  <c r="K9" i="21"/>
  <c r="I12" i="21"/>
  <c r="K29" i="21"/>
  <c r="G33" i="21"/>
  <c r="K7" i="21"/>
  <c r="I28" i="21"/>
  <c r="K28" i="21" s="1"/>
  <c r="F28" i="21"/>
  <c r="F32" i="21"/>
  <c r="H33" i="21"/>
  <c r="I33" i="21"/>
  <c r="F30" i="21"/>
  <c r="K19" i="21"/>
  <c r="K21" i="21"/>
  <c r="H23" i="21"/>
  <c r="F8" i="21"/>
  <c r="F29" i="21" s="1"/>
  <c r="K8" i="21"/>
  <c r="F10" i="21"/>
  <c r="F31" i="21" s="1"/>
  <c r="K10" i="21"/>
  <c r="K18" i="21"/>
  <c r="K20" i="21"/>
  <c r="K22" i="21"/>
  <c r="F7" i="20"/>
  <c r="F28" i="20" s="1"/>
  <c r="K7" i="20"/>
  <c r="F9" i="20"/>
  <c r="F30" i="20" s="1"/>
  <c r="F11" i="20"/>
  <c r="F32" i="20" s="1"/>
  <c r="I28" i="20"/>
  <c r="F8" i="20"/>
  <c r="F29" i="20" s="1"/>
  <c r="F10" i="20"/>
  <c r="F31" i="20" s="1"/>
  <c r="K18" i="20"/>
  <c r="K20" i="20"/>
  <c r="K22" i="20"/>
  <c r="F28" i="19"/>
  <c r="F32" i="19"/>
  <c r="K28" i="19"/>
  <c r="H33" i="19"/>
  <c r="I33" i="19"/>
  <c r="F30" i="19"/>
  <c r="K21" i="19"/>
  <c r="H23" i="19"/>
  <c r="K19" i="19"/>
  <c r="F8" i="19"/>
  <c r="F29" i="19" s="1"/>
  <c r="K8" i="19"/>
  <c r="F10" i="19"/>
  <c r="F31" i="19" s="1"/>
  <c r="K10" i="19"/>
  <c r="K18" i="19"/>
  <c r="K20" i="19"/>
  <c r="K22" i="19"/>
  <c r="K30" i="18"/>
  <c r="F7" i="18"/>
  <c r="F28" i="18" s="1"/>
  <c r="K7" i="18"/>
  <c r="F9" i="18"/>
  <c r="F30" i="18" s="1"/>
  <c r="K9" i="18"/>
  <c r="F11" i="18"/>
  <c r="F32" i="18" s="1"/>
  <c r="K11" i="18"/>
  <c r="J12" i="18"/>
  <c r="K19" i="18"/>
  <c r="K21" i="18"/>
  <c r="H29" i="18"/>
  <c r="H31" i="18"/>
  <c r="F8" i="18"/>
  <c r="F29" i="18" s="1"/>
  <c r="F10" i="18"/>
  <c r="F31" i="18" s="1"/>
  <c r="F7" i="17"/>
  <c r="F28" i="17" s="1"/>
  <c r="K7" i="17"/>
  <c r="F9" i="17"/>
  <c r="F30" i="17" s="1"/>
  <c r="K9" i="17"/>
  <c r="F11" i="17"/>
  <c r="F32" i="17" s="1"/>
  <c r="K11" i="17"/>
  <c r="K19" i="17"/>
  <c r="K21" i="17"/>
  <c r="K8" i="17"/>
  <c r="F32" i="16"/>
  <c r="K29" i="16"/>
  <c r="K7" i="16"/>
  <c r="K9" i="16"/>
  <c r="K11" i="16"/>
  <c r="E28" i="16"/>
  <c r="I28" i="16"/>
  <c r="I33" i="16" s="1"/>
  <c r="E30" i="16"/>
  <c r="E32" i="16"/>
  <c r="F19" i="16"/>
  <c r="F29" i="16" s="1"/>
  <c r="K19" i="16"/>
  <c r="F21" i="16"/>
  <c r="F31" i="16" s="1"/>
  <c r="K21" i="16"/>
  <c r="H23" i="16"/>
  <c r="J28" i="16"/>
  <c r="K10" i="16"/>
  <c r="K18" i="16"/>
  <c r="K20" i="16"/>
  <c r="K22" i="16"/>
  <c r="K28" i="15"/>
  <c r="K19" i="15"/>
  <c r="K21" i="15"/>
  <c r="H23" i="15"/>
  <c r="H29" i="15"/>
  <c r="K29" i="15" s="1"/>
  <c r="H31" i="15"/>
  <c r="F8" i="15"/>
  <c r="F29" i="15" s="1"/>
  <c r="F10" i="15"/>
  <c r="F31" i="15" s="1"/>
  <c r="K18" i="15"/>
  <c r="K20" i="15"/>
  <c r="K22" i="15"/>
  <c r="J23" i="15"/>
  <c r="H12" i="14"/>
  <c r="E29" i="14"/>
  <c r="E31" i="14"/>
  <c r="F7" i="14"/>
  <c r="F28" i="14" s="1"/>
  <c r="F9" i="14"/>
  <c r="F30" i="14" s="1"/>
  <c r="F11" i="14"/>
  <c r="F32" i="14" s="1"/>
  <c r="I28" i="14"/>
  <c r="K18" i="14"/>
  <c r="K20" i="14"/>
  <c r="K22" i="14"/>
  <c r="B28" i="11"/>
  <c r="D31" i="11"/>
  <c r="D29" i="11"/>
  <c r="D32" i="11"/>
  <c r="E10" i="11"/>
  <c r="D30" i="11"/>
  <c r="E8" i="11"/>
  <c r="D28" i="11"/>
  <c r="I33" i="15" l="1"/>
  <c r="K31" i="16"/>
  <c r="K31" i="17"/>
  <c r="K32" i="18"/>
  <c r="I33" i="18"/>
  <c r="K12" i="14"/>
  <c r="K30" i="15"/>
  <c r="K32" i="16"/>
  <c r="K32" i="17"/>
  <c r="K31" i="19"/>
  <c r="K31" i="20"/>
  <c r="J33" i="15"/>
  <c r="J33" i="17"/>
  <c r="K28" i="17"/>
  <c r="K23" i="18"/>
  <c r="K31" i="18"/>
  <c r="K32" i="20"/>
  <c r="J33" i="20"/>
  <c r="K23" i="21"/>
  <c r="J33" i="21"/>
  <c r="H33" i="14"/>
  <c r="I33" i="14"/>
  <c r="K32" i="14"/>
  <c r="K30" i="14"/>
  <c r="J33" i="14"/>
  <c r="K31" i="15"/>
  <c r="J33" i="16"/>
  <c r="H33" i="16"/>
  <c r="K12" i="16"/>
  <c r="K30" i="16"/>
  <c r="K23" i="17"/>
  <c r="I33" i="17"/>
  <c r="H33" i="17"/>
  <c r="K29" i="17"/>
  <c r="J33" i="18"/>
  <c r="K23" i="19"/>
  <c r="J33" i="19"/>
  <c r="K33" i="19"/>
  <c r="K12" i="19"/>
  <c r="K29" i="20"/>
  <c r="K12" i="20"/>
  <c r="K30" i="20"/>
  <c r="H33" i="20"/>
  <c r="I33" i="20"/>
  <c r="K33" i="21"/>
  <c r="K28" i="20"/>
  <c r="K23" i="20"/>
  <c r="K29" i="18"/>
  <c r="H33" i="18"/>
  <c r="K12" i="18"/>
  <c r="K12" i="17"/>
  <c r="K23" i="16"/>
  <c r="K28" i="16"/>
  <c r="H33" i="15"/>
  <c r="K23" i="15"/>
  <c r="K28" i="14"/>
  <c r="K23" i="14"/>
  <c r="B29" i="11"/>
  <c r="B32" i="11"/>
  <c r="B30" i="11"/>
  <c r="B31" i="11"/>
  <c r="E7" i="11"/>
  <c r="E9" i="11"/>
  <c r="E11" i="11"/>
  <c r="F8" i="11"/>
  <c r="F10" i="11"/>
  <c r="K33" i="16" l="1"/>
  <c r="K33" i="15"/>
  <c r="K33" i="17"/>
  <c r="K33" i="18"/>
  <c r="K33" i="14"/>
  <c r="K33" i="20"/>
  <c r="C28" i="11"/>
  <c r="E18" i="11"/>
  <c r="F18" i="11" s="1"/>
  <c r="E20" i="11"/>
  <c r="F20" i="11" s="1"/>
  <c r="C30" i="11"/>
  <c r="C29" i="11"/>
  <c r="E19" i="11"/>
  <c r="C32" i="11"/>
  <c r="E22" i="11"/>
  <c r="F22" i="11" s="1"/>
  <c r="E21" i="11"/>
  <c r="E31" i="11" s="1"/>
  <c r="C31" i="11"/>
  <c r="F9" i="11"/>
  <c r="F11" i="11"/>
  <c r="F32" i="11" s="1"/>
  <c r="F7" i="11"/>
  <c r="E32" i="11" l="1"/>
  <c r="I20" i="11"/>
  <c r="E28" i="11"/>
  <c r="F28" i="11"/>
  <c r="G28" i="11"/>
  <c r="F21" i="11"/>
  <c r="F31" i="11" s="1"/>
  <c r="F30" i="11"/>
  <c r="G31" i="11"/>
  <c r="G30" i="11"/>
  <c r="E30" i="11"/>
  <c r="F19" i="11"/>
  <c r="F29" i="11" s="1"/>
  <c r="E29" i="11"/>
  <c r="J19" i="11"/>
  <c r="I21" i="11"/>
  <c r="J21" i="11"/>
  <c r="H21" i="11"/>
  <c r="I18" i="11"/>
  <c r="H18" i="11"/>
  <c r="J18" i="11"/>
  <c r="H22" i="11"/>
  <c r="J22" i="11"/>
  <c r="I22" i="11"/>
  <c r="G32" i="11" l="1"/>
  <c r="J20" i="11"/>
  <c r="J23" i="11" s="1"/>
  <c r="H20" i="11"/>
  <c r="K20" i="11" s="1"/>
  <c r="G23" i="11"/>
  <c r="G29" i="11"/>
  <c r="G33" i="11" s="1"/>
  <c r="J9" i="11"/>
  <c r="H9" i="11"/>
  <c r="H30" i="11" s="1"/>
  <c r="I9" i="11"/>
  <c r="I30" i="11" s="1"/>
  <c r="J7" i="11"/>
  <c r="J28" i="11" s="1"/>
  <c r="I7" i="11"/>
  <c r="H7" i="11"/>
  <c r="H28" i="11" s="1"/>
  <c r="G12" i="11"/>
  <c r="J11" i="11"/>
  <c r="J32" i="11" s="1"/>
  <c r="I11" i="11"/>
  <c r="I32" i="11" s="1"/>
  <c r="H11" i="11"/>
  <c r="H32" i="11" s="1"/>
  <c r="I8" i="11"/>
  <c r="J8" i="11"/>
  <c r="J29" i="11" s="1"/>
  <c r="H8" i="11"/>
  <c r="I10" i="11"/>
  <c r="I31" i="11" s="1"/>
  <c r="J10" i="11"/>
  <c r="J31" i="11" s="1"/>
  <c r="H10" i="11"/>
  <c r="H31" i="11" s="1"/>
  <c r="I19" i="11"/>
  <c r="H19" i="11"/>
  <c r="H23" i="11" s="1"/>
  <c r="K21" i="11"/>
  <c r="K22" i="11"/>
  <c r="K18" i="11"/>
  <c r="J30" i="11" l="1"/>
  <c r="K30" i="11" s="1"/>
  <c r="I29" i="11"/>
  <c r="I23" i="11"/>
  <c r="I12" i="11"/>
  <c r="H29" i="11"/>
  <c r="J12" i="11"/>
  <c r="K11" i="11"/>
  <c r="K19" i="11"/>
  <c r="K23" i="11" s="1"/>
  <c r="K31" i="11"/>
  <c r="K10" i="11"/>
  <c r="K8" i="11"/>
  <c r="H12" i="11"/>
  <c r="K7" i="11"/>
  <c r="K9" i="11"/>
  <c r="I28" i="11"/>
  <c r="K32" i="11"/>
  <c r="H33" i="11"/>
  <c r="J33" i="11" l="1"/>
  <c r="K29" i="11"/>
  <c r="I33" i="11"/>
  <c r="K12" i="11"/>
  <c r="K28" i="11"/>
  <c r="K33" i="11" l="1"/>
</calcChain>
</file>

<file path=xl/sharedStrings.xml><?xml version="1.0" encoding="utf-8"?>
<sst xmlns="http://schemas.openxmlformats.org/spreadsheetml/2006/main" count="495" uniqueCount="34">
  <si>
    <t>Tier 1</t>
  </si>
  <si>
    <t>Tier 2</t>
  </si>
  <si>
    <t>TOU Off-peak</t>
  </si>
  <si>
    <t>TOU On-peak</t>
  </si>
  <si>
    <t>TOU Mid-peak</t>
  </si>
  <si>
    <t>Difference</t>
  </si>
  <si>
    <t>kWh Volumes</t>
  </si>
  <si>
    <t>RPP Rate</t>
  </si>
  <si>
    <t>Estimated RPP Revenue</t>
  </si>
  <si>
    <t>Day 4 Initial RPP Settlement Calculation:</t>
  </si>
  <si>
    <t>Actual RPP Revenue</t>
  </si>
  <si>
    <t>Total Commodity</t>
  </si>
  <si>
    <t xml:space="preserve">GA 2nd Estimate </t>
  </si>
  <si>
    <t>GA Actual</t>
  </si>
  <si>
    <t>Estimated RPP Settlement</t>
  </si>
  <si>
    <t>Actual RPP Settlement</t>
  </si>
  <si>
    <t>RPP Settlement True-UP</t>
  </si>
  <si>
    <t>True-Up RPP Revenue</t>
  </si>
  <si>
    <t>RPP Revenue Prices</t>
  </si>
  <si>
    <t>Estimated GA</t>
  </si>
  <si>
    <t>Actual GA</t>
  </si>
  <si>
    <t>Estimated HOEP</t>
  </si>
  <si>
    <t>Actual HOEP</t>
  </si>
  <si>
    <t>True-up HOEP</t>
  </si>
  <si>
    <t>True-up GA</t>
  </si>
  <si>
    <t xml:space="preserve"> RPP Settlement Calculation based on Actual GA Price:</t>
  </si>
  <si>
    <t>RPP Settlement True-up based on Actual GA Price:</t>
  </si>
  <si>
    <t>GA Price Difference</t>
  </si>
  <si>
    <t>True-Up elements</t>
  </si>
  <si>
    <t>RPP Settlement - 1st True-UP</t>
  </si>
  <si>
    <t>True-up of 2nd Estimate GA to Actual GA Price</t>
  </si>
  <si>
    <t>Estimated RPP Revenue and Actual GA Price:</t>
  </si>
  <si>
    <t>HOEP Difference</t>
  </si>
  <si>
    <t>Estimated RPP Revenue and GA 2nd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</si>
</sst>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_(&quot;$&quot;* #,##0_);_(&quot;$&quot;* \(#,##0\);_(&quot;$&quot;* &quot;-&quot;??_);_(@_)"/>
    <numFmt numFmtId="168" formatCode="_(&quot;$&quot;* #,##0.000_);_(&quot;$&quot;* \(#,##0.000\);_(&quot;$&quot;* &quot;-&quot;??_);_(@_)"/>
    <numFmt numFmtId="169" formatCode="_-&quot;$&quot;* #,##0.0000_-;\-&quot;$&quot;* #,##0.0000_-;_-&quot;$&quot;* &quot;-&quot;??_-;_-@_-"/>
    <numFmt numFmtId="170" formatCode="_-&quot;$&quot;* #,##0.00000_-;\-&quot;$&quot;* #,##0.000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167" fontId="0" fillId="0" borderId="0" xfId="1" applyNumberFormat="1" applyFont="1"/>
    <xf numFmtId="167" fontId="0" fillId="0" borderId="0" xfId="0" applyNumberFormat="1"/>
    <xf numFmtId="0" fontId="0" fillId="0" borderId="0" xfId="0" applyBorder="1"/>
    <xf numFmtId="0" fontId="2" fillId="0" borderId="0" xfId="0" applyFont="1"/>
    <xf numFmtId="0" fontId="0" fillId="0" borderId="0" xfId="0" applyAlignment="1">
      <alignment horizontal="center"/>
    </xf>
    <xf numFmtId="165" fontId="0" fillId="0" borderId="1" xfId="0" applyNumberFormat="1" applyBorder="1"/>
    <xf numFmtId="165" fontId="0" fillId="0" borderId="0" xfId="2" applyNumberFormat="1" applyFont="1"/>
    <xf numFmtId="167" fontId="0" fillId="0" borderId="1" xfId="1" applyNumberFormat="1" applyFont="1" applyBorder="1"/>
    <xf numFmtId="0" fontId="3" fillId="0" borderId="0" xfId="0" applyFont="1"/>
    <xf numFmtId="167" fontId="0" fillId="0" borderId="0" xfId="1" applyNumberFormat="1" applyFont="1" applyBorder="1"/>
    <xf numFmtId="170" fontId="0" fillId="0" borderId="0" xfId="0" applyNumberFormat="1"/>
    <xf numFmtId="0" fontId="2" fillId="0" borderId="0" xfId="0" applyFont="1" applyBorder="1"/>
    <xf numFmtId="0" fontId="0" fillId="0" borderId="0" xfId="0" applyBorder="1" applyAlignment="1">
      <alignment horizontal="center"/>
    </xf>
    <xf numFmtId="166" fontId="0" fillId="0" borderId="0" xfId="0" applyNumberFormat="1" applyBorder="1"/>
    <xf numFmtId="165" fontId="0" fillId="0" borderId="0" xfId="0" applyNumberFormat="1" applyBorder="1"/>
    <xf numFmtId="167" fontId="0" fillId="0" borderId="0" xfId="0" applyNumberForma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68" fontId="0" fillId="0" borderId="0" xfId="0" applyNumberFormat="1" applyBorder="1"/>
    <xf numFmtId="165" fontId="0" fillId="0" borderId="0" xfId="2" applyNumberFormat="1" applyFont="1" applyBorder="1"/>
    <xf numFmtId="164" fontId="0" fillId="0" borderId="0" xfId="0" applyNumberFormat="1"/>
    <xf numFmtId="0" fontId="3" fillId="0" borderId="0" xfId="0" applyFont="1" applyBorder="1"/>
    <xf numFmtId="0" fontId="2" fillId="0" borderId="0" xfId="0" applyFont="1" applyBorder="1" applyAlignment="1">
      <alignment wrapText="1"/>
    </xf>
    <xf numFmtId="166" fontId="0" fillId="0" borderId="0" xfId="1" applyNumberFormat="1" applyFont="1" applyBorder="1"/>
    <xf numFmtId="169" fontId="0" fillId="0" borderId="0" xfId="0" applyNumberFormat="1" applyBorder="1"/>
    <xf numFmtId="170" fontId="0" fillId="0" borderId="0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/>
    <xf numFmtId="168" fontId="0" fillId="0" borderId="4" xfId="0" applyNumberFormat="1" applyBorder="1"/>
    <xf numFmtId="166" fontId="0" fillId="0" borderId="4" xfId="1" applyNumberFormat="1" applyFont="1" applyBorder="1"/>
    <xf numFmtId="169" fontId="0" fillId="0" borderId="4" xfId="0" applyNumberFormat="1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6" fontId="0" fillId="0" borderId="7" xfId="1" applyNumberFormat="1" applyFont="1" applyBorder="1"/>
    <xf numFmtId="169" fontId="0" fillId="0" borderId="7" xfId="0" applyNumberFormat="1" applyBorder="1"/>
    <xf numFmtId="167" fontId="0" fillId="0" borderId="1" xfId="1" applyNumberFormat="1" applyFont="1" applyFill="1" applyBorder="1"/>
    <xf numFmtId="0" fontId="2" fillId="0" borderId="2" xfId="0" applyFont="1" applyBorder="1" applyAlignment="1">
      <alignment wrapText="1"/>
    </xf>
    <xf numFmtId="0" fontId="4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tabSelected="1" zoomScale="80" zoomScaleNormal="80" workbookViewId="0">
      <selection activeCell="J3" sqref="J3"/>
    </sheetView>
  </sheetViews>
  <sheetFormatPr defaultRowHeight="14.5" x14ac:dyDescent="0.35"/>
  <cols>
    <col min="1" max="1" width="43.54296875" customWidth="1"/>
    <col min="2" max="2" width="11.26953125" customWidth="1"/>
    <col min="3" max="3" width="15.7265625" customWidth="1"/>
    <col min="4" max="4" width="14.81640625" customWidth="1"/>
    <col min="5" max="5" width="15" customWidth="1"/>
    <col min="6" max="6" width="12.7265625" customWidth="1"/>
    <col min="7" max="7" width="15.7265625" bestFit="1" customWidth="1"/>
    <col min="8" max="8" width="13.26953125" bestFit="1" customWidth="1"/>
    <col min="9" max="11" width="13.26953125" customWidth="1"/>
    <col min="12" max="12" width="6.26953125" customWidth="1"/>
    <col min="13" max="13" width="43.54296875" customWidth="1"/>
    <col min="14" max="14" width="11.26953125" customWidth="1"/>
    <col min="15" max="15" width="15.7265625" customWidth="1"/>
    <col min="16" max="20" width="14.81640625" customWidth="1"/>
    <col min="22" max="22" width="43.54296875" customWidth="1"/>
    <col min="23" max="23" width="11.26953125" customWidth="1"/>
    <col min="24" max="24" width="15.7265625" customWidth="1"/>
    <col min="25" max="29" width="14.81640625" customWidth="1"/>
    <col min="30" max="30" width="12.26953125" bestFit="1" customWidth="1"/>
  </cols>
  <sheetData>
    <row r="1" spans="1:32" ht="26" x14ac:dyDescent="0.6">
      <c r="A1" s="41" t="s">
        <v>29</v>
      </c>
    </row>
    <row r="3" spans="1:32" ht="18.5" x14ac:dyDescent="0.45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5">
      <c r="A5" s="4" t="s">
        <v>33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9" x14ac:dyDescent="0.35">
      <c r="A6" s="27" t="s">
        <v>18</v>
      </c>
      <c r="B6" s="28" t="s">
        <v>7</v>
      </c>
      <c r="C6" s="29" t="s">
        <v>21</v>
      </c>
      <c r="D6" s="28" t="s">
        <v>12</v>
      </c>
      <c r="E6" s="29" t="s">
        <v>11</v>
      </c>
      <c r="F6" s="28" t="s">
        <v>5</v>
      </c>
      <c r="G6" s="28" t="s">
        <v>6</v>
      </c>
      <c r="H6" s="29" t="s">
        <v>8</v>
      </c>
      <c r="I6" s="29" t="s">
        <v>21</v>
      </c>
      <c r="J6" s="29" t="s">
        <v>19</v>
      </c>
      <c r="K6" s="29" t="s">
        <v>14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35">
      <c r="A7" s="30" t="s">
        <v>0</v>
      </c>
      <c r="B7" s="32">
        <v>0.10299999999999999</v>
      </c>
      <c r="C7" s="32">
        <v>9.6600000000000002E-3</v>
      </c>
      <c r="D7" s="32">
        <v>0.10218000000000001</v>
      </c>
      <c r="E7" s="32">
        <f>+C7+D7</f>
        <v>0.11184000000000001</v>
      </c>
      <c r="F7" s="33">
        <f>+B7-E7</f>
        <v>-8.8400000000000145E-3</v>
      </c>
      <c r="G7" s="7">
        <v>3717931.94</v>
      </c>
      <c r="H7" s="1">
        <f>+G7*B7</f>
        <v>382946.98981999996</v>
      </c>
      <c r="I7" s="1">
        <f>+G7*C7</f>
        <v>35915.222540399998</v>
      </c>
      <c r="J7" s="1">
        <f>+G7*D7</f>
        <v>379898.28562919999</v>
      </c>
      <c r="K7" s="1">
        <f>+H7-I7-J7</f>
        <v>-32866.518349600025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35">
      <c r="A8" s="34" t="s">
        <v>1</v>
      </c>
      <c r="B8" s="24">
        <v>0.121</v>
      </c>
      <c r="C8" s="24">
        <v>9.6600000000000002E-3</v>
      </c>
      <c r="D8" s="24">
        <v>0.10218000000000001</v>
      </c>
      <c r="E8" s="24">
        <f t="shared" ref="E8:E11" si="0">+C8+D8</f>
        <v>0.11184000000000001</v>
      </c>
      <c r="F8" s="25">
        <f t="shared" ref="F8:F11" si="1">+B8-E8</f>
        <v>9.1599999999999876E-3</v>
      </c>
      <c r="G8" s="7">
        <v>2519587.0099999998</v>
      </c>
      <c r="H8" s="1">
        <f t="shared" ref="H8:H11" si="2">+G8*B8</f>
        <v>304870.02820999996</v>
      </c>
      <c r="I8" s="1">
        <f t="shared" ref="I8:I11" si="3">+G8*C8</f>
        <v>24339.2105166</v>
      </c>
      <c r="J8" s="1">
        <f t="shared" ref="J8:J11" si="4">+G8*D8</f>
        <v>257451.40068180001</v>
      </c>
      <c r="K8" s="1">
        <f t="shared" ref="K8:K11" si="5">+H8-I8-J8</f>
        <v>23079.417011599959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35">
      <c r="A9" s="34" t="s">
        <v>2</v>
      </c>
      <c r="B9" s="24">
        <v>8.6999999999999994E-2</v>
      </c>
      <c r="C9" s="24">
        <v>9.6600000000000002E-3</v>
      </c>
      <c r="D9" s="24">
        <v>0.10218000000000001</v>
      </c>
      <c r="E9" s="24">
        <f t="shared" si="0"/>
        <v>0.11184000000000001</v>
      </c>
      <c r="F9" s="25">
        <f t="shared" si="1"/>
        <v>-2.4840000000000015E-2</v>
      </c>
      <c r="G9" s="7">
        <v>26549427.510000002</v>
      </c>
      <c r="H9" s="1">
        <f t="shared" si="2"/>
        <v>2309800.19337</v>
      </c>
      <c r="I9" s="1">
        <f t="shared" si="3"/>
        <v>256467.46974660002</v>
      </c>
      <c r="J9" s="1">
        <f t="shared" si="4"/>
        <v>2712820.5029718005</v>
      </c>
      <c r="K9" s="1">
        <f t="shared" si="5"/>
        <v>-659487.77934840042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35">
      <c r="A10" s="34" t="s">
        <v>4</v>
      </c>
      <c r="B10" s="24">
        <v>0.13200000000000001</v>
      </c>
      <c r="C10" s="24">
        <v>9.6600000000000002E-3</v>
      </c>
      <c r="D10" s="24">
        <v>0.10218000000000001</v>
      </c>
      <c r="E10" s="24">
        <f t="shared" si="0"/>
        <v>0.11184000000000001</v>
      </c>
      <c r="F10" s="25">
        <f t="shared" si="1"/>
        <v>2.0159999999999997E-2</v>
      </c>
      <c r="G10" s="7">
        <v>6604791.2199999997</v>
      </c>
      <c r="H10" s="1">
        <f t="shared" si="2"/>
        <v>871832.44104000006</v>
      </c>
      <c r="I10" s="1">
        <f t="shared" si="3"/>
        <v>63802.283185200002</v>
      </c>
      <c r="J10" s="1">
        <f t="shared" si="4"/>
        <v>674877.56685960002</v>
      </c>
      <c r="K10" s="1">
        <f t="shared" si="5"/>
        <v>133152.59099520009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35">
      <c r="A11" s="35" t="s">
        <v>3</v>
      </c>
      <c r="B11" s="37">
        <v>0.18</v>
      </c>
      <c r="C11" s="37">
        <v>9.6600000000000002E-3</v>
      </c>
      <c r="D11" s="37">
        <v>0.10218000000000001</v>
      </c>
      <c r="E11" s="37">
        <f t="shared" si="0"/>
        <v>0.11184000000000001</v>
      </c>
      <c r="F11" s="38">
        <f t="shared" si="1"/>
        <v>6.8159999999999984E-2</v>
      </c>
      <c r="G11" s="7">
        <v>6853514.9699999997</v>
      </c>
      <c r="H11" s="1">
        <f t="shared" si="2"/>
        <v>1233632.6945999998</v>
      </c>
      <c r="I11" s="1">
        <f t="shared" si="3"/>
        <v>66204.954610200002</v>
      </c>
      <c r="J11" s="1">
        <f t="shared" si="4"/>
        <v>700292.15963460004</v>
      </c>
      <c r="K11" s="1">
        <f t="shared" si="5"/>
        <v>467135.58035519987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 x14ac:dyDescent="0.4">
      <c r="G12" s="6">
        <f>SUM(G7:G11)</f>
        <v>46245252.649999999</v>
      </c>
      <c r="H12" s="8">
        <f t="shared" ref="H12:J12" si="6">SUM(H7:H11)</f>
        <v>5103082.3470399994</v>
      </c>
      <c r="I12" s="8">
        <f t="shared" si="6"/>
        <v>446729.14059900003</v>
      </c>
      <c r="J12" s="8">
        <f t="shared" si="6"/>
        <v>4725339.9157770006</v>
      </c>
      <c r="K12" s="39">
        <f>SUM(K7:K11)</f>
        <v>-68986.709336000495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 x14ac:dyDescent="0.3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5" x14ac:dyDescent="0.45">
      <c r="A14" s="9" t="s">
        <v>25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3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35">
      <c r="A16" s="4" t="s">
        <v>31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9" x14ac:dyDescent="0.35">
      <c r="A17" s="27" t="s">
        <v>18</v>
      </c>
      <c r="B17" s="28" t="s">
        <v>7</v>
      </c>
      <c r="C17" s="29" t="s">
        <v>22</v>
      </c>
      <c r="D17" s="28" t="s">
        <v>13</v>
      </c>
      <c r="E17" s="29" t="s">
        <v>11</v>
      </c>
      <c r="F17" s="28" t="s">
        <v>5</v>
      </c>
      <c r="G17" s="28" t="s">
        <v>6</v>
      </c>
      <c r="H17" s="29" t="s">
        <v>10</v>
      </c>
      <c r="I17" s="29" t="s">
        <v>22</v>
      </c>
      <c r="J17" s="29" t="s">
        <v>20</v>
      </c>
      <c r="K17" s="29" t="s">
        <v>15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35">
      <c r="A18" s="30" t="s">
        <v>0</v>
      </c>
      <c r="B18" s="32">
        <v>0.10299999999999999</v>
      </c>
      <c r="C18" s="32">
        <v>9.6600000000000002E-3</v>
      </c>
      <c r="D18" s="32">
        <v>0.10778</v>
      </c>
      <c r="E18" s="32">
        <f>+C18+D18</f>
        <v>0.11744</v>
      </c>
      <c r="F18" s="33">
        <f>+B18-E18</f>
        <v>-1.4440000000000008E-2</v>
      </c>
      <c r="G18" s="7">
        <v>3717931.94</v>
      </c>
      <c r="H18" s="1">
        <f>+G18*B18</f>
        <v>382946.98981999996</v>
      </c>
      <c r="I18" s="1">
        <f>+G18*C18</f>
        <v>35915.222540399998</v>
      </c>
      <c r="J18" s="1">
        <f>+G18*D18</f>
        <v>400718.7044932</v>
      </c>
      <c r="K18" s="1">
        <f>+H18-I18-J18</f>
        <v>-53686.937213600031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35">
      <c r="A19" s="34" t="s">
        <v>1</v>
      </c>
      <c r="B19" s="24">
        <v>0.121</v>
      </c>
      <c r="C19" s="24">
        <v>9.6600000000000002E-3</v>
      </c>
      <c r="D19" s="24">
        <v>0.10778</v>
      </c>
      <c r="E19" s="24">
        <f t="shared" ref="E19:E22" si="7">+C19+D19</f>
        <v>0.11744</v>
      </c>
      <c r="F19" s="25">
        <f t="shared" ref="F19:F22" si="8">+B19-E19</f>
        <v>3.5599999999999937E-3</v>
      </c>
      <c r="G19" s="7">
        <v>2519587.0099999998</v>
      </c>
      <c r="H19" s="1">
        <f t="shared" ref="H19:H22" si="9">+G19*B19</f>
        <v>304870.02820999996</v>
      </c>
      <c r="I19" s="1">
        <f t="shared" ref="I19:I22" si="10">+G19*C19</f>
        <v>24339.2105166</v>
      </c>
      <c r="J19" s="1">
        <f t="shared" ref="J19:J22" si="11">+G19*D19</f>
        <v>271561.08793779998</v>
      </c>
      <c r="K19" s="1">
        <f t="shared" ref="K19:K22" si="12">+H19-I19-J19</f>
        <v>8969.729755599983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35">
      <c r="A20" s="34" t="s">
        <v>2</v>
      </c>
      <c r="B20" s="24">
        <v>8.6999999999999994E-2</v>
      </c>
      <c r="C20" s="24">
        <v>9.6600000000000002E-3</v>
      </c>
      <c r="D20" s="24">
        <v>0.10778</v>
      </c>
      <c r="E20" s="24">
        <f t="shared" si="7"/>
        <v>0.11744</v>
      </c>
      <c r="F20" s="25">
        <f t="shared" si="8"/>
        <v>-3.0440000000000009E-2</v>
      </c>
      <c r="G20" s="7">
        <v>26549427.510000002</v>
      </c>
      <c r="H20" s="1">
        <f t="shared" si="9"/>
        <v>2309800.19337</v>
      </c>
      <c r="I20" s="1">
        <f t="shared" si="10"/>
        <v>256467.46974660002</v>
      </c>
      <c r="J20" s="1">
        <f t="shared" si="11"/>
        <v>2861497.2970278002</v>
      </c>
      <c r="K20" s="1">
        <f t="shared" si="12"/>
        <v>-808164.57340440014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35">
      <c r="A21" s="34" t="s">
        <v>4</v>
      </c>
      <c r="B21" s="24">
        <v>0.13200000000000001</v>
      </c>
      <c r="C21" s="24">
        <v>9.6600000000000002E-3</v>
      </c>
      <c r="D21" s="24">
        <v>0.10778</v>
      </c>
      <c r="E21" s="24">
        <f t="shared" si="7"/>
        <v>0.11744</v>
      </c>
      <c r="F21" s="25">
        <f t="shared" si="8"/>
        <v>1.4560000000000003E-2</v>
      </c>
      <c r="G21" s="7">
        <v>6604791.2199999997</v>
      </c>
      <c r="H21" s="1">
        <f t="shared" si="9"/>
        <v>871832.44104000006</v>
      </c>
      <c r="I21" s="1">
        <f t="shared" si="10"/>
        <v>63802.283185200002</v>
      </c>
      <c r="J21" s="1">
        <f t="shared" si="11"/>
        <v>711864.39769160002</v>
      </c>
      <c r="K21" s="1">
        <f t="shared" si="12"/>
        <v>96165.760163200088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35">
      <c r="A22" s="35" t="s">
        <v>3</v>
      </c>
      <c r="B22" s="37">
        <v>0.18</v>
      </c>
      <c r="C22" s="37">
        <v>9.6600000000000002E-3</v>
      </c>
      <c r="D22" s="37">
        <v>0.10778</v>
      </c>
      <c r="E22" s="37">
        <f t="shared" si="7"/>
        <v>0.11744</v>
      </c>
      <c r="F22" s="38">
        <f t="shared" si="8"/>
        <v>6.2559999999999991E-2</v>
      </c>
      <c r="G22" s="7">
        <v>6853514.9699999997</v>
      </c>
      <c r="H22" s="1">
        <f t="shared" si="9"/>
        <v>1233632.6945999998</v>
      </c>
      <c r="I22" s="1">
        <f t="shared" si="10"/>
        <v>66204.954610200002</v>
      </c>
      <c r="J22" s="1">
        <f t="shared" si="11"/>
        <v>738671.84346659994</v>
      </c>
      <c r="K22" s="1">
        <f t="shared" si="12"/>
        <v>428755.89652319998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 x14ac:dyDescent="0.4">
      <c r="G23" s="6">
        <f>SUM(G18:G22)</f>
        <v>46245252.649999999</v>
      </c>
      <c r="H23" s="39">
        <f t="shared" ref="H23:J23" si="13">SUM(H18:H22)</f>
        <v>5103082.3470399994</v>
      </c>
      <c r="I23" s="8">
        <f t="shared" si="13"/>
        <v>446729.14059900003</v>
      </c>
      <c r="J23" s="8">
        <f t="shared" si="13"/>
        <v>4984313.3306169994</v>
      </c>
      <c r="K23" s="8">
        <f>SUM(K18:K22)</f>
        <v>-327960.12417600013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 x14ac:dyDescent="0.3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5" x14ac:dyDescent="0.45">
      <c r="A25" s="9" t="s">
        <v>26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35">
      <c r="A26" s="4" t="s">
        <v>30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5" x14ac:dyDescent="0.35">
      <c r="A27" s="40" t="s">
        <v>28</v>
      </c>
      <c r="B27" s="28" t="s">
        <v>7</v>
      </c>
      <c r="C27" s="29" t="s">
        <v>32</v>
      </c>
      <c r="D27" s="29" t="s">
        <v>27</v>
      </c>
      <c r="E27" s="29" t="s">
        <v>11</v>
      </c>
      <c r="F27" s="28" t="s">
        <v>5</v>
      </c>
      <c r="G27" s="28" t="s">
        <v>6</v>
      </c>
      <c r="H27" s="29" t="s">
        <v>17</v>
      </c>
      <c r="I27" s="29" t="s">
        <v>23</v>
      </c>
      <c r="J27" s="29" t="s">
        <v>24</v>
      </c>
      <c r="K27" s="29" t="s">
        <v>16</v>
      </c>
    </row>
    <row r="28" spans="1:27" x14ac:dyDescent="0.3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-5.5999999999999939E-3</v>
      </c>
      <c r="E28" s="32">
        <f t="shared" si="14"/>
        <v>-5.5999999999999939E-3</v>
      </c>
      <c r="F28" s="33">
        <f t="shared" si="14"/>
        <v>5.5999999999999939E-3</v>
      </c>
      <c r="G28" s="7">
        <f t="shared" si="14"/>
        <v>0</v>
      </c>
      <c r="H28" s="1">
        <f>+H18-H7</f>
        <v>0</v>
      </c>
      <c r="I28" s="1">
        <f t="shared" ref="I28:J32" si="15">+I18-I7</f>
        <v>0</v>
      </c>
      <c r="J28" s="1">
        <f t="shared" si="15"/>
        <v>20820.418864000007</v>
      </c>
      <c r="K28" s="1">
        <f>+H28-I28-J28</f>
        <v>-20820.418864000007</v>
      </c>
      <c r="M28" s="2"/>
      <c r="N28" s="21"/>
    </row>
    <row r="29" spans="1:27" x14ac:dyDescent="0.3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-5.5999999999999939E-3</v>
      </c>
      <c r="E29" s="24">
        <f t="shared" si="14"/>
        <v>-5.5999999999999939E-3</v>
      </c>
      <c r="F29" s="25">
        <f t="shared" si="14"/>
        <v>5.5999999999999939E-3</v>
      </c>
      <c r="G29" s="7">
        <f t="shared" si="14"/>
        <v>0</v>
      </c>
      <c r="H29" s="1">
        <f>+H19-H8</f>
        <v>0</v>
      </c>
      <c r="I29" s="1">
        <f t="shared" si="15"/>
        <v>0</v>
      </c>
      <c r="J29" s="1">
        <f t="shared" si="15"/>
        <v>14109.687255999976</v>
      </c>
      <c r="K29" s="1">
        <f t="shared" ref="K29:K32" si="16">+H29-I29-J29</f>
        <v>-14109.687255999976</v>
      </c>
      <c r="M29" s="2"/>
      <c r="N29" s="21"/>
    </row>
    <row r="30" spans="1:27" x14ac:dyDescent="0.3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-5.5999999999999939E-3</v>
      </c>
      <c r="E30" s="24">
        <f t="shared" si="14"/>
        <v>-5.5999999999999939E-3</v>
      </c>
      <c r="F30" s="25">
        <f t="shared" si="14"/>
        <v>5.5999999999999939E-3</v>
      </c>
      <c r="G30" s="7">
        <f t="shared" si="14"/>
        <v>0</v>
      </c>
      <c r="H30" s="1">
        <f>+H20-H9</f>
        <v>0</v>
      </c>
      <c r="I30" s="1">
        <f t="shared" si="15"/>
        <v>0</v>
      </c>
      <c r="J30" s="1">
        <f t="shared" si="15"/>
        <v>148676.79405599972</v>
      </c>
      <c r="K30" s="1">
        <f t="shared" si="16"/>
        <v>-148676.79405599972</v>
      </c>
      <c r="M30" s="2"/>
      <c r="N30" s="21"/>
    </row>
    <row r="31" spans="1:27" x14ac:dyDescent="0.3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-5.5999999999999939E-3</v>
      </c>
      <c r="E31" s="24">
        <f t="shared" si="14"/>
        <v>-5.5999999999999939E-3</v>
      </c>
      <c r="F31" s="25">
        <f t="shared" si="14"/>
        <v>5.5999999999999939E-3</v>
      </c>
      <c r="G31" s="7">
        <f t="shared" si="14"/>
        <v>0</v>
      </c>
      <c r="H31" s="1">
        <f>+H21-H10</f>
        <v>0</v>
      </c>
      <c r="I31" s="1">
        <f t="shared" si="15"/>
        <v>0</v>
      </c>
      <c r="J31" s="1">
        <f t="shared" si="15"/>
        <v>36986.830832000007</v>
      </c>
      <c r="K31" s="1">
        <f t="shared" si="16"/>
        <v>-36986.830832000007</v>
      </c>
      <c r="M31" s="2"/>
      <c r="N31" s="21"/>
    </row>
    <row r="32" spans="1:27" x14ac:dyDescent="0.3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-5.5999999999999939E-3</v>
      </c>
      <c r="E32" s="37">
        <f t="shared" si="14"/>
        <v>-5.5999999999999939E-3</v>
      </c>
      <c r="F32" s="38">
        <f t="shared" si="14"/>
        <v>5.5999999999999939E-3</v>
      </c>
      <c r="G32" s="7">
        <f t="shared" si="14"/>
        <v>0</v>
      </c>
      <c r="H32" s="1">
        <f>+H22-H11</f>
        <v>0</v>
      </c>
      <c r="I32" s="1">
        <f t="shared" si="15"/>
        <v>0</v>
      </c>
      <c r="J32" s="1">
        <f t="shared" si="15"/>
        <v>38379.683831999893</v>
      </c>
      <c r="K32" s="1">
        <f t="shared" si="16"/>
        <v>-38379.683831999893</v>
      </c>
      <c r="M32" s="2"/>
      <c r="N32" s="21"/>
    </row>
    <row r="33" spans="7:11" ht="15" thickBot="1" x14ac:dyDescent="0.4">
      <c r="G33" s="6">
        <f>SUM(G28:G32)</f>
        <v>0</v>
      </c>
      <c r="H33" s="8">
        <f t="shared" ref="H33:J33" si="17">SUM(H28:H32)</f>
        <v>0</v>
      </c>
      <c r="I33" s="8">
        <f t="shared" si="17"/>
        <v>0</v>
      </c>
      <c r="J33" s="8">
        <f t="shared" si="17"/>
        <v>258973.4148399996</v>
      </c>
      <c r="K33" s="8">
        <f>SUM(K28:K32)</f>
        <v>-258973.4148399996</v>
      </c>
    </row>
    <row r="34" spans="7:11" ht="15" thickTop="1" x14ac:dyDescent="0.35"/>
    <row r="36" spans="7:11" x14ac:dyDescent="0.35">
      <c r="K36" s="2"/>
    </row>
  </sheetData>
  <pageMargins left="0.7" right="0.7" top="0.75" bottom="0.75" header="0.3" footer="0.3"/>
  <pageSetup paperSize="1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23" sqref="C23"/>
    </sheetView>
  </sheetViews>
  <sheetFormatPr defaultRowHeight="14.5" x14ac:dyDescent="0.35"/>
  <cols>
    <col min="1" max="1" width="43.54296875" customWidth="1"/>
    <col min="2" max="2" width="11.26953125" customWidth="1"/>
    <col min="3" max="3" width="15.7265625" customWidth="1"/>
    <col min="4" max="4" width="14.81640625" customWidth="1"/>
    <col min="5" max="5" width="15" customWidth="1"/>
    <col min="6" max="6" width="12.7265625" customWidth="1"/>
    <col min="7" max="7" width="15.7265625" bestFit="1" customWidth="1"/>
    <col min="8" max="8" width="13.26953125" bestFit="1" customWidth="1"/>
    <col min="9" max="11" width="13.26953125" customWidth="1"/>
    <col min="12" max="12" width="6.26953125" customWidth="1"/>
    <col min="13" max="13" width="43.54296875" customWidth="1"/>
    <col min="14" max="14" width="11.26953125" customWidth="1"/>
    <col min="15" max="15" width="15.7265625" customWidth="1"/>
    <col min="16" max="20" width="14.81640625" customWidth="1"/>
    <col min="22" max="22" width="43.54296875" customWidth="1"/>
    <col min="23" max="23" width="11.26953125" customWidth="1"/>
    <col min="24" max="24" width="15.7265625" customWidth="1"/>
    <col min="25" max="29" width="14.81640625" customWidth="1"/>
    <col min="30" max="30" width="12.26953125" bestFit="1" customWidth="1"/>
  </cols>
  <sheetData>
    <row r="1" spans="1:32" ht="26" x14ac:dyDescent="0.6">
      <c r="A1" s="41" t="s">
        <v>29</v>
      </c>
    </row>
    <row r="3" spans="1:32" ht="18.5" x14ac:dyDescent="0.45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5">
      <c r="A5" s="4" t="s">
        <v>33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9" x14ac:dyDescent="0.35">
      <c r="A6" s="27" t="s">
        <v>18</v>
      </c>
      <c r="B6" s="28" t="s">
        <v>7</v>
      </c>
      <c r="C6" s="29" t="s">
        <v>21</v>
      </c>
      <c r="D6" s="28" t="s">
        <v>12</v>
      </c>
      <c r="E6" s="29" t="s">
        <v>11</v>
      </c>
      <c r="F6" s="28" t="s">
        <v>5</v>
      </c>
      <c r="G6" s="28" t="s">
        <v>6</v>
      </c>
      <c r="H6" s="29" t="s">
        <v>8</v>
      </c>
      <c r="I6" s="29" t="s">
        <v>21</v>
      </c>
      <c r="J6" s="29" t="s">
        <v>19</v>
      </c>
      <c r="K6" s="29" t="s">
        <v>14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35">
      <c r="A7" s="30" t="s">
        <v>0</v>
      </c>
      <c r="B7" s="32">
        <v>9.0999999999999998E-2</v>
      </c>
      <c r="C7" s="32">
        <v>2.5600000000000002E-3</v>
      </c>
      <c r="D7" s="32">
        <v>0.12776000000000001</v>
      </c>
      <c r="E7" s="32">
        <f>+C7+D7</f>
        <v>0.13032000000000002</v>
      </c>
      <c r="F7" s="33">
        <f>+B7-E7</f>
        <v>-3.9320000000000022E-2</v>
      </c>
      <c r="G7" s="7">
        <v>3312761.34</v>
      </c>
      <c r="H7" s="1">
        <f>+G7*B7</f>
        <v>301461.28193999996</v>
      </c>
      <c r="I7" s="1">
        <f>+G7*C7</f>
        <v>8480.6690304000003</v>
      </c>
      <c r="J7" s="1">
        <f>+G7*D7</f>
        <v>423238.3887984</v>
      </c>
      <c r="K7" s="1">
        <f>+H7-I7-J7</f>
        <v>-130257.77588880004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35">
      <c r="A8" s="34" t="s">
        <v>1</v>
      </c>
      <c r="B8" s="24">
        <v>0.106</v>
      </c>
      <c r="C8" s="24">
        <v>2.5600000000000002E-3</v>
      </c>
      <c r="D8" s="24">
        <v>0.12776000000000001</v>
      </c>
      <c r="E8" s="24">
        <f t="shared" ref="E8:E11" si="0">+C8+D8</f>
        <v>0.13032000000000002</v>
      </c>
      <c r="F8" s="25">
        <f t="shared" ref="F8:F11" si="1">+B8-E8</f>
        <v>-2.4320000000000022E-2</v>
      </c>
      <c r="G8" s="7">
        <v>2944830.68</v>
      </c>
      <c r="H8" s="1">
        <f t="shared" ref="H8:H11" si="2">+G8*B8</f>
        <v>312152.05207999999</v>
      </c>
      <c r="I8" s="1">
        <f t="shared" ref="I8:I11" si="3">+G8*C8</f>
        <v>7538.7665408000012</v>
      </c>
      <c r="J8" s="1">
        <f t="shared" ref="J8:J11" si="4">+G8*D8</f>
        <v>376231.56767680007</v>
      </c>
      <c r="K8" s="1">
        <f t="shared" ref="K8:K11" si="5">+H8-I8-J8</f>
        <v>-71618.282137600065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35">
      <c r="A9" s="34" t="s">
        <v>2</v>
      </c>
      <c r="B9" s="24">
        <v>7.6999999999999999E-2</v>
      </c>
      <c r="C9" s="24">
        <v>2.5600000000000002E-3</v>
      </c>
      <c r="D9" s="24">
        <v>0.12776000000000001</v>
      </c>
      <c r="E9" s="24">
        <f t="shared" si="0"/>
        <v>0.13032000000000002</v>
      </c>
      <c r="F9" s="25">
        <f t="shared" si="1"/>
        <v>-5.332000000000002E-2</v>
      </c>
      <c r="G9" s="7">
        <v>24923681.68</v>
      </c>
      <c r="H9" s="1">
        <f t="shared" si="2"/>
        <v>1919123.48936</v>
      </c>
      <c r="I9" s="1">
        <f t="shared" si="3"/>
        <v>63804.625100800004</v>
      </c>
      <c r="J9" s="1">
        <f t="shared" si="4"/>
        <v>3184249.5714368001</v>
      </c>
      <c r="K9" s="1">
        <f t="shared" si="5"/>
        <v>-1328930.7071776001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35">
      <c r="A10" s="34" t="s">
        <v>4</v>
      </c>
      <c r="B10" s="24">
        <v>0.113</v>
      </c>
      <c r="C10" s="24">
        <v>2.5600000000000002E-3</v>
      </c>
      <c r="D10" s="24">
        <v>0.12776000000000001</v>
      </c>
      <c r="E10" s="24">
        <f t="shared" si="0"/>
        <v>0.13032000000000002</v>
      </c>
      <c r="F10" s="25">
        <f t="shared" si="1"/>
        <v>-1.7320000000000016E-2</v>
      </c>
      <c r="G10" s="7">
        <v>7777400.4800000004</v>
      </c>
      <c r="H10" s="1">
        <f t="shared" si="2"/>
        <v>878846.25424000004</v>
      </c>
      <c r="I10" s="1">
        <f t="shared" si="3"/>
        <v>19910.145228800004</v>
      </c>
      <c r="J10" s="1">
        <f t="shared" si="4"/>
        <v>993640.6853248002</v>
      </c>
      <c r="K10" s="1">
        <f t="shared" si="5"/>
        <v>-134704.57631360018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35">
      <c r="A11" s="35" t="s">
        <v>3</v>
      </c>
      <c r="B11" s="37">
        <v>0.157</v>
      </c>
      <c r="C11" s="37">
        <v>2.5600000000000002E-3</v>
      </c>
      <c r="D11" s="37">
        <v>0.12776000000000001</v>
      </c>
      <c r="E11" s="37">
        <f t="shared" si="0"/>
        <v>0.13032000000000002</v>
      </c>
      <c r="F11" s="38">
        <f t="shared" si="1"/>
        <v>2.6679999999999982E-2</v>
      </c>
      <c r="G11" s="7">
        <v>7575794.3899999997</v>
      </c>
      <c r="H11" s="1">
        <f t="shared" si="2"/>
        <v>1189399.7192299999</v>
      </c>
      <c r="I11" s="1">
        <f t="shared" si="3"/>
        <v>19394.0336384</v>
      </c>
      <c r="J11" s="1">
        <f t="shared" si="4"/>
        <v>967883.49126640009</v>
      </c>
      <c r="K11" s="1">
        <f t="shared" si="5"/>
        <v>202122.19432519982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 x14ac:dyDescent="0.4">
      <c r="G12" s="6">
        <f>SUM(G7:G11)</f>
        <v>46534468.57</v>
      </c>
      <c r="H12" s="8">
        <f t="shared" ref="H12:J12" si="6">SUM(H7:H11)</f>
        <v>4600982.7968499996</v>
      </c>
      <c r="I12" s="8">
        <f t="shared" si="6"/>
        <v>119128.2395392</v>
      </c>
      <c r="J12" s="8">
        <f t="shared" si="6"/>
        <v>5945243.7045032009</v>
      </c>
      <c r="K12" s="39">
        <f>SUM(K7:K11)</f>
        <v>-1463389.1471924006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 x14ac:dyDescent="0.3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5" x14ac:dyDescent="0.45">
      <c r="A14" s="9" t="s">
        <v>25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3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35">
      <c r="A16" s="4" t="s">
        <v>31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9" x14ac:dyDescent="0.35">
      <c r="A17" s="27" t="s">
        <v>18</v>
      </c>
      <c r="B17" s="28" t="s">
        <v>7</v>
      </c>
      <c r="C17" s="29" t="s">
        <v>22</v>
      </c>
      <c r="D17" s="28" t="s">
        <v>13</v>
      </c>
      <c r="E17" s="29" t="s">
        <v>11</v>
      </c>
      <c r="F17" s="28" t="s">
        <v>5</v>
      </c>
      <c r="G17" s="28" t="s">
        <v>6</v>
      </c>
      <c r="H17" s="29" t="s">
        <v>10</v>
      </c>
      <c r="I17" s="29" t="s">
        <v>22</v>
      </c>
      <c r="J17" s="29" t="s">
        <v>20</v>
      </c>
      <c r="K17" s="29" t="s">
        <v>15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35">
      <c r="A18" s="30" t="s">
        <v>0</v>
      </c>
      <c r="B18" s="32">
        <v>9.0999999999999998E-2</v>
      </c>
      <c r="C18" s="32">
        <v>2.5600000000000002E-3</v>
      </c>
      <c r="D18" s="32">
        <v>0.12307</v>
      </c>
      <c r="E18" s="32">
        <f>+C18+D18</f>
        <v>0.12562999999999999</v>
      </c>
      <c r="F18" s="33">
        <f>+B18-E18</f>
        <v>-3.4629999999999994E-2</v>
      </c>
      <c r="G18" s="7">
        <v>3312761.34</v>
      </c>
      <c r="H18" s="1">
        <f>+G18*B18</f>
        <v>301461.28193999996</v>
      </c>
      <c r="I18" s="1">
        <f>+G18*C18</f>
        <v>8480.6690304000003</v>
      </c>
      <c r="J18" s="1">
        <f>+G18*D18</f>
        <v>407701.53811379999</v>
      </c>
      <c r="K18" s="1">
        <f>+H18-I18-J18</f>
        <v>-114720.92520420003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35">
      <c r="A19" s="34" t="s">
        <v>1</v>
      </c>
      <c r="B19" s="24">
        <v>0.106</v>
      </c>
      <c r="C19" s="24">
        <v>2.5600000000000002E-3</v>
      </c>
      <c r="D19" s="24">
        <v>0.12307</v>
      </c>
      <c r="E19" s="24">
        <f t="shared" ref="E19:E22" si="7">+C19+D19</f>
        <v>0.12562999999999999</v>
      </c>
      <c r="F19" s="25">
        <f t="shared" ref="F19:F22" si="8">+B19-E19</f>
        <v>-1.9629999999999995E-2</v>
      </c>
      <c r="G19" s="7">
        <v>2944830.68</v>
      </c>
      <c r="H19" s="1">
        <f t="shared" ref="H19:H22" si="9">+G19*B19</f>
        <v>312152.05207999999</v>
      </c>
      <c r="I19" s="1">
        <f t="shared" ref="I19:I22" si="10">+G19*C19</f>
        <v>7538.7665408000012</v>
      </c>
      <c r="J19" s="1">
        <f t="shared" ref="J19:J22" si="11">+G19*D19</f>
        <v>362420.31178759999</v>
      </c>
      <c r="K19" s="1">
        <f t="shared" ref="K19:K22" si="12">+H19-I19-J19</f>
        <v>-57807.026248399983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35">
      <c r="A20" s="34" t="s">
        <v>2</v>
      </c>
      <c r="B20" s="24">
        <v>7.6999999999999999E-2</v>
      </c>
      <c r="C20" s="24">
        <v>2.5600000000000002E-3</v>
      </c>
      <c r="D20" s="24">
        <v>0.12307</v>
      </c>
      <c r="E20" s="24">
        <f t="shared" si="7"/>
        <v>0.12562999999999999</v>
      </c>
      <c r="F20" s="25">
        <f t="shared" si="8"/>
        <v>-4.8629999999999993E-2</v>
      </c>
      <c r="G20" s="7">
        <v>24923681.68</v>
      </c>
      <c r="H20" s="1">
        <f t="shared" si="9"/>
        <v>1919123.48936</v>
      </c>
      <c r="I20" s="1">
        <f t="shared" si="10"/>
        <v>63804.625100800004</v>
      </c>
      <c r="J20" s="1">
        <f t="shared" si="11"/>
        <v>3067357.5043576001</v>
      </c>
      <c r="K20" s="1">
        <f t="shared" si="12"/>
        <v>-1212038.6400984002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35">
      <c r="A21" s="34" t="s">
        <v>4</v>
      </c>
      <c r="B21" s="24">
        <v>0.113</v>
      </c>
      <c r="C21" s="24">
        <v>2.5600000000000002E-3</v>
      </c>
      <c r="D21" s="24">
        <v>0.12307</v>
      </c>
      <c r="E21" s="24">
        <f t="shared" si="7"/>
        <v>0.12562999999999999</v>
      </c>
      <c r="F21" s="25">
        <f t="shared" si="8"/>
        <v>-1.2629999999999988E-2</v>
      </c>
      <c r="G21" s="7">
        <v>7777400.4800000004</v>
      </c>
      <c r="H21" s="1">
        <f t="shared" si="9"/>
        <v>878846.25424000004</v>
      </c>
      <c r="I21" s="1">
        <f t="shared" si="10"/>
        <v>19910.145228800004</v>
      </c>
      <c r="J21" s="1">
        <f t="shared" si="11"/>
        <v>957164.6770736</v>
      </c>
      <c r="K21" s="1">
        <f t="shared" si="12"/>
        <v>-98228.56806239998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35">
      <c r="A22" s="35" t="s">
        <v>3</v>
      </c>
      <c r="B22" s="37">
        <v>0.157</v>
      </c>
      <c r="C22" s="37">
        <v>2.5600000000000002E-3</v>
      </c>
      <c r="D22" s="37">
        <v>0.12307</v>
      </c>
      <c r="E22" s="37">
        <f t="shared" si="7"/>
        <v>0.12562999999999999</v>
      </c>
      <c r="F22" s="38">
        <f t="shared" si="8"/>
        <v>3.1370000000000009E-2</v>
      </c>
      <c r="G22" s="7">
        <v>7575794.3899999997</v>
      </c>
      <c r="H22" s="1">
        <f t="shared" si="9"/>
        <v>1189399.7192299999</v>
      </c>
      <c r="I22" s="1">
        <f t="shared" si="10"/>
        <v>19394.0336384</v>
      </c>
      <c r="J22" s="1">
        <f t="shared" si="11"/>
        <v>932353.01557729999</v>
      </c>
      <c r="K22" s="1">
        <f t="shared" si="12"/>
        <v>237652.67001429992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 x14ac:dyDescent="0.4">
      <c r="G23" s="6">
        <f>SUM(G18:G22)</f>
        <v>46534468.57</v>
      </c>
      <c r="H23" s="39">
        <f t="shared" ref="H23:J23" si="13">SUM(H18:H22)</f>
        <v>4600982.7968499996</v>
      </c>
      <c r="I23" s="8">
        <f t="shared" si="13"/>
        <v>119128.2395392</v>
      </c>
      <c r="J23" s="8">
        <f t="shared" si="13"/>
        <v>5726997.0469099004</v>
      </c>
      <c r="K23" s="8">
        <f>SUM(K18:K22)</f>
        <v>-1245142.4895991003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 x14ac:dyDescent="0.3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5" x14ac:dyDescent="0.45">
      <c r="A25" s="9" t="s">
        <v>26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35">
      <c r="A26" s="4" t="s">
        <v>30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5" x14ac:dyDescent="0.35">
      <c r="A27" s="40" t="s">
        <v>28</v>
      </c>
      <c r="B27" s="28" t="s">
        <v>7</v>
      </c>
      <c r="C27" s="29" t="s">
        <v>32</v>
      </c>
      <c r="D27" s="29" t="s">
        <v>27</v>
      </c>
      <c r="E27" s="29" t="s">
        <v>11</v>
      </c>
      <c r="F27" s="28" t="s">
        <v>5</v>
      </c>
      <c r="G27" s="28" t="s">
        <v>6</v>
      </c>
      <c r="H27" s="29" t="s">
        <v>17</v>
      </c>
      <c r="I27" s="29" t="s">
        <v>23</v>
      </c>
      <c r="J27" s="29" t="s">
        <v>24</v>
      </c>
      <c r="K27" s="29" t="s">
        <v>16</v>
      </c>
    </row>
    <row r="28" spans="1:27" x14ac:dyDescent="0.3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4.6900000000000136E-3</v>
      </c>
      <c r="E28" s="32">
        <f t="shared" si="14"/>
        <v>4.6900000000000275E-3</v>
      </c>
      <c r="F28" s="33">
        <f t="shared" si="14"/>
        <v>-4.6900000000000275E-3</v>
      </c>
      <c r="G28" s="7">
        <f t="shared" si="14"/>
        <v>0</v>
      </c>
      <c r="H28" s="1">
        <f>+H18-H7</f>
        <v>0</v>
      </c>
      <c r="I28" s="1">
        <f t="shared" ref="I28:J32" si="15">+I18-I7</f>
        <v>0</v>
      </c>
      <c r="J28" s="1">
        <f t="shared" si="15"/>
        <v>-15536.850684600009</v>
      </c>
      <c r="K28" s="1">
        <f>+H28-I28-J28</f>
        <v>15536.850684600009</v>
      </c>
      <c r="M28" s="2"/>
      <c r="N28" s="21"/>
    </row>
    <row r="29" spans="1:27" x14ac:dyDescent="0.3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4.6900000000000136E-3</v>
      </c>
      <c r="E29" s="24">
        <f t="shared" si="14"/>
        <v>4.6900000000000275E-3</v>
      </c>
      <c r="F29" s="25">
        <f t="shared" si="14"/>
        <v>-4.6900000000000275E-3</v>
      </c>
      <c r="G29" s="7">
        <f t="shared" si="14"/>
        <v>0</v>
      </c>
      <c r="H29" s="1">
        <f>+H19-H8</f>
        <v>0</v>
      </c>
      <c r="I29" s="1">
        <f t="shared" si="15"/>
        <v>0</v>
      </c>
      <c r="J29" s="1">
        <f t="shared" si="15"/>
        <v>-13811.255889200082</v>
      </c>
      <c r="K29" s="1">
        <f t="shared" ref="K29:K32" si="16">+H29-I29-J29</f>
        <v>13811.255889200082</v>
      </c>
      <c r="M29" s="2"/>
      <c r="N29" s="21"/>
    </row>
    <row r="30" spans="1:27" x14ac:dyDescent="0.3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4.6900000000000136E-3</v>
      </c>
      <c r="E30" s="24">
        <f t="shared" si="14"/>
        <v>4.6900000000000275E-3</v>
      </c>
      <c r="F30" s="25">
        <f t="shared" si="14"/>
        <v>-4.6900000000000275E-3</v>
      </c>
      <c r="G30" s="7">
        <f t="shared" si="14"/>
        <v>0</v>
      </c>
      <c r="H30" s="1">
        <f>+H20-H9</f>
        <v>0</v>
      </c>
      <c r="I30" s="1">
        <f t="shared" si="15"/>
        <v>0</v>
      </c>
      <c r="J30" s="1">
        <f t="shared" si="15"/>
        <v>-116892.06707919994</v>
      </c>
      <c r="K30" s="1">
        <f t="shared" si="16"/>
        <v>116892.06707919994</v>
      </c>
      <c r="M30" s="2"/>
      <c r="N30" s="21"/>
    </row>
    <row r="31" spans="1:27" x14ac:dyDescent="0.3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4.6900000000000136E-3</v>
      </c>
      <c r="E31" s="24">
        <f t="shared" si="14"/>
        <v>4.6900000000000275E-3</v>
      </c>
      <c r="F31" s="25">
        <f t="shared" si="14"/>
        <v>-4.6900000000000275E-3</v>
      </c>
      <c r="G31" s="7">
        <f t="shared" si="14"/>
        <v>0</v>
      </c>
      <c r="H31" s="1">
        <f>+H21-H10</f>
        <v>0</v>
      </c>
      <c r="I31" s="1">
        <f t="shared" si="15"/>
        <v>0</v>
      </c>
      <c r="J31" s="1">
        <f t="shared" si="15"/>
        <v>-36476.008251200197</v>
      </c>
      <c r="K31" s="1">
        <f t="shared" si="16"/>
        <v>36476.008251200197</v>
      </c>
      <c r="M31" s="2"/>
      <c r="N31" s="21"/>
    </row>
    <row r="32" spans="1:27" x14ac:dyDescent="0.3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4.6900000000000136E-3</v>
      </c>
      <c r="E32" s="37">
        <f t="shared" si="14"/>
        <v>4.6900000000000275E-3</v>
      </c>
      <c r="F32" s="38">
        <f t="shared" si="14"/>
        <v>-4.6900000000000275E-3</v>
      </c>
      <c r="G32" s="7">
        <f t="shared" si="14"/>
        <v>0</v>
      </c>
      <c r="H32" s="1">
        <f>+H22-H11</f>
        <v>0</v>
      </c>
      <c r="I32" s="1">
        <f t="shared" si="15"/>
        <v>0</v>
      </c>
      <c r="J32" s="1">
        <f t="shared" si="15"/>
        <v>-35530.475689100102</v>
      </c>
      <c r="K32" s="1">
        <f t="shared" si="16"/>
        <v>35530.475689100102</v>
      </c>
      <c r="M32" s="2"/>
      <c r="N32" s="21"/>
    </row>
    <row r="33" spans="7:11" ht="15" thickBot="1" x14ac:dyDescent="0.4">
      <c r="G33" s="6">
        <f>SUM(G28:G32)</f>
        <v>0</v>
      </c>
      <c r="H33" s="8">
        <f t="shared" ref="H33:J33" si="17">SUM(H28:H32)</f>
        <v>0</v>
      </c>
      <c r="I33" s="8">
        <f t="shared" si="17"/>
        <v>0</v>
      </c>
      <c r="J33" s="8">
        <f t="shared" si="17"/>
        <v>-218246.65759330033</v>
      </c>
      <c r="K33" s="8">
        <f>SUM(K28:K32)</f>
        <v>218246.65759330033</v>
      </c>
    </row>
    <row r="34" spans="7:11" ht="15" thickTop="1" x14ac:dyDescent="0.35"/>
    <row r="36" spans="7:11" x14ac:dyDescent="0.35">
      <c r="K36" s="2"/>
    </row>
  </sheetData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23" sqref="C23"/>
    </sheetView>
  </sheetViews>
  <sheetFormatPr defaultRowHeight="14.5" x14ac:dyDescent="0.35"/>
  <cols>
    <col min="1" max="1" width="43.54296875" customWidth="1"/>
    <col min="2" max="2" width="11.26953125" customWidth="1"/>
    <col min="3" max="3" width="15.7265625" customWidth="1"/>
    <col min="4" max="4" width="14.81640625" customWidth="1"/>
    <col min="5" max="5" width="15" customWidth="1"/>
    <col min="6" max="6" width="12.7265625" customWidth="1"/>
    <col min="7" max="7" width="15.7265625" bestFit="1" customWidth="1"/>
    <col min="8" max="8" width="13.26953125" bestFit="1" customWidth="1"/>
    <col min="9" max="11" width="13.26953125" customWidth="1"/>
    <col min="12" max="12" width="6.26953125" customWidth="1"/>
    <col min="13" max="13" width="43.54296875" customWidth="1"/>
    <col min="14" max="14" width="11.26953125" customWidth="1"/>
    <col min="15" max="15" width="15.7265625" customWidth="1"/>
    <col min="16" max="20" width="14.81640625" customWidth="1"/>
    <col min="22" max="22" width="43.54296875" customWidth="1"/>
    <col min="23" max="23" width="11.26953125" customWidth="1"/>
    <col min="24" max="24" width="15.7265625" customWidth="1"/>
    <col min="25" max="29" width="14.81640625" customWidth="1"/>
    <col min="30" max="30" width="12.26953125" bestFit="1" customWidth="1"/>
  </cols>
  <sheetData>
    <row r="1" spans="1:32" ht="26" x14ac:dyDescent="0.6">
      <c r="A1" s="41" t="s">
        <v>29</v>
      </c>
    </row>
    <row r="3" spans="1:32" ht="18.5" x14ac:dyDescent="0.45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5">
      <c r="A5" s="4" t="s">
        <v>33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9" x14ac:dyDescent="0.35">
      <c r="A6" s="27" t="s">
        <v>18</v>
      </c>
      <c r="B6" s="28" t="s">
        <v>7</v>
      </c>
      <c r="C6" s="29" t="s">
        <v>21</v>
      </c>
      <c r="D6" s="28" t="s">
        <v>12</v>
      </c>
      <c r="E6" s="29" t="s">
        <v>11</v>
      </c>
      <c r="F6" s="28" t="s">
        <v>5</v>
      </c>
      <c r="G6" s="28" t="s">
        <v>6</v>
      </c>
      <c r="H6" s="29" t="s">
        <v>8</v>
      </c>
      <c r="I6" s="29" t="s">
        <v>21</v>
      </c>
      <c r="J6" s="29" t="s">
        <v>19</v>
      </c>
      <c r="K6" s="29" t="s">
        <v>14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35">
      <c r="A7" s="30" t="s">
        <v>0</v>
      </c>
      <c r="B7" s="32">
        <v>9.0999999999999998E-2</v>
      </c>
      <c r="C7" s="32">
        <v>4.7299999999999998E-3</v>
      </c>
      <c r="D7" s="32">
        <v>0.12562999999999999</v>
      </c>
      <c r="E7" s="32">
        <f>+C7+D7</f>
        <v>0.13036</v>
      </c>
      <c r="F7" s="33">
        <f>+B7-E7</f>
        <v>-3.9360000000000006E-2</v>
      </c>
      <c r="G7" s="7">
        <v>3470392.69</v>
      </c>
      <c r="H7" s="1">
        <f>+G7*B7</f>
        <v>315805.73478999996</v>
      </c>
      <c r="I7" s="1">
        <f>+G7*C7</f>
        <v>16414.957423699998</v>
      </c>
      <c r="J7" s="1">
        <f>+G7*D7</f>
        <v>435985.43364469998</v>
      </c>
      <c r="K7" s="1">
        <f>+H7-I7-J7</f>
        <v>-136594.65627840004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35">
      <c r="A8" s="34" t="s">
        <v>1</v>
      </c>
      <c r="B8" s="24">
        <v>0.106</v>
      </c>
      <c r="C8" s="24">
        <v>4.7299999999999998E-3</v>
      </c>
      <c r="D8" s="24">
        <v>0.12562999999999999</v>
      </c>
      <c r="E8" s="24">
        <f t="shared" ref="E8:E11" si="0">+C8+D8</f>
        <v>0.13036</v>
      </c>
      <c r="F8" s="25">
        <f t="shared" ref="F8:F11" si="1">+B8-E8</f>
        <v>-2.4360000000000007E-2</v>
      </c>
      <c r="G8" s="7">
        <v>3206823.82</v>
      </c>
      <c r="H8" s="1">
        <f t="shared" ref="H8:H11" si="2">+G8*B8</f>
        <v>339923.32491999998</v>
      </c>
      <c r="I8" s="1">
        <f t="shared" ref="I8:I11" si="3">+G8*C8</f>
        <v>15168.2766686</v>
      </c>
      <c r="J8" s="1">
        <f t="shared" ref="J8:J11" si="4">+G8*D8</f>
        <v>402873.27650659997</v>
      </c>
      <c r="K8" s="1">
        <f t="shared" ref="K8:K11" si="5">+H8-I8-J8</f>
        <v>-78118.228255199967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35">
      <c r="A9" s="34" t="s">
        <v>2</v>
      </c>
      <c r="B9" s="24">
        <v>7.6999999999999999E-2</v>
      </c>
      <c r="C9" s="24">
        <v>4.7299999999999998E-3</v>
      </c>
      <c r="D9" s="24">
        <v>0.12562999999999999</v>
      </c>
      <c r="E9" s="24">
        <f t="shared" si="0"/>
        <v>0.13036</v>
      </c>
      <c r="F9" s="25">
        <f t="shared" si="1"/>
        <v>-5.3360000000000005E-2</v>
      </c>
      <c r="G9" s="7">
        <v>27178158.359999999</v>
      </c>
      <c r="H9" s="1">
        <f t="shared" si="2"/>
        <v>2092718.1937199999</v>
      </c>
      <c r="I9" s="1">
        <f t="shared" si="3"/>
        <v>128552.68904279999</v>
      </c>
      <c r="J9" s="1">
        <f t="shared" si="4"/>
        <v>3414392.0347667998</v>
      </c>
      <c r="K9" s="1">
        <f t="shared" si="5"/>
        <v>-1450226.5300896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35">
      <c r="A10" s="34" t="s">
        <v>4</v>
      </c>
      <c r="B10" s="24">
        <v>0.113</v>
      </c>
      <c r="C10" s="24">
        <v>4.7299999999999998E-3</v>
      </c>
      <c r="D10" s="24">
        <v>0.12562999999999999</v>
      </c>
      <c r="E10" s="24">
        <f t="shared" si="0"/>
        <v>0.13036</v>
      </c>
      <c r="F10" s="25">
        <f t="shared" si="1"/>
        <v>-1.736E-2</v>
      </c>
      <c r="G10" s="7">
        <v>8504483.0700000003</v>
      </c>
      <c r="H10" s="1">
        <f t="shared" si="2"/>
        <v>961006.58691000007</v>
      </c>
      <c r="I10" s="1">
        <f t="shared" si="3"/>
        <v>40226.204921099998</v>
      </c>
      <c r="J10" s="1">
        <f t="shared" si="4"/>
        <v>1068418.2080840999</v>
      </c>
      <c r="K10" s="1">
        <f t="shared" si="5"/>
        <v>-147637.82609519991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35">
      <c r="A11" s="35" t="s">
        <v>3</v>
      </c>
      <c r="B11" s="37">
        <v>0.157</v>
      </c>
      <c r="C11" s="37">
        <v>4.7299999999999998E-3</v>
      </c>
      <c r="D11" s="37">
        <v>0.12562999999999999</v>
      </c>
      <c r="E11" s="37">
        <f t="shared" si="0"/>
        <v>0.13036</v>
      </c>
      <c r="F11" s="38">
        <f t="shared" si="1"/>
        <v>2.6639999999999997E-2</v>
      </c>
      <c r="G11" s="7">
        <v>8670863.1999999993</v>
      </c>
      <c r="H11" s="1">
        <f t="shared" si="2"/>
        <v>1361325.5223999999</v>
      </c>
      <c r="I11" s="1">
        <f t="shared" si="3"/>
        <v>41013.182935999997</v>
      </c>
      <c r="J11" s="1">
        <f t="shared" si="4"/>
        <v>1089320.5438159998</v>
      </c>
      <c r="K11" s="1">
        <f t="shared" si="5"/>
        <v>230991.7956480002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 x14ac:dyDescent="0.4">
      <c r="G12" s="6">
        <f>SUM(G7:G11)</f>
        <v>51030721.140000001</v>
      </c>
      <c r="H12" s="8">
        <f t="shared" ref="H12:J12" si="6">SUM(H7:H11)</f>
        <v>5070779.3627399998</v>
      </c>
      <c r="I12" s="8">
        <f t="shared" si="6"/>
        <v>241375.31099219999</v>
      </c>
      <c r="J12" s="8">
        <f t="shared" si="6"/>
        <v>6410989.4968181998</v>
      </c>
      <c r="K12" s="39">
        <f>SUM(K7:K11)</f>
        <v>-1581585.4450703997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 x14ac:dyDescent="0.3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5" x14ac:dyDescent="0.45">
      <c r="A14" s="9" t="s">
        <v>25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3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35">
      <c r="A16" s="4" t="s">
        <v>31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9" x14ac:dyDescent="0.35">
      <c r="A17" s="27" t="s">
        <v>18</v>
      </c>
      <c r="B17" s="28" t="s">
        <v>7</v>
      </c>
      <c r="C17" s="29" t="s">
        <v>22</v>
      </c>
      <c r="D17" s="28" t="s">
        <v>13</v>
      </c>
      <c r="E17" s="29" t="s">
        <v>11</v>
      </c>
      <c r="F17" s="28" t="s">
        <v>5</v>
      </c>
      <c r="G17" s="28" t="s">
        <v>6</v>
      </c>
      <c r="H17" s="29" t="s">
        <v>10</v>
      </c>
      <c r="I17" s="29" t="s">
        <v>22</v>
      </c>
      <c r="J17" s="29" t="s">
        <v>20</v>
      </c>
      <c r="K17" s="29" t="s">
        <v>15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35">
      <c r="A18" s="30" t="s">
        <v>0</v>
      </c>
      <c r="B18" s="32">
        <v>9.0999999999999998E-2</v>
      </c>
      <c r="C18" s="32">
        <v>4.7299999999999998E-3</v>
      </c>
      <c r="D18" s="32">
        <v>0.11848</v>
      </c>
      <c r="E18" s="32">
        <f>+C18+D18</f>
        <v>0.12321</v>
      </c>
      <c r="F18" s="33">
        <f>+B18-E18</f>
        <v>-3.2210000000000003E-2</v>
      </c>
      <c r="G18" s="7">
        <v>3470392.69</v>
      </c>
      <c r="H18" s="1">
        <f>+G18*B18</f>
        <v>315805.73478999996</v>
      </c>
      <c r="I18" s="1">
        <f>+G18*C18</f>
        <v>16414.957423699998</v>
      </c>
      <c r="J18" s="1">
        <f>+G18*D18</f>
        <v>411172.12591120001</v>
      </c>
      <c r="K18" s="1">
        <f>+H18-I18-J18</f>
        <v>-111781.34854490007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35">
      <c r="A19" s="34" t="s">
        <v>1</v>
      </c>
      <c r="B19" s="24">
        <v>0.106</v>
      </c>
      <c r="C19" s="24">
        <v>4.7299999999999998E-3</v>
      </c>
      <c r="D19" s="24">
        <v>0.11848</v>
      </c>
      <c r="E19" s="24">
        <f t="shared" ref="E19:E22" si="7">+C19+D19</f>
        <v>0.12321</v>
      </c>
      <c r="F19" s="25">
        <f t="shared" ref="F19:F22" si="8">+B19-E19</f>
        <v>-1.7210000000000003E-2</v>
      </c>
      <c r="G19" s="7">
        <v>3206823.82</v>
      </c>
      <c r="H19" s="1">
        <f t="shared" ref="H19:H22" si="9">+G19*B19</f>
        <v>339923.32491999998</v>
      </c>
      <c r="I19" s="1">
        <f t="shared" ref="I19:I22" si="10">+G19*C19</f>
        <v>15168.2766686</v>
      </c>
      <c r="J19" s="1">
        <f t="shared" ref="J19:J22" si="11">+G19*D19</f>
        <v>379944.48619359999</v>
      </c>
      <c r="K19" s="1">
        <f t="shared" ref="K19:K22" si="12">+H19-I19-J19</f>
        <v>-55189.437942199991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35">
      <c r="A20" s="34" t="s">
        <v>2</v>
      </c>
      <c r="B20" s="24">
        <v>7.6999999999999999E-2</v>
      </c>
      <c r="C20" s="24">
        <v>4.7299999999999998E-3</v>
      </c>
      <c r="D20" s="24">
        <v>0.11848</v>
      </c>
      <c r="E20" s="24">
        <f t="shared" si="7"/>
        <v>0.12321</v>
      </c>
      <c r="F20" s="25">
        <f t="shared" si="8"/>
        <v>-4.6210000000000001E-2</v>
      </c>
      <c r="G20" s="7">
        <v>27178158.359999999</v>
      </c>
      <c r="H20" s="1">
        <f t="shared" si="9"/>
        <v>2092718.1937199999</v>
      </c>
      <c r="I20" s="1">
        <f t="shared" si="10"/>
        <v>128552.68904279999</v>
      </c>
      <c r="J20" s="1">
        <f t="shared" si="11"/>
        <v>3220068.2024928001</v>
      </c>
      <c r="K20" s="1">
        <f t="shared" si="12"/>
        <v>-1255902.6978156003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35">
      <c r="A21" s="34" t="s">
        <v>4</v>
      </c>
      <c r="B21" s="24">
        <v>0.113</v>
      </c>
      <c r="C21" s="24">
        <v>4.7299999999999998E-3</v>
      </c>
      <c r="D21" s="24">
        <v>0.11848</v>
      </c>
      <c r="E21" s="24">
        <f t="shared" si="7"/>
        <v>0.12321</v>
      </c>
      <c r="F21" s="25">
        <f t="shared" si="8"/>
        <v>-1.0209999999999997E-2</v>
      </c>
      <c r="G21" s="7">
        <v>8504483.0700000003</v>
      </c>
      <c r="H21" s="1">
        <f t="shared" si="9"/>
        <v>961006.58691000007</v>
      </c>
      <c r="I21" s="1">
        <f t="shared" si="10"/>
        <v>40226.204921099998</v>
      </c>
      <c r="J21" s="1">
        <f t="shared" si="11"/>
        <v>1007611.1541336001</v>
      </c>
      <c r="K21" s="1">
        <f t="shared" si="12"/>
        <v>-86830.772144700051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35">
      <c r="A22" s="35" t="s">
        <v>3</v>
      </c>
      <c r="B22" s="37">
        <v>0.157</v>
      </c>
      <c r="C22" s="37">
        <v>4.7299999999999998E-3</v>
      </c>
      <c r="D22" s="37">
        <v>0.11848</v>
      </c>
      <c r="E22" s="37">
        <f t="shared" si="7"/>
        <v>0.12321</v>
      </c>
      <c r="F22" s="38">
        <f t="shared" si="8"/>
        <v>3.3790000000000001E-2</v>
      </c>
      <c r="G22" s="7">
        <v>8670863.1999999993</v>
      </c>
      <c r="H22" s="1">
        <f t="shared" si="9"/>
        <v>1361325.5223999999</v>
      </c>
      <c r="I22" s="1">
        <f t="shared" si="10"/>
        <v>41013.182935999997</v>
      </c>
      <c r="J22" s="1">
        <f t="shared" si="11"/>
        <v>1027323.871936</v>
      </c>
      <c r="K22" s="1">
        <f t="shared" si="12"/>
        <v>292988.46752800001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 x14ac:dyDescent="0.4">
      <c r="G23" s="6">
        <f>SUM(G18:G22)</f>
        <v>51030721.140000001</v>
      </c>
      <c r="H23" s="39">
        <f t="shared" ref="H23:J23" si="13">SUM(H18:H22)</f>
        <v>5070779.3627399998</v>
      </c>
      <c r="I23" s="8">
        <f t="shared" si="13"/>
        <v>241375.31099219999</v>
      </c>
      <c r="J23" s="8">
        <f t="shared" si="13"/>
        <v>6046119.8406672003</v>
      </c>
      <c r="K23" s="8">
        <f>SUM(K18:K22)</f>
        <v>-1216715.7889194004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 x14ac:dyDescent="0.3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5" x14ac:dyDescent="0.45">
      <c r="A25" s="9" t="s">
        <v>26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35">
      <c r="A26" s="4" t="s">
        <v>30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5" x14ac:dyDescent="0.35">
      <c r="A27" s="40" t="s">
        <v>28</v>
      </c>
      <c r="B27" s="28" t="s">
        <v>7</v>
      </c>
      <c r="C27" s="29" t="s">
        <v>32</v>
      </c>
      <c r="D27" s="29" t="s">
        <v>27</v>
      </c>
      <c r="E27" s="29" t="s">
        <v>11</v>
      </c>
      <c r="F27" s="28" t="s">
        <v>5</v>
      </c>
      <c r="G27" s="28" t="s">
        <v>6</v>
      </c>
      <c r="H27" s="29" t="s">
        <v>17</v>
      </c>
      <c r="I27" s="29" t="s">
        <v>23</v>
      </c>
      <c r="J27" s="29" t="s">
        <v>24</v>
      </c>
      <c r="K27" s="29" t="s">
        <v>16</v>
      </c>
    </row>
    <row r="28" spans="1:27" x14ac:dyDescent="0.3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7.1499999999999897E-3</v>
      </c>
      <c r="E28" s="32">
        <f t="shared" si="14"/>
        <v>7.1500000000000036E-3</v>
      </c>
      <c r="F28" s="33">
        <f t="shared" si="14"/>
        <v>-7.1500000000000036E-3</v>
      </c>
      <c r="G28" s="7">
        <f t="shared" si="14"/>
        <v>0</v>
      </c>
      <c r="H28" s="1">
        <f>+H18-H7</f>
        <v>0</v>
      </c>
      <c r="I28" s="1">
        <f t="shared" ref="I28:J32" si="15">+I18-I7</f>
        <v>0</v>
      </c>
      <c r="J28" s="1">
        <f t="shared" si="15"/>
        <v>-24813.307733499969</v>
      </c>
      <c r="K28" s="1">
        <f>+H28-I28-J28</f>
        <v>24813.307733499969</v>
      </c>
      <c r="M28" s="2"/>
      <c r="N28" s="21"/>
    </row>
    <row r="29" spans="1:27" x14ac:dyDescent="0.3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7.1499999999999897E-3</v>
      </c>
      <c r="E29" s="24">
        <f t="shared" si="14"/>
        <v>7.1500000000000036E-3</v>
      </c>
      <c r="F29" s="25">
        <f t="shared" si="14"/>
        <v>-7.1500000000000036E-3</v>
      </c>
      <c r="G29" s="7">
        <f t="shared" si="14"/>
        <v>0</v>
      </c>
      <c r="H29" s="1">
        <f>+H19-H8</f>
        <v>0</v>
      </c>
      <c r="I29" s="1">
        <f t="shared" si="15"/>
        <v>0</v>
      </c>
      <c r="J29" s="1">
        <f t="shared" si="15"/>
        <v>-22928.790312999976</v>
      </c>
      <c r="K29" s="1">
        <f t="shared" ref="K29:K32" si="16">+H29-I29-J29</f>
        <v>22928.790312999976</v>
      </c>
      <c r="M29" s="2"/>
      <c r="N29" s="21"/>
    </row>
    <row r="30" spans="1:27" x14ac:dyDescent="0.3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7.1499999999999897E-3</v>
      </c>
      <c r="E30" s="24">
        <f t="shared" si="14"/>
        <v>7.1500000000000036E-3</v>
      </c>
      <c r="F30" s="25">
        <f t="shared" si="14"/>
        <v>-7.1500000000000036E-3</v>
      </c>
      <c r="G30" s="7">
        <f t="shared" si="14"/>
        <v>0</v>
      </c>
      <c r="H30" s="1">
        <f>+H20-H9</f>
        <v>0</v>
      </c>
      <c r="I30" s="1">
        <f t="shared" si="15"/>
        <v>0</v>
      </c>
      <c r="J30" s="1">
        <f t="shared" si="15"/>
        <v>-194323.83227399969</v>
      </c>
      <c r="K30" s="1">
        <f t="shared" si="16"/>
        <v>194323.83227399969</v>
      </c>
      <c r="M30" s="2"/>
      <c r="N30" s="21"/>
    </row>
    <row r="31" spans="1:27" x14ac:dyDescent="0.3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7.1499999999999897E-3</v>
      </c>
      <c r="E31" s="24">
        <f t="shared" si="14"/>
        <v>7.1500000000000036E-3</v>
      </c>
      <c r="F31" s="25">
        <f t="shared" si="14"/>
        <v>-7.1500000000000036E-3</v>
      </c>
      <c r="G31" s="7">
        <f t="shared" si="14"/>
        <v>0</v>
      </c>
      <c r="H31" s="1">
        <f>+H21-H10</f>
        <v>0</v>
      </c>
      <c r="I31" s="1">
        <f t="shared" si="15"/>
        <v>0</v>
      </c>
      <c r="J31" s="1">
        <f t="shared" si="15"/>
        <v>-60807.05395049986</v>
      </c>
      <c r="K31" s="1">
        <f t="shared" si="16"/>
        <v>60807.05395049986</v>
      </c>
      <c r="M31" s="2"/>
      <c r="N31" s="21"/>
    </row>
    <row r="32" spans="1:27" x14ac:dyDescent="0.3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7.1499999999999897E-3</v>
      </c>
      <c r="E32" s="37">
        <f t="shared" si="14"/>
        <v>7.1500000000000036E-3</v>
      </c>
      <c r="F32" s="38">
        <f t="shared" si="14"/>
        <v>-7.1500000000000036E-3</v>
      </c>
      <c r="G32" s="7">
        <f t="shared" si="14"/>
        <v>0</v>
      </c>
      <c r="H32" s="1">
        <f>+H22-H11</f>
        <v>0</v>
      </c>
      <c r="I32" s="1">
        <f t="shared" si="15"/>
        <v>0</v>
      </c>
      <c r="J32" s="1">
        <f t="shared" si="15"/>
        <v>-61996.671879999805</v>
      </c>
      <c r="K32" s="1">
        <f t="shared" si="16"/>
        <v>61996.671879999805</v>
      </c>
      <c r="M32" s="2"/>
      <c r="N32" s="21"/>
    </row>
    <row r="33" spans="7:11" ht="15" thickBot="1" x14ac:dyDescent="0.4">
      <c r="G33" s="6">
        <f>SUM(G28:G32)</f>
        <v>0</v>
      </c>
      <c r="H33" s="8">
        <f t="shared" ref="H33:J33" si="17">SUM(H28:H32)</f>
        <v>0</v>
      </c>
      <c r="I33" s="8">
        <f t="shared" si="17"/>
        <v>0</v>
      </c>
      <c r="J33" s="8">
        <f t="shared" si="17"/>
        <v>-364869.6561509993</v>
      </c>
      <c r="K33" s="8">
        <f>SUM(K28:K32)</f>
        <v>364869.6561509993</v>
      </c>
    </row>
    <row r="34" spans="7:11" ht="15" thickTop="1" x14ac:dyDescent="0.35"/>
    <row r="36" spans="7:11" x14ac:dyDescent="0.35">
      <c r="K36" s="2"/>
    </row>
  </sheetData>
  <pageMargins left="0.7" right="0.7" top="0.75" bottom="0.75" header="0.3" footer="0.3"/>
  <pageSetup paperSize="1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23" sqref="C23"/>
    </sheetView>
  </sheetViews>
  <sheetFormatPr defaultRowHeight="14.5" x14ac:dyDescent="0.35"/>
  <cols>
    <col min="1" max="1" width="43.54296875" customWidth="1"/>
    <col min="2" max="2" width="11.26953125" customWidth="1"/>
    <col min="3" max="3" width="15.7265625" customWidth="1"/>
    <col min="4" max="4" width="14.81640625" customWidth="1"/>
    <col min="5" max="5" width="15" customWidth="1"/>
    <col min="6" max="6" width="12.7265625" customWidth="1"/>
    <col min="7" max="7" width="15.7265625" bestFit="1" customWidth="1"/>
    <col min="8" max="8" width="13.26953125" bestFit="1" customWidth="1"/>
    <col min="9" max="11" width="13.26953125" customWidth="1"/>
    <col min="12" max="12" width="6.26953125" customWidth="1"/>
    <col min="13" max="13" width="43.54296875" customWidth="1"/>
    <col min="14" max="14" width="11.26953125" customWidth="1"/>
    <col min="15" max="15" width="15.7265625" customWidth="1"/>
    <col min="16" max="20" width="14.81640625" customWidth="1"/>
    <col min="22" max="22" width="43.54296875" customWidth="1"/>
    <col min="23" max="23" width="11.26953125" customWidth="1"/>
    <col min="24" max="24" width="15.7265625" customWidth="1"/>
    <col min="25" max="29" width="14.81640625" customWidth="1"/>
    <col min="30" max="30" width="12.26953125" bestFit="1" customWidth="1"/>
  </cols>
  <sheetData>
    <row r="1" spans="1:32" ht="26" x14ac:dyDescent="0.6">
      <c r="A1" s="41" t="s">
        <v>29</v>
      </c>
    </row>
    <row r="3" spans="1:32" ht="18.5" x14ac:dyDescent="0.45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5">
      <c r="A5" s="4" t="s">
        <v>33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9" x14ac:dyDescent="0.35">
      <c r="A6" s="27" t="s">
        <v>18</v>
      </c>
      <c r="B6" s="28" t="s">
        <v>7</v>
      </c>
      <c r="C6" s="29" t="s">
        <v>21</v>
      </c>
      <c r="D6" s="28" t="s">
        <v>12</v>
      </c>
      <c r="E6" s="29" t="s">
        <v>11</v>
      </c>
      <c r="F6" s="28" t="s">
        <v>5</v>
      </c>
      <c r="G6" s="28" t="s">
        <v>6</v>
      </c>
      <c r="H6" s="29" t="s">
        <v>8</v>
      </c>
      <c r="I6" s="29" t="s">
        <v>21</v>
      </c>
      <c r="J6" s="29" t="s">
        <v>19</v>
      </c>
      <c r="K6" s="29" t="s">
        <v>14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35">
      <c r="A7" s="30" t="s">
        <v>0</v>
      </c>
      <c r="B7" s="32">
        <v>7.6999999999999999E-2</v>
      </c>
      <c r="C7" s="32">
        <v>1.166E-2</v>
      </c>
      <c r="D7" s="32">
        <v>0.10197000000000001</v>
      </c>
      <c r="E7" s="32">
        <f>+C7+D7</f>
        <v>0.11363000000000001</v>
      </c>
      <c r="F7" s="33">
        <f>+B7-E7</f>
        <v>-3.663000000000001E-2</v>
      </c>
      <c r="G7" s="7">
        <v>3715043.39</v>
      </c>
      <c r="H7" s="1">
        <f>+G7*B7</f>
        <v>286058.34103000001</v>
      </c>
      <c r="I7" s="1">
        <f>+G7*C7</f>
        <v>43317.405927400003</v>
      </c>
      <c r="J7" s="1">
        <f>+G7*D7</f>
        <v>378822.97447830002</v>
      </c>
      <c r="K7" s="1">
        <f>+H7-I7-J7</f>
        <v>-136082.0393757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35">
      <c r="A8" s="34" t="s">
        <v>1</v>
      </c>
      <c r="B8" s="24">
        <v>0.09</v>
      </c>
      <c r="C8" s="24">
        <v>1.166E-2</v>
      </c>
      <c r="D8" s="24">
        <v>0.10197000000000001</v>
      </c>
      <c r="E8" s="24">
        <f t="shared" ref="E8:E11" si="0">+C8+D8</f>
        <v>0.11363000000000001</v>
      </c>
      <c r="F8" s="25">
        <f t="shared" ref="F8:F11" si="1">+B8-E8</f>
        <v>-2.3630000000000012E-2</v>
      </c>
      <c r="G8" s="7">
        <v>3507835.44</v>
      </c>
      <c r="H8" s="1">
        <f t="shared" ref="H8:H11" si="2">+G8*B8</f>
        <v>315705.18959999998</v>
      </c>
      <c r="I8" s="1">
        <f t="shared" ref="I8:I11" si="3">+G8*C8</f>
        <v>40901.361230399998</v>
      </c>
      <c r="J8" s="1">
        <f t="shared" ref="J8:J11" si="4">+G8*D8</f>
        <v>357693.97981679998</v>
      </c>
      <c r="K8" s="1">
        <f t="shared" ref="K8:K11" si="5">+H8-I8-J8</f>
        <v>-82890.151447199984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35">
      <c r="A9" s="34" t="s">
        <v>2</v>
      </c>
      <c r="B9" s="24">
        <v>6.5000000000000002E-2</v>
      </c>
      <c r="C9" s="24">
        <v>1.166E-2</v>
      </c>
      <c r="D9" s="24">
        <v>0.10197000000000001</v>
      </c>
      <c r="E9" s="24">
        <f t="shared" si="0"/>
        <v>0.11363000000000001</v>
      </c>
      <c r="F9" s="25">
        <f t="shared" si="1"/>
        <v>-4.8630000000000007E-2</v>
      </c>
      <c r="G9" s="7">
        <v>31652352.48</v>
      </c>
      <c r="H9" s="1">
        <f t="shared" si="2"/>
        <v>2057402.9112000002</v>
      </c>
      <c r="I9" s="1">
        <f t="shared" si="3"/>
        <v>369066.4299168</v>
      </c>
      <c r="J9" s="1">
        <f t="shared" si="4"/>
        <v>3227590.3823856004</v>
      </c>
      <c r="K9" s="1">
        <f t="shared" si="5"/>
        <v>-1539253.9011024002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35">
      <c r="A10" s="34" t="s">
        <v>4</v>
      </c>
      <c r="B10" s="24">
        <v>9.5000000000000001E-2</v>
      </c>
      <c r="C10" s="24">
        <v>1.166E-2</v>
      </c>
      <c r="D10" s="24">
        <v>0.10197000000000001</v>
      </c>
      <c r="E10" s="24">
        <f t="shared" si="0"/>
        <v>0.11363000000000001</v>
      </c>
      <c r="F10" s="25">
        <f t="shared" si="1"/>
        <v>-1.8630000000000008E-2</v>
      </c>
      <c r="G10" s="7">
        <v>8591295.0700000003</v>
      </c>
      <c r="H10" s="1">
        <f t="shared" si="2"/>
        <v>816173.03165000002</v>
      </c>
      <c r="I10" s="1">
        <f t="shared" si="3"/>
        <v>100174.5005162</v>
      </c>
      <c r="J10" s="1">
        <f t="shared" si="4"/>
        <v>876054.3582879001</v>
      </c>
      <c r="K10" s="1">
        <f t="shared" si="5"/>
        <v>-160055.82715410006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35">
      <c r="A11" s="35" t="s">
        <v>3</v>
      </c>
      <c r="B11" s="37">
        <v>0.13200000000000001</v>
      </c>
      <c r="C11" s="37">
        <v>1.166E-2</v>
      </c>
      <c r="D11" s="37">
        <v>0.10197000000000001</v>
      </c>
      <c r="E11" s="37">
        <f t="shared" si="0"/>
        <v>0.11363000000000001</v>
      </c>
      <c r="F11" s="38">
        <f t="shared" si="1"/>
        <v>1.8369999999999997E-2</v>
      </c>
      <c r="G11" s="7">
        <v>9227688.5700000003</v>
      </c>
      <c r="H11" s="1">
        <f t="shared" si="2"/>
        <v>1218054.89124</v>
      </c>
      <c r="I11" s="1">
        <f t="shared" si="3"/>
        <v>107594.84872620001</v>
      </c>
      <c r="J11" s="1">
        <f t="shared" si="4"/>
        <v>940947.40348290012</v>
      </c>
      <c r="K11" s="1">
        <f t="shared" si="5"/>
        <v>169512.63903089997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 x14ac:dyDescent="0.4">
      <c r="G12" s="6">
        <f>SUM(G7:G11)</f>
        <v>56694214.950000003</v>
      </c>
      <c r="H12" s="8">
        <f t="shared" ref="H12:J12" si="6">SUM(H7:H11)</f>
        <v>4693394.36472</v>
      </c>
      <c r="I12" s="8">
        <f t="shared" si="6"/>
        <v>661054.54631700006</v>
      </c>
      <c r="J12" s="8">
        <f t="shared" si="6"/>
        <v>5781109.0984514998</v>
      </c>
      <c r="K12" s="39">
        <f>SUM(K7:K11)</f>
        <v>-1748769.2800485003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 x14ac:dyDescent="0.3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5" x14ac:dyDescent="0.45">
      <c r="A14" s="9" t="s">
        <v>25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3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35">
      <c r="A16" s="4" t="s">
        <v>31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9" x14ac:dyDescent="0.35">
      <c r="A17" s="27" t="s">
        <v>18</v>
      </c>
      <c r="B17" s="28" t="s">
        <v>7</v>
      </c>
      <c r="C17" s="29" t="s">
        <v>22</v>
      </c>
      <c r="D17" s="28" t="s">
        <v>13</v>
      </c>
      <c r="E17" s="29" t="s">
        <v>11</v>
      </c>
      <c r="F17" s="28" t="s">
        <v>5</v>
      </c>
      <c r="G17" s="28" t="s">
        <v>6</v>
      </c>
      <c r="H17" s="29" t="s">
        <v>10</v>
      </c>
      <c r="I17" s="29" t="s">
        <v>22</v>
      </c>
      <c r="J17" s="29" t="s">
        <v>20</v>
      </c>
      <c r="K17" s="29" t="s">
        <v>15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35">
      <c r="A18" s="30" t="s">
        <v>0</v>
      </c>
      <c r="B18" s="32">
        <v>7.6999999999999999E-2</v>
      </c>
      <c r="C18" s="32">
        <v>1.166E-2</v>
      </c>
      <c r="D18" s="32">
        <v>0.1128</v>
      </c>
      <c r="E18" s="32">
        <f>+C18+D18</f>
        <v>0.12446</v>
      </c>
      <c r="F18" s="33">
        <f>+B18-E18</f>
        <v>-4.7460000000000002E-2</v>
      </c>
      <c r="G18" s="7">
        <v>3715043.39</v>
      </c>
      <c r="H18" s="1">
        <f>+G18*B18</f>
        <v>286058.34103000001</v>
      </c>
      <c r="I18" s="1">
        <f>+G18*C18</f>
        <v>43317.405927400003</v>
      </c>
      <c r="J18" s="1">
        <f>+G18*D18</f>
        <v>419056.89439199999</v>
      </c>
      <c r="K18" s="1">
        <f>+H18-I18-J18</f>
        <v>-176315.95928939997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35">
      <c r="A19" s="34" t="s">
        <v>1</v>
      </c>
      <c r="B19" s="24">
        <v>0.09</v>
      </c>
      <c r="C19" s="24">
        <v>1.166E-2</v>
      </c>
      <c r="D19" s="24">
        <v>0.1128</v>
      </c>
      <c r="E19" s="24">
        <f t="shared" ref="E19:E22" si="7">+C19+D19</f>
        <v>0.12446</v>
      </c>
      <c r="F19" s="25">
        <f t="shared" ref="F19:F22" si="8">+B19-E19</f>
        <v>-3.4460000000000005E-2</v>
      </c>
      <c r="G19" s="7">
        <v>3507835.44</v>
      </c>
      <c r="H19" s="1">
        <f t="shared" ref="H19:H22" si="9">+G19*B19</f>
        <v>315705.18959999998</v>
      </c>
      <c r="I19" s="1">
        <f t="shared" ref="I19:I22" si="10">+G19*C19</f>
        <v>40901.361230399998</v>
      </c>
      <c r="J19" s="1">
        <f t="shared" ref="J19:J22" si="11">+G19*D19</f>
        <v>395683.83763199998</v>
      </c>
      <c r="K19" s="1">
        <f t="shared" ref="K19:K22" si="12">+H19-I19-J19</f>
        <v>-120880.00926239998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35">
      <c r="A20" s="34" t="s">
        <v>2</v>
      </c>
      <c r="B20" s="24">
        <v>6.5000000000000002E-2</v>
      </c>
      <c r="C20" s="24">
        <v>1.166E-2</v>
      </c>
      <c r="D20" s="24">
        <v>0.1128</v>
      </c>
      <c r="E20" s="24">
        <f t="shared" si="7"/>
        <v>0.12446</v>
      </c>
      <c r="F20" s="25">
        <f t="shared" si="8"/>
        <v>-5.9459999999999999E-2</v>
      </c>
      <c r="G20" s="7">
        <v>31652352.48</v>
      </c>
      <c r="H20" s="1">
        <f t="shared" si="9"/>
        <v>2057402.9112000002</v>
      </c>
      <c r="I20" s="1">
        <f t="shared" si="10"/>
        <v>369066.4299168</v>
      </c>
      <c r="J20" s="1">
        <f t="shared" si="11"/>
        <v>3570385.3597439998</v>
      </c>
      <c r="K20" s="1">
        <f t="shared" si="12"/>
        <v>-1882048.8784607996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35">
      <c r="A21" s="34" t="s">
        <v>4</v>
      </c>
      <c r="B21" s="24">
        <v>9.5000000000000001E-2</v>
      </c>
      <c r="C21" s="24">
        <v>1.166E-2</v>
      </c>
      <c r="D21" s="24">
        <v>0.1128</v>
      </c>
      <c r="E21" s="24">
        <f t="shared" si="7"/>
        <v>0.12446</v>
      </c>
      <c r="F21" s="25">
        <f t="shared" si="8"/>
        <v>-2.946E-2</v>
      </c>
      <c r="G21" s="7">
        <v>8591295.0700000003</v>
      </c>
      <c r="H21" s="1">
        <f t="shared" si="9"/>
        <v>816173.03165000002</v>
      </c>
      <c r="I21" s="1">
        <f t="shared" si="10"/>
        <v>100174.5005162</v>
      </c>
      <c r="J21" s="1">
        <f t="shared" si="11"/>
        <v>969098.08389600005</v>
      </c>
      <c r="K21" s="1">
        <f t="shared" si="12"/>
        <v>-253099.55276220001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35">
      <c r="A22" s="35" t="s">
        <v>3</v>
      </c>
      <c r="B22" s="37">
        <v>0.13200000000000001</v>
      </c>
      <c r="C22" s="37">
        <v>1.166E-2</v>
      </c>
      <c r="D22" s="37">
        <v>0.1128</v>
      </c>
      <c r="E22" s="37">
        <f t="shared" si="7"/>
        <v>0.12446</v>
      </c>
      <c r="F22" s="38">
        <f t="shared" si="8"/>
        <v>7.540000000000005E-3</v>
      </c>
      <c r="G22" s="7">
        <v>9227688.5700000003</v>
      </c>
      <c r="H22" s="1">
        <f t="shared" si="9"/>
        <v>1218054.89124</v>
      </c>
      <c r="I22" s="1">
        <f t="shared" si="10"/>
        <v>107594.84872620001</v>
      </c>
      <c r="J22" s="1">
        <f t="shared" si="11"/>
        <v>1040883.270696</v>
      </c>
      <c r="K22" s="1">
        <f t="shared" si="12"/>
        <v>69576.771817800123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 x14ac:dyDescent="0.4">
      <c r="G23" s="6">
        <f>SUM(G18:G22)</f>
        <v>56694214.950000003</v>
      </c>
      <c r="H23" s="39">
        <f t="shared" ref="H23:J23" si="13">SUM(H18:H22)</f>
        <v>4693394.36472</v>
      </c>
      <c r="I23" s="8">
        <f t="shared" si="13"/>
        <v>661054.54631700006</v>
      </c>
      <c r="J23" s="8">
        <f t="shared" si="13"/>
        <v>6395107.4463600004</v>
      </c>
      <c r="K23" s="8">
        <f>SUM(K18:K22)</f>
        <v>-2362767.6279569995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 x14ac:dyDescent="0.3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5" x14ac:dyDescent="0.45">
      <c r="A25" s="9" t="s">
        <v>26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35">
      <c r="A26" s="4" t="s">
        <v>30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5" x14ac:dyDescent="0.35">
      <c r="A27" s="40" t="s">
        <v>28</v>
      </c>
      <c r="B27" s="28" t="s">
        <v>7</v>
      </c>
      <c r="C27" s="29" t="s">
        <v>32</v>
      </c>
      <c r="D27" s="29" t="s">
        <v>27</v>
      </c>
      <c r="E27" s="29" t="s">
        <v>11</v>
      </c>
      <c r="F27" s="28" t="s">
        <v>5</v>
      </c>
      <c r="G27" s="28" t="s">
        <v>6</v>
      </c>
      <c r="H27" s="29" t="s">
        <v>17</v>
      </c>
      <c r="I27" s="29" t="s">
        <v>23</v>
      </c>
      <c r="J27" s="29" t="s">
        <v>24</v>
      </c>
      <c r="K27" s="29" t="s">
        <v>16</v>
      </c>
    </row>
    <row r="28" spans="1:27" x14ac:dyDescent="0.3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-1.0829999999999992E-2</v>
      </c>
      <c r="E28" s="32">
        <f t="shared" si="14"/>
        <v>-1.0829999999999992E-2</v>
      </c>
      <c r="F28" s="33">
        <f t="shared" si="14"/>
        <v>1.0829999999999992E-2</v>
      </c>
      <c r="G28" s="7">
        <f t="shared" si="14"/>
        <v>0</v>
      </c>
      <c r="H28" s="1">
        <f>+H18-H7</f>
        <v>0</v>
      </c>
      <c r="I28" s="1">
        <f t="shared" ref="I28:J32" si="15">+I18-I7</f>
        <v>0</v>
      </c>
      <c r="J28" s="1">
        <f t="shared" si="15"/>
        <v>40233.919913699967</v>
      </c>
      <c r="K28" s="1">
        <f>+H28-I28-J28</f>
        <v>-40233.919913699967</v>
      </c>
      <c r="M28" s="2"/>
      <c r="N28" s="21"/>
    </row>
    <row r="29" spans="1:27" x14ac:dyDescent="0.3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-1.0829999999999992E-2</v>
      </c>
      <c r="E29" s="24">
        <f t="shared" si="14"/>
        <v>-1.0829999999999992E-2</v>
      </c>
      <c r="F29" s="25">
        <f t="shared" si="14"/>
        <v>1.0829999999999992E-2</v>
      </c>
      <c r="G29" s="7">
        <f t="shared" si="14"/>
        <v>0</v>
      </c>
      <c r="H29" s="1">
        <f>+H19-H8</f>
        <v>0</v>
      </c>
      <c r="I29" s="1">
        <f t="shared" si="15"/>
        <v>0</v>
      </c>
      <c r="J29" s="1">
        <f t="shared" si="15"/>
        <v>37989.857815199997</v>
      </c>
      <c r="K29" s="1">
        <f t="shared" ref="K29:K32" si="16">+H29-I29-J29</f>
        <v>-37989.857815199997</v>
      </c>
      <c r="M29" s="2"/>
      <c r="N29" s="21"/>
    </row>
    <row r="30" spans="1:27" x14ac:dyDescent="0.3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-1.0829999999999992E-2</v>
      </c>
      <c r="E30" s="24">
        <f t="shared" si="14"/>
        <v>-1.0829999999999992E-2</v>
      </c>
      <c r="F30" s="25">
        <f t="shared" si="14"/>
        <v>1.0829999999999992E-2</v>
      </c>
      <c r="G30" s="7">
        <f t="shared" si="14"/>
        <v>0</v>
      </c>
      <c r="H30" s="1">
        <f>+H20-H9</f>
        <v>0</v>
      </c>
      <c r="I30" s="1">
        <f t="shared" si="15"/>
        <v>0</v>
      </c>
      <c r="J30" s="1">
        <f t="shared" si="15"/>
        <v>342794.97735839942</v>
      </c>
      <c r="K30" s="1">
        <f t="shared" si="16"/>
        <v>-342794.97735839942</v>
      </c>
      <c r="M30" s="2"/>
      <c r="N30" s="21"/>
    </row>
    <row r="31" spans="1:27" x14ac:dyDescent="0.3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-1.0829999999999992E-2</v>
      </c>
      <c r="E31" s="24">
        <f t="shared" si="14"/>
        <v>-1.0829999999999992E-2</v>
      </c>
      <c r="F31" s="25">
        <f t="shared" si="14"/>
        <v>1.0829999999999992E-2</v>
      </c>
      <c r="G31" s="7">
        <f t="shared" si="14"/>
        <v>0</v>
      </c>
      <c r="H31" s="1">
        <f>+H21-H10</f>
        <v>0</v>
      </c>
      <c r="I31" s="1">
        <f t="shared" si="15"/>
        <v>0</v>
      </c>
      <c r="J31" s="1">
        <f t="shared" si="15"/>
        <v>93043.72560809995</v>
      </c>
      <c r="K31" s="1">
        <f t="shared" si="16"/>
        <v>-93043.72560809995</v>
      </c>
      <c r="M31" s="2"/>
      <c r="N31" s="21"/>
    </row>
    <row r="32" spans="1:27" x14ac:dyDescent="0.3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-1.0829999999999992E-2</v>
      </c>
      <c r="E32" s="37">
        <f t="shared" si="14"/>
        <v>-1.0829999999999992E-2</v>
      </c>
      <c r="F32" s="38">
        <f t="shared" si="14"/>
        <v>1.0829999999999992E-2</v>
      </c>
      <c r="G32" s="7">
        <f t="shared" si="14"/>
        <v>0</v>
      </c>
      <c r="H32" s="1">
        <f>+H22-H11</f>
        <v>0</v>
      </c>
      <c r="I32" s="1">
        <f t="shared" si="15"/>
        <v>0</v>
      </c>
      <c r="J32" s="1">
        <f t="shared" si="15"/>
        <v>99935.867213099846</v>
      </c>
      <c r="K32" s="1">
        <f t="shared" si="16"/>
        <v>-99935.867213099846</v>
      </c>
      <c r="M32" s="2"/>
      <c r="N32" s="21"/>
    </row>
    <row r="33" spans="7:11" ht="15" thickBot="1" x14ac:dyDescent="0.4">
      <c r="G33" s="6">
        <f>SUM(G28:G32)</f>
        <v>0</v>
      </c>
      <c r="H33" s="8">
        <f t="shared" ref="H33:J33" si="17">SUM(H28:H32)</f>
        <v>0</v>
      </c>
      <c r="I33" s="8">
        <f t="shared" si="17"/>
        <v>0</v>
      </c>
      <c r="J33" s="8">
        <f t="shared" si="17"/>
        <v>613998.34790849918</v>
      </c>
      <c r="K33" s="8">
        <f>SUM(K28:K32)</f>
        <v>-613998.34790849918</v>
      </c>
    </row>
    <row r="34" spans="7:11" ht="15" thickTop="1" x14ac:dyDescent="0.35"/>
    <row r="36" spans="7:11" x14ac:dyDescent="0.35">
      <c r="K36" s="2"/>
    </row>
  </sheetData>
  <pageMargins left="0.7" right="0.7" top="0.75" bottom="0.75" header="0.3" footer="0.3"/>
  <pageSetup paperSize="1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22" sqref="C22"/>
    </sheetView>
  </sheetViews>
  <sheetFormatPr defaultRowHeight="14.5" x14ac:dyDescent="0.35"/>
  <cols>
    <col min="1" max="1" width="43.54296875" customWidth="1"/>
    <col min="2" max="2" width="11.26953125" customWidth="1"/>
    <col min="3" max="3" width="15.7265625" customWidth="1"/>
    <col min="4" max="4" width="14.81640625" customWidth="1"/>
    <col min="5" max="5" width="15" customWidth="1"/>
    <col min="6" max="6" width="12.7265625" customWidth="1"/>
    <col min="7" max="7" width="15.7265625" bestFit="1" customWidth="1"/>
    <col min="8" max="8" width="13.26953125" bestFit="1" customWidth="1"/>
    <col min="9" max="11" width="13.26953125" customWidth="1"/>
    <col min="12" max="12" width="6.26953125" customWidth="1"/>
    <col min="13" max="13" width="43.54296875" customWidth="1"/>
    <col min="14" max="14" width="11.26953125" customWidth="1"/>
    <col min="15" max="15" width="15.7265625" customWidth="1"/>
    <col min="16" max="20" width="14.81640625" customWidth="1"/>
    <col min="22" max="22" width="43.54296875" customWidth="1"/>
    <col min="23" max="23" width="11.26953125" customWidth="1"/>
    <col min="24" max="24" width="15.7265625" customWidth="1"/>
    <col min="25" max="29" width="14.81640625" customWidth="1"/>
    <col min="30" max="30" width="12.26953125" bestFit="1" customWidth="1"/>
  </cols>
  <sheetData>
    <row r="1" spans="1:32" ht="26" x14ac:dyDescent="0.6">
      <c r="A1" s="41" t="s">
        <v>29</v>
      </c>
    </row>
    <row r="3" spans="1:32" ht="18.5" x14ac:dyDescent="0.45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5">
      <c r="A5" s="4" t="s">
        <v>33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9" x14ac:dyDescent="0.35">
      <c r="A6" s="27" t="s">
        <v>18</v>
      </c>
      <c r="B6" s="28" t="s">
        <v>7</v>
      </c>
      <c r="C6" s="29" t="s">
        <v>21</v>
      </c>
      <c r="D6" s="28" t="s">
        <v>12</v>
      </c>
      <c r="E6" s="29" t="s">
        <v>11</v>
      </c>
      <c r="F6" s="28" t="s">
        <v>5</v>
      </c>
      <c r="G6" s="28" t="s">
        <v>6</v>
      </c>
      <c r="H6" s="29" t="s">
        <v>8</v>
      </c>
      <c r="I6" s="29" t="s">
        <v>21</v>
      </c>
      <c r="J6" s="29" t="s">
        <v>19</v>
      </c>
      <c r="K6" s="29" t="s">
        <v>14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35">
      <c r="A7" s="30" t="s">
        <v>0</v>
      </c>
      <c r="B7" s="32">
        <v>7.6999999999999999E-2</v>
      </c>
      <c r="C7" s="32">
        <v>1.5709999999999998E-2</v>
      </c>
      <c r="D7" s="32">
        <v>0.10476000000000001</v>
      </c>
      <c r="E7" s="32">
        <f>+C7+D7</f>
        <v>0.12047000000000001</v>
      </c>
      <c r="F7" s="33">
        <f>+B7-E7</f>
        <v>-4.3470000000000009E-2</v>
      </c>
      <c r="G7" s="7">
        <v>3477709.28</v>
      </c>
      <c r="H7" s="1">
        <f>+G7*B7</f>
        <v>267783.61455999996</v>
      </c>
      <c r="I7" s="1">
        <f>+G7*C7</f>
        <v>54634.812788799987</v>
      </c>
      <c r="J7" s="1">
        <f>+G7*D7</f>
        <v>364324.8241728</v>
      </c>
      <c r="K7" s="1">
        <f>+H7-I7-J7</f>
        <v>-151176.02240160003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35">
      <c r="A8" s="34" t="s">
        <v>1</v>
      </c>
      <c r="B8" s="24">
        <v>0.09</v>
      </c>
      <c r="C8" s="24">
        <v>1.5709999999999998E-2</v>
      </c>
      <c r="D8" s="24">
        <v>0.10476000000000001</v>
      </c>
      <c r="E8" s="24">
        <f t="shared" ref="E8:E11" si="0">+C8+D8</f>
        <v>0.12047000000000001</v>
      </c>
      <c r="F8" s="25">
        <f t="shared" ref="F8:F11" si="1">+B8-E8</f>
        <v>-3.0470000000000011E-2</v>
      </c>
      <c r="G8" s="7">
        <v>3275990.48</v>
      </c>
      <c r="H8" s="1">
        <f t="shared" ref="H8:H11" si="2">+G8*B8</f>
        <v>294839.14319999999</v>
      </c>
      <c r="I8" s="1">
        <f t="shared" ref="I8:I11" si="3">+G8*C8</f>
        <v>51465.810440799993</v>
      </c>
      <c r="J8" s="1">
        <f t="shared" ref="J8:J11" si="4">+G8*D8</f>
        <v>343192.76268480002</v>
      </c>
      <c r="K8" s="1">
        <f t="shared" ref="K8:K11" si="5">+H8-I8-J8</f>
        <v>-99819.429925600009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35">
      <c r="A9" s="34" t="s">
        <v>2</v>
      </c>
      <c r="B9" s="24">
        <v>6.5000000000000002E-2</v>
      </c>
      <c r="C9" s="24">
        <v>1.5709999999999998E-2</v>
      </c>
      <c r="D9" s="24">
        <v>0.10476000000000001</v>
      </c>
      <c r="E9" s="24">
        <f t="shared" si="0"/>
        <v>0.12047000000000001</v>
      </c>
      <c r="F9" s="25">
        <f t="shared" si="1"/>
        <v>-5.5470000000000005E-2</v>
      </c>
      <c r="G9" s="7">
        <v>27442290.550000001</v>
      </c>
      <c r="H9" s="1">
        <f t="shared" si="2"/>
        <v>1783748.8857500001</v>
      </c>
      <c r="I9" s="1">
        <f t="shared" si="3"/>
        <v>431118.38454049994</v>
      </c>
      <c r="J9" s="1">
        <f t="shared" si="4"/>
        <v>2874854.3580180001</v>
      </c>
      <c r="K9" s="1">
        <f t="shared" si="5"/>
        <v>-1522223.8568084999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35">
      <c r="A10" s="34" t="s">
        <v>4</v>
      </c>
      <c r="B10" s="24">
        <v>9.5000000000000001E-2</v>
      </c>
      <c r="C10" s="24">
        <v>1.5709999999999998E-2</v>
      </c>
      <c r="D10" s="24">
        <v>0.10476000000000001</v>
      </c>
      <c r="E10" s="24">
        <f t="shared" si="0"/>
        <v>0.12047000000000001</v>
      </c>
      <c r="F10" s="25">
        <f t="shared" si="1"/>
        <v>-2.5470000000000007E-2</v>
      </c>
      <c r="G10" s="7">
        <v>8867231.3300000001</v>
      </c>
      <c r="H10" s="1">
        <f t="shared" si="2"/>
        <v>842386.97635000001</v>
      </c>
      <c r="I10" s="1">
        <f t="shared" si="3"/>
        <v>139304.20419429999</v>
      </c>
      <c r="J10" s="1">
        <f t="shared" si="4"/>
        <v>928931.15413080005</v>
      </c>
      <c r="K10" s="1">
        <f t="shared" si="5"/>
        <v>-225848.38197510003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35">
      <c r="A11" s="35" t="s">
        <v>3</v>
      </c>
      <c r="B11" s="37">
        <v>0.13200000000000001</v>
      </c>
      <c r="C11" s="37">
        <v>1.5709999999999998E-2</v>
      </c>
      <c r="D11" s="37">
        <v>0.10476000000000001</v>
      </c>
      <c r="E11" s="37">
        <f t="shared" si="0"/>
        <v>0.12047000000000001</v>
      </c>
      <c r="F11" s="38">
        <f t="shared" si="1"/>
        <v>1.1529999999999999E-2</v>
      </c>
      <c r="G11" s="7">
        <v>9634871.8399999999</v>
      </c>
      <c r="H11" s="1">
        <f t="shared" si="2"/>
        <v>1271803.0828800001</v>
      </c>
      <c r="I11" s="1">
        <f t="shared" si="3"/>
        <v>151363.83660639997</v>
      </c>
      <c r="J11" s="1">
        <f t="shared" si="4"/>
        <v>1009349.1739584</v>
      </c>
      <c r="K11" s="1">
        <f t="shared" si="5"/>
        <v>111090.0723152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 x14ac:dyDescent="0.4">
      <c r="G12" s="6">
        <f>SUM(G7:G11)</f>
        <v>52698093.480000004</v>
      </c>
      <c r="H12" s="8">
        <f t="shared" ref="H12:J12" si="6">SUM(H7:H11)</f>
        <v>4460561.7027400006</v>
      </c>
      <c r="I12" s="8">
        <f t="shared" si="6"/>
        <v>827887.04857079987</v>
      </c>
      <c r="J12" s="8">
        <f t="shared" si="6"/>
        <v>5520652.2729648007</v>
      </c>
      <c r="K12" s="39">
        <f>SUM(K7:K11)</f>
        <v>-1887977.6187956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 x14ac:dyDescent="0.3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5" x14ac:dyDescent="0.45">
      <c r="A14" s="9" t="s">
        <v>25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3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35">
      <c r="A16" s="4" t="s">
        <v>31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9" x14ac:dyDescent="0.35">
      <c r="A17" s="27" t="s">
        <v>18</v>
      </c>
      <c r="B17" s="28" t="s">
        <v>7</v>
      </c>
      <c r="C17" s="29" t="s">
        <v>22</v>
      </c>
      <c r="D17" s="28" t="s">
        <v>13</v>
      </c>
      <c r="E17" s="29" t="s">
        <v>11</v>
      </c>
      <c r="F17" s="28" t="s">
        <v>5</v>
      </c>
      <c r="G17" s="28" t="s">
        <v>6</v>
      </c>
      <c r="H17" s="29" t="s">
        <v>10</v>
      </c>
      <c r="I17" s="29" t="s">
        <v>22</v>
      </c>
      <c r="J17" s="29" t="s">
        <v>20</v>
      </c>
      <c r="K17" s="29" t="s">
        <v>15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35">
      <c r="A18" s="30" t="s">
        <v>0</v>
      </c>
      <c r="B18" s="32">
        <v>7.6999999999999999E-2</v>
      </c>
      <c r="C18" s="32">
        <v>1.5709999999999998E-2</v>
      </c>
      <c r="D18" s="32">
        <v>0.10109</v>
      </c>
      <c r="E18" s="32">
        <f>+C18+D18</f>
        <v>0.1168</v>
      </c>
      <c r="F18" s="33">
        <f>+B18-E18</f>
        <v>-3.9800000000000002E-2</v>
      </c>
      <c r="G18" s="7">
        <v>3477709.28</v>
      </c>
      <c r="H18" s="1">
        <f>+G18*B18</f>
        <v>267783.61455999996</v>
      </c>
      <c r="I18" s="1">
        <f>+G18*C18</f>
        <v>54634.812788799987</v>
      </c>
      <c r="J18" s="1">
        <f>+G18*D18</f>
        <v>351561.6311152</v>
      </c>
      <c r="K18" s="1">
        <f>+H18-I18-J18</f>
        <v>-138412.82934400003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35">
      <c r="A19" s="34" t="s">
        <v>1</v>
      </c>
      <c r="B19" s="24">
        <v>0.09</v>
      </c>
      <c r="C19" s="24">
        <v>1.5709999999999998E-2</v>
      </c>
      <c r="D19" s="24">
        <v>0.10109</v>
      </c>
      <c r="E19" s="24">
        <f t="shared" ref="E19:E22" si="7">+C19+D19</f>
        <v>0.1168</v>
      </c>
      <c r="F19" s="25">
        <f t="shared" ref="F19:F22" si="8">+B19-E19</f>
        <v>-2.6800000000000004E-2</v>
      </c>
      <c r="G19" s="7">
        <v>3275990.48</v>
      </c>
      <c r="H19" s="1">
        <f t="shared" ref="H19:H22" si="9">+G19*B19</f>
        <v>294839.14319999999</v>
      </c>
      <c r="I19" s="1">
        <f t="shared" ref="I19:I22" si="10">+G19*C19</f>
        <v>51465.810440799993</v>
      </c>
      <c r="J19" s="1">
        <f t="shared" ref="J19:J22" si="11">+G19*D19</f>
        <v>331169.87762320001</v>
      </c>
      <c r="K19" s="1">
        <f t="shared" ref="K19:K22" si="12">+H19-I19-J19</f>
        <v>-87796.544863999996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35">
      <c r="A20" s="34" t="s">
        <v>2</v>
      </c>
      <c r="B20" s="24">
        <v>6.5000000000000002E-2</v>
      </c>
      <c r="C20" s="24">
        <v>1.5709999999999998E-2</v>
      </c>
      <c r="D20" s="24">
        <v>0.10109</v>
      </c>
      <c r="E20" s="24">
        <f t="shared" si="7"/>
        <v>0.1168</v>
      </c>
      <c r="F20" s="25">
        <f t="shared" si="8"/>
        <v>-5.1799999999999999E-2</v>
      </c>
      <c r="G20" s="7">
        <v>27442290.550000001</v>
      </c>
      <c r="H20" s="1">
        <f t="shared" si="9"/>
        <v>1783748.8857500001</v>
      </c>
      <c r="I20" s="1">
        <f t="shared" si="10"/>
        <v>431118.38454049994</v>
      </c>
      <c r="J20" s="1">
        <f t="shared" si="11"/>
        <v>2774141.1516995002</v>
      </c>
      <c r="K20" s="1">
        <f t="shared" si="12"/>
        <v>-1421510.6504899999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35">
      <c r="A21" s="34" t="s">
        <v>4</v>
      </c>
      <c r="B21" s="24">
        <v>9.5000000000000001E-2</v>
      </c>
      <c r="C21" s="24">
        <v>1.5709999999999998E-2</v>
      </c>
      <c r="D21" s="24">
        <v>0.10109</v>
      </c>
      <c r="E21" s="24">
        <f t="shared" si="7"/>
        <v>0.1168</v>
      </c>
      <c r="F21" s="25">
        <f t="shared" si="8"/>
        <v>-2.18E-2</v>
      </c>
      <c r="G21" s="7">
        <v>8867231.3300000001</v>
      </c>
      <c r="H21" s="1">
        <f t="shared" si="9"/>
        <v>842386.97635000001</v>
      </c>
      <c r="I21" s="1">
        <f t="shared" si="10"/>
        <v>139304.20419429999</v>
      </c>
      <c r="J21" s="1">
        <f t="shared" si="11"/>
        <v>896388.41514970001</v>
      </c>
      <c r="K21" s="1">
        <f t="shared" si="12"/>
        <v>-193305.64299399999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35">
      <c r="A22" s="35" t="s">
        <v>3</v>
      </c>
      <c r="B22" s="37">
        <v>0.13200000000000001</v>
      </c>
      <c r="C22" s="37">
        <v>1.5709999999999998E-2</v>
      </c>
      <c r="D22" s="37">
        <v>0.10109</v>
      </c>
      <c r="E22" s="37">
        <f t="shared" si="7"/>
        <v>0.1168</v>
      </c>
      <c r="F22" s="38">
        <f t="shared" si="8"/>
        <v>1.5200000000000005E-2</v>
      </c>
      <c r="G22" s="7">
        <v>9634871.8399999999</v>
      </c>
      <c r="H22" s="1">
        <f t="shared" si="9"/>
        <v>1271803.0828800001</v>
      </c>
      <c r="I22" s="1">
        <f t="shared" si="10"/>
        <v>151363.83660639997</v>
      </c>
      <c r="J22" s="1">
        <f t="shared" si="11"/>
        <v>973989.19430560002</v>
      </c>
      <c r="K22" s="1">
        <f t="shared" si="12"/>
        <v>146450.05196800001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 x14ac:dyDescent="0.4">
      <c r="G23" s="6">
        <f>SUM(G18:G22)</f>
        <v>52698093.480000004</v>
      </c>
      <c r="H23" s="39">
        <f t="shared" ref="H23:J23" si="13">SUM(H18:H22)</f>
        <v>4460561.7027400006</v>
      </c>
      <c r="I23" s="8">
        <f t="shared" si="13"/>
        <v>827887.04857079987</v>
      </c>
      <c r="J23" s="8">
        <f t="shared" si="13"/>
        <v>5327250.2698932001</v>
      </c>
      <c r="K23" s="8">
        <f>SUM(K18:K22)</f>
        <v>-1694575.6157240001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 x14ac:dyDescent="0.3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5" x14ac:dyDescent="0.45">
      <c r="A25" s="9" t="s">
        <v>26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35">
      <c r="A26" s="4" t="s">
        <v>30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5" x14ac:dyDescent="0.35">
      <c r="A27" s="40" t="s">
        <v>28</v>
      </c>
      <c r="B27" s="28" t="s">
        <v>7</v>
      </c>
      <c r="C27" s="29" t="s">
        <v>32</v>
      </c>
      <c r="D27" s="29" t="s">
        <v>27</v>
      </c>
      <c r="E27" s="29" t="s">
        <v>11</v>
      </c>
      <c r="F27" s="28" t="s">
        <v>5</v>
      </c>
      <c r="G27" s="28" t="s">
        <v>6</v>
      </c>
      <c r="H27" s="29" t="s">
        <v>17</v>
      </c>
      <c r="I27" s="29" t="s">
        <v>23</v>
      </c>
      <c r="J27" s="29" t="s">
        <v>24</v>
      </c>
      <c r="K27" s="29" t="s">
        <v>16</v>
      </c>
    </row>
    <row r="28" spans="1:27" x14ac:dyDescent="0.3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3.6700000000000066E-3</v>
      </c>
      <c r="E28" s="32">
        <f t="shared" si="14"/>
        <v>3.6700000000000066E-3</v>
      </c>
      <c r="F28" s="33">
        <f t="shared" si="14"/>
        <v>-3.6700000000000066E-3</v>
      </c>
      <c r="G28" s="7">
        <f t="shared" si="14"/>
        <v>0</v>
      </c>
      <c r="H28" s="1">
        <f>+H18-H7</f>
        <v>0</v>
      </c>
      <c r="I28" s="1">
        <f t="shared" ref="I28:J32" si="15">+I18-I7</f>
        <v>0</v>
      </c>
      <c r="J28" s="1">
        <f t="shared" si="15"/>
        <v>-12763.193057600001</v>
      </c>
      <c r="K28" s="1">
        <f>+H28-I28-J28</f>
        <v>12763.193057600001</v>
      </c>
      <c r="M28" s="2"/>
      <c r="N28" s="21"/>
    </row>
    <row r="29" spans="1:27" x14ac:dyDescent="0.3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3.6700000000000066E-3</v>
      </c>
      <c r="E29" s="24">
        <f t="shared" si="14"/>
        <v>3.6700000000000066E-3</v>
      </c>
      <c r="F29" s="25">
        <f t="shared" si="14"/>
        <v>-3.6700000000000066E-3</v>
      </c>
      <c r="G29" s="7">
        <f t="shared" si="14"/>
        <v>0</v>
      </c>
      <c r="H29" s="1">
        <f>+H19-H8</f>
        <v>0</v>
      </c>
      <c r="I29" s="1">
        <f t="shared" si="15"/>
        <v>0</v>
      </c>
      <c r="J29" s="1">
        <f t="shared" si="15"/>
        <v>-12022.885061600013</v>
      </c>
      <c r="K29" s="1">
        <f t="shared" ref="K29:K32" si="16">+H29-I29-J29</f>
        <v>12022.885061600013</v>
      </c>
      <c r="M29" s="2"/>
      <c r="N29" s="21"/>
    </row>
    <row r="30" spans="1:27" x14ac:dyDescent="0.3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3.6700000000000066E-3</v>
      </c>
      <c r="E30" s="24">
        <f t="shared" si="14"/>
        <v>3.6700000000000066E-3</v>
      </c>
      <c r="F30" s="25">
        <f t="shared" si="14"/>
        <v>-3.6700000000000066E-3</v>
      </c>
      <c r="G30" s="7">
        <f t="shared" si="14"/>
        <v>0</v>
      </c>
      <c r="H30" s="1">
        <f>+H20-H9</f>
        <v>0</v>
      </c>
      <c r="I30" s="1">
        <f t="shared" si="15"/>
        <v>0</v>
      </c>
      <c r="J30" s="1">
        <f t="shared" si="15"/>
        <v>-100713.20631849999</v>
      </c>
      <c r="K30" s="1">
        <f t="shared" si="16"/>
        <v>100713.20631849999</v>
      </c>
      <c r="M30" s="2"/>
      <c r="N30" s="21"/>
    </row>
    <row r="31" spans="1:27" x14ac:dyDescent="0.3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3.6700000000000066E-3</v>
      </c>
      <c r="E31" s="24">
        <f t="shared" si="14"/>
        <v>3.6700000000000066E-3</v>
      </c>
      <c r="F31" s="25">
        <f t="shared" si="14"/>
        <v>-3.6700000000000066E-3</v>
      </c>
      <c r="G31" s="7">
        <f t="shared" si="14"/>
        <v>0</v>
      </c>
      <c r="H31" s="1">
        <f>+H21-H10</f>
        <v>0</v>
      </c>
      <c r="I31" s="1">
        <f t="shared" si="15"/>
        <v>0</v>
      </c>
      <c r="J31" s="1">
        <f t="shared" si="15"/>
        <v>-32542.738981100032</v>
      </c>
      <c r="K31" s="1">
        <f t="shared" si="16"/>
        <v>32542.738981100032</v>
      </c>
      <c r="M31" s="2"/>
      <c r="N31" s="21"/>
    </row>
    <row r="32" spans="1:27" x14ac:dyDescent="0.3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3.6700000000000066E-3</v>
      </c>
      <c r="E32" s="37">
        <f t="shared" si="14"/>
        <v>3.6700000000000066E-3</v>
      </c>
      <c r="F32" s="38">
        <f t="shared" si="14"/>
        <v>-3.6700000000000066E-3</v>
      </c>
      <c r="G32" s="7">
        <f t="shared" si="14"/>
        <v>0</v>
      </c>
      <c r="H32" s="1">
        <f>+H22-H11</f>
        <v>0</v>
      </c>
      <c r="I32" s="1">
        <f t="shared" si="15"/>
        <v>0</v>
      </c>
      <c r="J32" s="1">
        <f t="shared" si="15"/>
        <v>-35359.979652800015</v>
      </c>
      <c r="K32" s="1">
        <f t="shared" si="16"/>
        <v>35359.979652800015</v>
      </c>
      <c r="M32" s="2"/>
      <c r="N32" s="21"/>
    </row>
    <row r="33" spans="7:11" ht="15" thickBot="1" x14ac:dyDescent="0.4">
      <c r="G33" s="6">
        <f>SUM(G28:G32)</f>
        <v>0</v>
      </c>
      <c r="H33" s="8">
        <f t="shared" ref="H33:J33" si="17">SUM(H28:H32)</f>
        <v>0</v>
      </c>
      <c r="I33" s="8">
        <f t="shared" si="17"/>
        <v>0</v>
      </c>
      <c r="J33" s="8">
        <f t="shared" si="17"/>
        <v>-193402.00307160005</v>
      </c>
      <c r="K33" s="8">
        <f>SUM(K28:K32)</f>
        <v>193402.00307160005</v>
      </c>
    </row>
    <row r="34" spans="7:11" ht="15" thickTop="1" x14ac:dyDescent="0.35"/>
    <row r="36" spans="7:11" x14ac:dyDescent="0.35">
      <c r="K36" s="2"/>
    </row>
  </sheetData>
  <pageMargins left="0.7" right="0.7" top="0.75" bottom="0.75" header="0.3" footer="0.3"/>
  <pageSetup paperSize="1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23" sqref="C23"/>
    </sheetView>
  </sheetViews>
  <sheetFormatPr defaultRowHeight="14.5" x14ac:dyDescent="0.35"/>
  <cols>
    <col min="1" max="1" width="43.54296875" customWidth="1"/>
    <col min="2" max="2" width="11.26953125" customWidth="1"/>
    <col min="3" max="3" width="15.7265625" customWidth="1"/>
    <col min="4" max="4" width="14.81640625" customWidth="1"/>
    <col min="5" max="5" width="15" customWidth="1"/>
    <col min="6" max="6" width="12.7265625" customWidth="1"/>
    <col min="7" max="7" width="15.7265625" bestFit="1" customWidth="1"/>
    <col min="8" max="8" width="13.26953125" bestFit="1" customWidth="1"/>
    <col min="9" max="11" width="13.26953125" customWidth="1"/>
    <col min="12" max="12" width="6.26953125" customWidth="1"/>
    <col min="13" max="13" width="43.54296875" customWidth="1"/>
    <col min="14" max="14" width="11.26953125" customWidth="1"/>
    <col min="15" max="15" width="15.7265625" customWidth="1"/>
    <col min="16" max="20" width="14.81640625" customWidth="1"/>
    <col min="22" max="22" width="43.54296875" customWidth="1"/>
    <col min="23" max="23" width="11.26953125" customWidth="1"/>
    <col min="24" max="24" width="15.7265625" customWidth="1"/>
    <col min="25" max="29" width="14.81640625" customWidth="1"/>
    <col min="30" max="30" width="12.26953125" bestFit="1" customWidth="1"/>
  </cols>
  <sheetData>
    <row r="1" spans="1:32" ht="26" x14ac:dyDescent="0.6">
      <c r="A1" s="41" t="s">
        <v>29</v>
      </c>
    </row>
    <row r="3" spans="1:32" ht="18.5" x14ac:dyDescent="0.45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5">
      <c r="A5" s="4" t="s">
        <v>33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9" x14ac:dyDescent="0.35">
      <c r="A6" s="27" t="s">
        <v>18</v>
      </c>
      <c r="B6" s="28" t="s">
        <v>7</v>
      </c>
      <c r="C6" s="29" t="s">
        <v>21</v>
      </c>
      <c r="D6" s="28" t="s">
        <v>12</v>
      </c>
      <c r="E6" s="29" t="s">
        <v>11</v>
      </c>
      <c r="F6" s="28" t="s">
        <v>5</v>
      </c>
      <c r="G6" s="28" t="s">
        <v>6</v>
      </c>
      <c r="H6" s="29" t="s">
        <v>8</v>
      </c>
      <c r="I6" s="29" t="s">
        <v>21</v>
      </c>
      <c r="J6" s="29" t="s">
        <v>19</v>
      </c>
      <c r="K6" s="29" t="s">
        <v>14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35">
      <c r="A7" s="30" t="s">
        <v>0</v>
      </c>
      <c r="B7" s="32">
        <v>7.6999999999999999E-2</v>
      </c>
      <c r="C7" s="32">
        <v>2.035E-2</v>
      </c>
      <c r="D7" s="32">
        <v>9.8949999999999996E-2</v>
      </c>
      <c r="E7" s="32">
        <f>+C7+D7</f>
        <v>0.11929999999999999</v>
      </c>
      <c r="F7" s="33">
        <f>+B7-E7</f>
        <v>-4.229999999999999E-2</v>
      </c>
      <c r="G7" s="7">
        <v>3716393.89</v>
      </c>
      <c r="H7" s="1">
        <f>+G7*B7</f>
        <v>286162.32952999999</v>
      </c>
      <c r="I7" s="1">
        <f>+G7*C7</f>
        <v>75628.615661500007</v>
      </c>
      <c r="J7" s="1">
        <f>+G7*D7</f>
        <v>367737.17541550001</v>
      </c>
      <c r="K7" s="1">
        <f>+H7-I7-J7</f>
        <v>-157203.46154700004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35">
      <c r="A8" s="34" t="s">
        <v>1</v>
      </c>
      <c r="B8" s="24">
        <v>0.09</v>
      </c>
      <c r="C8" s="24">
        <v>2.035E-2</v>
      </c>
      <c r="D8" s="24">
        <v>9.8949999999999996E-2</v>
      </c>
      <c r="E8" s="24">
        <f t="shared" ref="E8:E11" si="0">+C8+D8</f>
        <v>0.11929999999999999</v>
      </c>
      <c r="F8" s="25">
        <f t="shared" ref="F8:F11" si="1">+B8-E8</f>
        <v>-2.9299999999999993E-2</v>
      </c>
      <c r="G8" s="7">
        <v>3266067.11</v>
      </c>
      <c r="H8" s="1">
        <f t="shared" ref="H8:H11" si="2">+G8*B8</f>
        <v>293946.03989999997</v>
      </c>
      <c r="I8" s="1">
        <f t="shared" ref="I8:I11" si="3">+G8*C8</f>
        <v>66464.4656885</v>
      </c>
      <c r="J8" s="1">
        <f t="shared" ref="J8:J11" si="4">+G8*D8</f>
        <v>323177.34053449996</v>
      </c>
      <c r="K8" s="1">
        <f t="shared" ref="K8:K11" si="5">+H8-I8-J8</f>
        <v>-95695.766322999989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35">
      <c r="A9" s="34" t="s">
        <v>2</v>
      </c>
      <c r="B9" s="24">
        <v>6.5000000000000002E-2</v>
      </c>
      <c r="C9" s="24">
        <v>2.035E-2</v>
      </c>
      <c r="D9" s="24">
        <v>9.8949999999999996E-2</v>
      </c>
      <c r="E9" s="24">
        <f t="shared" si="0"/>
        <v>0.11929999999999999</v>
      </c>
      <c r="F9" s="25">
        <f t="shared" si="1"/>
        <v>-5.4299999999999987E-2</v>
      </c>
      <c r="G9" s="7">
        <v>28485468.48</v>
      </c>
      <c r="H9" s="1">
        <f t="shared" si="2"/>
        <v>1851555.4512</v>
      </c>
      <c r="I9" s="1">
        <f t="shared" si="3"/>
        <v>579679.28356799996</v>
      </c>
      <c r="J9" s="1">
        <f t="shared" si="4"/>
        <v>2818637.1060959999</v>
      </c>
      <c r="K9" s="1">
        <f t="shared" si="5"/>
        <v>-1546760.9384639999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35">
      <c r="A10" s="34" t="s">
        <v>4</v>
      </c>
      <c r="B10" s="24">
        <v>9.5000000000000001E-2</v>
      </c>
      <c r="C10" s="24">
        <v>2.035E-2</v>
      </c>
      <c r="D10" s="24">
        <v>9.8949999999999996E-2</v>
      </c>
      <c r="E10" s="24">
        <f t="shared" si="0"/>
        <v>0.11929999999999999</v>
      </c>
      <c r="F10" s="25">
        <f t="shared" si="1"/>
        <v>-2.4299999999999988E-2</v>
      </c>
      <c r="G10" s="7">
        <v>8006793.4299999997</v>
      </c>
      <c r="H10" s="1">
        <f t="shared" si="2"/>
        <v>760645.37584999995</v>
      </c>
      <c r="I10" s="1">
        <f t="shared" si="3"/>
        <v>162938.2463005</v>
      </c>
      <c r="J10" s="1">
        <f t="shared" si="4"/>
        <v>792272.20989849989</v>
      </c>
      <c r="K10" s="1">
        <f t="shared" si="5"/>
        <v>-194565.08034899994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35">
      <c r="A11" s="35" t="s">
        <v>3</v>
      </c>
      <c r="B11" s="37">
        <v>0.13200000000000001</v>
      </c>
      <c r="C11" s="37">
        <v>2.035E-2</v>
      </c>
      <c r="D11" s="37">
        <v>9.8949999999999996E-2</v>
      </c>
      <c r="E11" s="37">
        <f t="shared" si="0"/>
        <v>0.11929999999999999</v>
      </c>
      <c r="F11" s="38">
        <f t="shared" si="1"/>
        <v>1.2700000000000017E-2</v>
      </c>
      <c r="G11" s="7">
        <v>8444217.3699999992</v>
      </c>
      <c r="H11" s="1">
        <f t="shared" si="2"/>
        <v>1114636.6928399999</v>
      </c>
      <c r="I11" s="1">
        <f t="shared" si="3"/>
        <v>171839.82347949999</v>
      </c>
      <c r="J11" s="1">
        <f t="shared" si="4"/>
        <v>835555.30876149994</v>
      </c>
      <c r="K11" s="1">
        <f t="shared" si="5"/>
        <v>107241.56059899996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 x14ac:dyDescent="0.4">
      <c r="G12" s="6">
        <f>SUM(G7:G11)</f>
        <v>51918940.280000001</v>
      </c>
      <c r="H12" s="8">
        <f t="shared" ref="H12:J12" si="6">SUM(H7:H11)</f>
        <v>4306945.8893200001</v>
      </c>
      <c r="I12" s="8">
        <f t="shared" si="6"/>
        <v>1056550.4346979999</v>
      </c>
      <c r="J12" s="8">
        <f t="shared" si="6"/>
        <v>5137379.1407059999</v>
      </c>
      <c r="K12" s="39">
        <f>SUM(K7:K11)</f>
        <v>-1886983.6860839999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 x14ac:dyDescent="0.3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5" x14ac:dyDescent="0.45">
      <c r="A14" s="9" t="s">
        <v>25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3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35">
      <c r="A16" s="4" t="s">
        <v>31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9" x14ac:dyDescent="0.35">
      <c r="A17" s="27" t="s">
        <v>18</v>
      </c>
      <c r="B17" s="28" t="s">
        <v>7</v>
      </c>
      <c r="C17" s="29" t="s">
        <v>22</v>
      </c>
      <c r="D17" s="28" t="s">
        <v>13</v>
      </c>
      <c r="E17" s="29" t="s">
        <v>11</v>
      </c>
      <c r="F17" s="28" t="s">
        <v>5</v>
      </c>
      <c r="G17" s="28" t="s">
        <v>6</v>
      </c>
      <c r="H17" s="29" t="s">
        <v>10</v>
      </c>
      <c r="I17" s="29" t="s">
        <v>22</v>
      </c>
      <c r="J17" s="29" t="s">
        <v>20</v>
      </c>
      <c r="K17" s="29" t="s">
        <v>15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35">
      <c r="A18" s="30" t="s">
        <v>0</v>
      </c>
      <c r="B18" s="32">
        <v>7.6999999999999999E-2</v>
      </c>
      <c r="C18" s="32">
        <v>2.035E-2</v>
      </c>
      <c r="D18" s="32">
        <v>8.8639999999999997E-2</v>
      </c>
      <c r="E18" s="32">
        <f>+C18+D18</f>
        <v>0.10899</v>
      </c>
      <c r="F18" s="33">
        <f>+B18-E18</f>
        <v>-3.1990000000000005E-2</v>
      </c>
      <c r="G18" s="7">
        <v>3716393.89</v>
      </c>
      <c r="H18" s="1">
        <f>+G18*B18</f>
        <v>286162.32952999999</v>
      </c>
      <c r="I18" s="1">
        <f>+G18*C18</f>
        <v>75628.615661500007</v>
      </c>
      <c r="J18" s="1">
        <f>+G18*D18</f>
        <v>329421.15440960001</v>
      </c>
      <c r="K18" s="1">
        <f>+H18-I18-J18</f>
        <v>-118887.44054110005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35">
      <c r="A19" s="34" t="s">
        <v>1</v>
      </c>
      <c r="B19" s="24">
        <v>0.09</v>
      </c>
      <c r="C19" s="24">
        <v>2.035E-2</v>
      </c>
      <c r="D19" s="24">
        <v>8.8639999999999997E-2</v>
      </c>
      <c r="E19" s="24">
        <f t="shared" ref="E19:E22" si="7">+C19+D19</f>
        <v>0.10899</v>
      </c>
      <c r="F19" s="25">
        <f t="shared" ref="F19:F22" si="8">+B19-E19</f>
        <v>-1.8990000000000007E-2</v>
      </c>
      <c r="G19" s="7">
        <v>3266067.11</v>
      </c>
      <c r="H19" s="1">
        <f t="shared" ref="H19:H22" si="9">+G19*B19</f>
        <v>293946.03989999997</v>
      </c>
      <c r="I19" s="1">
        <f t="shared" ref="I19:I22" si="10">+G19*C19</f>
        <v>66464.4656885</v>
      </c>
      <c r="J19" s="1">
        <f t="shared" ref="J19:J22" si="11">+G19*D19</f>
        <v>289504.18863039999</v>
      </c>
      <c r="K19" s="1">
        <f t="shared" ref="K19:K22" si="12">+H19-I19-J19</f>
        <v>-62022.614418900019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35">
      <c r="A20" s="34" t="s">
        <v>2</v>
      </c>
      <c r="B20" s="24">
        <v>6.5000000000000002E-2</v>
      </c>
      <c r="C20" s="24">
        <v>2.035E-2</v>
      </c>
      <c r="D20" s="24">
        <v>8.8639999999999997E-2</v>
      </c>
      <c r="E20" s="24">
        <f t="shared" si="7"/>
        <v>0.10899</v>
      </c>
      <c r="F20" s="25">
        <f t="shared" si="8"/>
        <v>-4.3990000000000001E-2</v>
      </c>
      <c r="G20" s="7">
        <v>28485468.48</v>
      </c>
      <c r="H20" s="1">
        <f t="shared" si="9"/>
        <v>1851555.4512</v>
      </c>
      <c r="I20" s="1">
        <f t="shared" si="10"/>
        <v>579679.28356799996</v>
      </c>
      <c r="J20" s="1">
        <f t="shared" si="11"/>
        <v>2524951.9260672</v>
      </c>
      <c r="K20" s="1">
        <f t="shared" si="12"/>
        <v>-1253075.7584352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35">
      <c r="A21" s="34" t="s">
        <v>4</v>
      </c>
      <c r="B21" s="24">
        <v>9.5000000000000001E-2</v>
      </c>
      <c r="C21" s="24">
        <v>2.035E-2</v>
      </c>
      <c r="D21" s="24">
        <v>8.8639999999999997E-2</v>
      </c>
      <c r="E21" s="24">
        <f t="shared" si="7"/>
        <v>0.10899</v>
      </c>
      <c r="F21" s="25">
        <f t="shared" si="8"/>
        <v>-1.3990000000000002E-2</v>
      </c>
      <c r="G21" s="7">
        <v>8006793.4299999997</v>
      </c>
      <c r="H21" s="1">
        <f t="shared" si="9"/>
        <v>760645.37584999995</v>
      </c>
      <c r="I21" s="1">
        <f t="shared" si="10"/>
        <v>162938.2463005</v>
      </c>
      <c r="J21" s="1">
        <f t="shared" si="11"/>
        <v>709722.16963519994</v>
      </c>
      <c r="K21" s="1">
        <f t="shared" si="12"/>
        <v>-112015.04008569999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35">
      <c r="A22" s="35" t="s">
        <v>3</v>
      </c>
      <c r="B22" s="37">
        <v>0.13200000000000001</v>
      </c>
      <c r="C22" s="37">
        <v>2.035E-2</v>
      </c>
      <c r="D22" s="37">
        <v>8.8639999999999997E-2</v>
      </c>
      <c r="E22" s="37">
        <f t="shared" si="7"/>
        <v>0.10899</v>
      </c>
      <c r="F22" s="38">
        <f t="shared" si="8"/>
        <v>2.3010000000000003E-2</v>
      </c>
      <c r="G22" s="7">
        <v>8444217.3699999992</v>
      </c>
      <c r="H22" s="1">
        <f t="shared" si="9"/>
        <v>1114636.6928399999</v>
      </c>
      <c r="I22" s="1">
        <f t="shared" si="10"/>
        <v>171839.82347949999</v>
      </c>
      <c r="J22" s="1">
        <f t="shared" si="11"/>
        <v>748495.42767679994</v>
      </c>
      <c r="K22" s="1">
        <f t="shared" si="12"/>
        <v>194301.44168369996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 x14ac:dyDescent="0.4">
      <c r="G23" s="6">
        <f>SUM(G18:G22)</f>
        <v>51918940.280000001</v>
      </c>
      <c r="H23" s="39">
        <f t="shared" ref="H23:J23" si="13">SUM(H18:H22)</f>
        <v>4306945.8893200001</v>
      </c>
      <c r="I23" s="8">
        <f t="shared" si="13"/>
        <v>1056550.4346979999</v>
      </c>
      <c r="J23" s="8">
        <f t="shared" si="13"/>
        <v>4602094.8664191999</v>
      </c>
      <c r="K23" s="8">
        <f>SUM(K18:K22)</f>
        <v>-1351699.4117972003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 x14ac:dyDescent="0.3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5" x14ac:dyDescent="0.45">
      <c r="A25" s="9" t="s">
        <v>26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35">
      <c r="A26" s="4" t="s">
        <v>30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5" x14ac:dyDescent="0.35">
      <c r="A27" s="40" t="s">
        <v>28</v>
      </c>
      <c r="B27" s="28" t="s">
        <v>7</v>
      </c>
      <c r="C27" s="29" t="s">
        <v>32</v>
      </c>
      <c r="D27" s="29" t="s">
        <v>27</v>
      </c>
      <c r="E27" s="29" t="s">
        <v>11</v>
      </c>
      <c r="F27" s="28" t="s">
        <v>5</v>
      </c>
      <c r="G27" s="28" t="s">
        <v>6</v>
      </c>
      <c r="H27" s="29" t="s">
        <v>17</v>
      </c>
      <c r="I27" s="29" t="s">
        <v>23</v>
      </c>
      <c r="J27" s="29" t="s">
        <v>24</v>
      </c>
      <c r="K27" s="29" t="s">
        <v>16</v>
      </c>
    </row>
    <row r="28" spans="1:27" x14ac:dyDescent="0.3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1.031E-2</v>
      </c>
      <c r="E28" s="32">
        <f t="shared" si="14"/>
        <v>1.0309999999999986E-2</v>
      </c>
      <c r="F28" s="33">
        <f t="shared" si="14"/>
        <v>-1.0309999999999986E-2</v>
      </c>
      <c r="G28" s="7">
        <f t="shared" si="14"/>
        <v>0</v>
      </c>
      <c r="H28" s="1">
        <f>+H18-H7</f>
        <v>0</v>
      </c>
      <c r="I28" s="1">
        <f t="shared" ref="I28:J32" si="15">+I18-I7</f>
        <v>0</v>
      </c>
      <c r="J28" s="1">
        <f t="shared" si="15"/>
        <v>-38316.021005899995</v>
      </c>
      <c r="K28" s="1">
        <f>+H28-I28-J28</f>
        <v>38316.021005899995</v>
      </c>
      <c r="M28" s="2"/>
      <c r="N28" s="21"/>
    </row>
    <row r="29" spans="1:27" x14ac:dyDescent="0.3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1.031E-2</v>
      </c>
      <c r="E29" s="24">
        <f t="shared" si="14"/>
        <v>1.0309999999999986E-2</v>
      </c>
      <c r="F29" s="25">
        <f t="shared" si="14"/>
        <v>-1.0309999999999986E-2</v>
      </c>
      <c r="G29" s="7">
        <f t="shared" si="14"/>
        <v>0</v>
      </c>
      <c r="H29" s="1">
        <f>+H19-H8</f>
        <v>0</v>
      </c>
      <c r="I29" s="1">
        <f t="shared" si="15"/>
        <v>0</v>
      </c>
      <c r="J29" s="1">
        <f t="shared" si="15"/>
        <v>-33673.15190409997</v>
      </c>
      <c r="K29" s="1">
        <f t="shared" ref="K29:K32" si="16">+H29-I29-J29</f>
        <v>33673.15190409997</v>
      </c>
      <c r="M29" s="2"/>
      <c r="N29" s="21"/>
    </row>
    <row r="30" spans="1:27" x14ac:dyDescent="0.3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1.031E-2</v>
      </c>
      <c r="E30" s="24">
        <f t="shared" si="14"/>
        <v>1.0309999999999986E-2</v>
      </c>
      <c r="F30" s="25">
        <f t="shared" si="14"/>
        <v>-1.0309999999999986E-2</v>
      </c>
      <c r="G30" s="7">
        <f t="shared" si="14"/>
        <v>0</v>
      </c>
      <c r="H30" s="1">
        <f>+H20-H9</f>
        <v>0</v>
      </c>
      <c r="I30" s="1">
        <f t="shared" si="15"/>
        <v>0</v>
      </c>
      <c r="J30" s="1">
        <f t="shared" si="15"/>
        <v>-293685.18002879992</v>
      </c>
      <c r="K30" s="1">
        <f t="shared" si="16"/>
        <v>293685.18002879992</v>
      </c>
      <c r="M30" s="2"/>
      <c r="N30" s="21"/>
    </row>
    <row r="31" spans="1:27" x14ac:dyDescent="0.3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1.031E-2</v>
      </c>
      <c r="E31" s="24">
        <f t="shared" si="14"/>
        <v>1.0309999999999986E-2</v>
      </c>
      <c r="F31" s="25">
        <f t="shared" si="14"/>
        <v>-1.0309999999999986E-2</v>
      </c>
      <c r="G31" s="7">
        <f t="shared" si="14"/>
        <v>0</v>
      </c>
      <c r="H31" s="1">
        <f>+H21-H10</f>
        <v>0</v>
      </c>
      <c r="I31" s="1">
        <f t="shared" si="15"/>
        <v>0</v>
      </c>
      <c r="J31" s="1">
        <f t="shared" si="15"/>
        <v>-82550.040263299947</v>
      </c>
      <c r="K31" s="1">
        <f t="shared" si="16"/>
        <v>82550.040263299947</v>
      </c>
      <c r="M31" s="2"/>
      <c r="N31" s="21"/>
    </row>
    <row r="32" spans="1:27" x14ac:dyDescent="0.3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1.031E-2</v>
      </c>
      <c r="E32" s="37">
        <f t="shared" si="14"/>
        <v>1.0309999999999986E-2</v>
      </c>
      <c r="F32" s="38">
        <f t="shared" si="14"/>
        <v>-1.0309999999999986E-2</v>
      </c>
      <c r="G32" s="7">
        <f t="shared" si="14"/>
        <v>0</v>
      </c>
      <c r="H32" s="1">
        <f>+H22-H11</f>
        <v>0</v>
      </c>
      <c r="I32" s="1">
        <f t="shared" si="15"/>
        <v>0</v>
      </c>
      <c r="J32" s="1">
        <f t="shared" si="15"/>
        <v>-87059.881084699999</v>
      </c>
      <c r="K32" s="1">
        <f t="shared" si="16"/>
        <v>87059.881084699999</v>
      </c>
      <c r="M32" s="2"/>
      <c r="N32" s="21"/>
    </row>
    <row r="33" spans="7:11" ht="15" thickBot="1" x14ac:dyDescent="0.4">
      <c r="G33" s="6">
        <f>SUM(G28:G32)</f>
        <v>0</v>
      </c>
      <c r="H33" s="8">
        <f t="shared" ref="H33:J33" si="17">SUM(H28:H32)</f>
        <v>0</v>
      </c>
      <c r="I33" s="8">
        <f t="shared" si="17"/>
        <v>0</v>
      </c>
      <c r="J33" s="8">
        <f t="shared" si="17"/>
        <v>-535284.27428679983</v>
      </c>
      <c r="K33" s="8">
        <f>SUM(K28:K32)</f>
        <v>535284.27428679983</v>
      </c>
    </row>
    <row r="34" spans="7:11" ht="15" thickTop="1" x14ac:dyDescent="0.35"/>
    <row r="36" spans="7:11" x14ac:dyDescent="0.35">
      <c r="K36" s="2"/>
    </row>
  </sheetData>
  <pageMargins left="0.7" right="0.7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22" sqref="C22"/>
    </sheetView>
  </sheetViews>
  <sheetFormatPr defaultRowHeight="14.5" x14ac:dyDescent="0.35"/>
  <cols>
    <col min="1" max="1" width="43.54296875" customWidth="1"/>
    <col min="2" max="2" width="11.26953125" customWidth="1"/>
    <col min="3" max="3" width="15.7265625" customWidth="1"/>
    <col min="4" max="4" width="14.81640625" customWidth="1"/>
    <col min="5" max="5" width="15" customWidth="1"/>
    <col min="6" max="6" width="12.7265625" customWidth="1"/>
    <col min="7" max="7" width="15.7265625" bestFit="1" customWidth="1"/>
    <col min="8" max="8" width="13.26953125" bestFit="1" customWidth="1"/>
    <col min="9" max="11" width="13.26953125" customWidth="1"/>
    <col min="12" max="12" width="6.26953125" customWidth="1"/>
    <col min="13" max="13" width="43.54296875" customWidth="1"/>
    <col min="14" max="14" width="11.26953125" customWidth="1"/>
    <col min="15" max="15" width="15.7265625" customWidth="1"/>
    <col min="16" max="20" width="14.81640625" customWidth="1"/>
    <col min="22" max="22" width="43.54296875" customWidth="1"/>
    <col min="23" max="23" width="11.26953125" customWidth="1"/>
    <col min="24" max="24" width="15.7265625" customWidth="1"/>
    <col min="25" max="29" width="14.81640625" customWidth="1"/>
    <col min="30" max="30" width="12.26953125" bestFit="1" customWidth="1"/>
  </cols>
  <sheetData>
    <row r="1" spans="1:32" ht="26" x14ac:dyDescent="0.6">
      <c r="A1" s="41" t="s">
        <v>29</v>
      </c>
    </row>
    <row r="3" spans="1:32" ht="18.5" x14ac:dyDescent="0.45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5">
      <c r="A5" s="4" t="s">
        <v>33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9" x14ac:dyDescent="0.35">
      <c r="A6" s="27" t="s">
        <v>18</v>
      </c>
      <c r="B6" s="28" t="s">
        <v>7</v>
      </c>
      <c r="C6" s="29" t="s">
        <v>21</v>
      </c>
      <c r="D6" s="28" t="s">
        <v>12</v>
      </c>
      <c r="E6" s="29" t="s">
        <v>11</v>
      </c>
      <c r="F6" s="28" t="s">
        <v>5</v>
      </c>
      <c r="G6" s="28" t="s">
        <v>6</v>
      </c>
      <c r="H6" s="29" t="s">
        <v>8</v>
      </c>
      <c r="I6" s="29" t="s">
        <v>21</v>
      </c>
      <c r="J6" s="29" t="s">
        <v>19</v>
      </c>
      <c r="K6" s="29" t="s">
        <v>14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35">
      <c r="A7" s="30" t="s">
        <v>0</v>
      </c>
      <c r="B7" s="32">
        <v>7.6999999999999999E-2</v>
      </c>
      <c r="C7" s="32">
        <v>7.9500000000000005E-3</v>
      </c>
      <c r="D7" s="32">
        <v>0.11973</v>
      </c>
      <c r="E7" s="32">
        <f>+C7+D7</f>
        <v>0.12768000000000002</v>
      </c>
      <c r="F7" s="33">
        <f>+B7-E7</f>
        <v>-5.0680000000000017E-2</v>
      </c>
      <c r="G7" s="7">
        <v>3770284.33</v>
      </c>
      <c r="H7" s="1">
        <f>+G7*B7</f>
        <v>290311.89341000002</v>
      </c>
      <c r="I7" s="1">
        <f>+G7*C7</f>
        <v>29973.760423500004</v>
      </c>
      <c r="J7" s="1">
        <f>+G7*D7</f>
        <v>451416.14283090003</v>
      </c>
      <c r="K7" s="1">
        <f>+H7-I7-J7</f>
        <v>-191078.00984440002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35">
      <c r="A8" s="34" t="s">
        <v>1</v>
      </c>
      <c r="B8" s="24">
        <v>0.09</v>
      </c>
      <c r="C8" s="24">
        <v>7.9500000000000005E-3</v>
      </c>
      <c r="D8" s="24">
        <v>0.11973</v>
      </c>
      <c r="E8" s="24">
        <f t="shared" ref="E8:E11" si="0">+C8+D8</f>
        <v>0.12768000000000002</v>
      </c>
      <c r="F8" s="25">
        <f t="shared" ref="F8:F11" si="1">+B8-E8</f>
        <v>-3.7680000000000019E-2</v>
      </c>
      <c r="G8" s="7">
        <v>3252865.71</v>
      </c>
      <c r="H8" s="1">
        <f t="shared" ref="H8:H11" si="2">+G8*B8</f>
        <v>292757.91389999999</v>
      </c>
      <c r="I8" s="1">
        <f t="shared" ref="I8:I11" si="3">+G8*C8</f>
        <v>25860.282394500002</v>
      </c>
      <c r="J8" s="1">
        <f t="shared" ref="J8:J11" si="4">+G8*D8</f>
        <v>389465.61145830003</v>
      </c>
      <c r="K8" s="1">
        <f t="shared" ref="K8:K11" si="5">+H8-I8-J8</f>
        <v>-122567.97995280003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35">
      <c r="A9" s="34" t="s">
        <v>2</v>
      </c>
      <c r="B9" s="24">
        <v>6.5000000000000002E-2</v>
      </c>
      <c r="C9" s="24">
        <v>7.9500000000000005E-3</v>
      </c>
      <c r="D9" s="24">
        <v>0.11973</v>
      </c>
      <c r="E9" s="24">
        <f t="shared" si="0"/>
        <v>0.12768000000000002</v>
      </c>
      <c r="F9" s="25">
        <f t="shared" si="1"/>
        <v>-6.2680000000000013E-2</v>
      </c>
      <c r="G9" s="7">
        <v>26691640.699999999</v>
      </c>
      <c r="H9" s="1">
        <f t="shared" si="2"/>
        <v>1734956.6455000001</v>
      </c>
      <c r="I9" s="1">
        <f t="shared" si="3"/>
        <v>212198.543565</v>
      </c>
      <c r="J9" s="1">
        <f t="shared" si="4"/>
        <v>3195790.1410110001</v>
      </c>
      <c r="K9" s="1">
        <f t="shared" si="5"/>
        <v>-1673032.039076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35">
      <c r="A10" s="34" t="s">
        <v>4</v>
      </c>
      <c r="B10" s="24">
        <v>9.5000000000000001E-2</v>
      </c>
      <c r="C10" s="24">
        <v>7.9500000000000005E-3</v>
      </c>
      <c r="D10" s="24">
        <v>0.11973</v>
      </c>
      <c r="E10" s="24">
        <f t="shared" si="0"/>
        <v>0.12768000000000002</v>
      </c>
      <c r="F10" s="25">
        <f t="shared" si="1"/>
        <v>-3.2680000000000015E-2</v>
      </c>
      <c r="G10" s="7">
        <v>7729488.9500000002</v>
      </c>
      <c r="H10" s="1">
        <f t="shared" si="2"/>
        <v>734301.45024999999</v>
      </c>
      <c r="I10" s="1">
        <f t="shared" si="3"/>
        <v>61449.437152500002</v>
      </c>
      <c r="J10" s="1">
        <f t="shared" si="4"/>
        <v>925451.71198350005</v>
      </c>
      <c r="K10" s="1">
        <f t="shared" si="5"/>
        <v>-252599.69888600009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35">
      <c r="A11" s="35" t="s">
        <v>3</v>
      </c>
      <c r="B11" s="37">
        <v>0.13200000000000001</v>
      </c>
      <c r="C11" s="37">
        <v>7.9500000000000005E-3</v>
      </c>
      <c r="D11" s="37">
        <v>0.11973</v>
      </c>
      <c r="E11" s="37">
        <f t="shared" si="0"/>
        <v>0.12768000000000002</v>
      </c>
      <c r="F11" s="38">
        <f t="shared" si="1"/>
        <v>4.3199999999999905E-3</v>
      </c>
      <c r="G11" s="7">
        <v>7335312.4199999999</v>
      </c>
      <c r="H11" s="1">
        <f t="shared" si="2"/>
        <v>968261.23944000003</v>
      </c>
      <c r="I11" s="1">
        <f t="shared" si="3"/>
        <v>58315.733739000003</v>
      </c>
      <c r="J11" s="1">
        <f t="shared" si="4"/>
        <v>878256.95604660001</v>
      </c>
      <c r="K11" s="1">
        <f t="shared" si="5"/>
        <v>31688.549654399976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 x14ac:dyDescent="0.4">
      <c r="G12" s="6">
        <f>SUM(G7:G11)</f>
        <v>48779592.110000007</v>
      </c>
      <c r="H12" s="8">
        <f t="shared" ref="H12:J12" si="6">SUM(H7:H11)</f>
        <v>4020589.1425000005</v>
      </c>
      <c r="I12" s="8">
        <f t="shared" si="6"/>
        <v>387797.75727450004</v>
      </c>
      <c r="J12" s="8">
        <f t="shared" si="6"/>
        <v>5840380.5633303002</v>
      </c>
      <c r="K12" s="39">
        <f>SUM(K7:K11)</f>
        <v>-2207589.1781048002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 x14ac:dyDescent="0.3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5" x14ac:dyDescent="0.45">
      <c r="A14" s="9" t="s">
        <v>25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3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35">
      <c r="A16" s="4" t="s">
        <v>31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9" x14ac:dyDescent="0.35">
      <c r="A17" s="27" t="s">
        <v>18</v>
      </c>
      <c r="B17" s="28" t="s">
        <v>7</v>
      </c>
      <c r="C17" s="29" t="s">
        <v>22</v>
      </c>
      <c r="D17" s="28" t="s">
        <v>13</v>
      </c>
      <c r="E17" s="29" t="s">
        <v>11</v>
      </c>
      <c r="F17" s="28" t="s">
        <v>5</v>
      </c>
      <c r="G17" s="28" t="s">
        <v>6</v>
      </c>
      <c r="H17" s="29" t="s">
        <v>10</v>
      </c>
      <c r="I17" s="29" t="s">
        <v>22</v>
      </c>
      <c r="J17" s="29" t="s">
        <v>20</v>
      </c>
      <c r="K17" s="29" t="s">
        <v>15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35">
      <c r="A18" s="30" t="s">
        <v>0</v>
      </c>
      <c r="B18" s="32">
        <v>7.6999999999999999E-2</v>
      </c>
      <c r="C18" s="32">
        <v>7.9500000000000005E-3</v>
      </c>
      <c r="D18" s="32">
        <v>0.12562999999999999</v>
      </c>
      <c r="E18" s="32">
        <f>+C18+D18</f>
        <v>0.13358</v>
      </c>
      <c r="F18" s="33">
        <f>+B18-E18</f>
        <v>-5.6580000000000005E-2</v>
      </c>
      <c r="G18" s="7">
        <v>3770284.33</v>
      </c>
      <c r="H18" s="1">
        <f>+G18*B18</f>
        <v>290311.89341000002</v>
      </c>
      <c r="I18" s="1">
        <f>+G18*C18</f>
        <v>29973.760423500004</v>
      </c>
      <c r="J18" s="1">
        <f>+G18*D18</f>
        <v>473660.82037789997</v>
      </c>
      <c r="K18" s="1">
        <f>+H18-I18-J18</f>
        <v>-213322.68739139996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35">
      <c r="A19" s="34" t="s">
        <v>1</v>
      </c>
      <c r="B19" s="24">
        <v>0.09</v>
      </c>
      <c r="C19" s="24">
        <v>7.9500000000000005E-3</v>
      </c>
      <c r="D19" s="24">
        <v>0.12562999999999999</v>
      </c>
      <c r="E19" s="24">
        <f t="shared" ref="E19:E22" si="7">+C19+D19</f>
        <v>0.13358</v>
      </c>
      <c r="F19" s="25">
        <f t="shared" ref="F19:F22" si="8">+B19-E19</f>
        <v>-4.3580000000000008E-2</v>
      </c>
      <c r="G19" s="7">
        <v>3252865.71</v>
      </c>
      <c r="H19" s="1">
        <f t="shared" ref="H19:H22" si="9">+G19*B19</f>
        <v>292757.91389999999</v>
      </c>
      <c r="I19" s="1">
        <f t="shared" ref="I19:I22" si="10">+G19*C19</f>
        <v>25860.282394500002</v>
      </c>
      <c r="J19" s="1">
        <f t="shared" ref="J19:J22" si="11">+G19*D19</f>
        <v>408657.51914729999</v>
      </c>
      <c r="K19" s="1">
        <f t="shared" ref="K19:K22" si="12">+H19-I19-J19</f>
        <v>-141759.88764179999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35">
      <c r="A20" s="34" t="s">
        <v>2</v>
      </c>
      <c r="B20" s="24">
        <v>6.5000000000000002E-2</v>
      </c>
      <c r="C20" s="24">
        <v>7.9500000000000005E-3</v>
      </c>
      <c r="D20" s="24">
        <v>0.12562999999999999</v>
      </c>
      <c r="E20" s="24">
        <f t="shared" si="7"/>
        <v>0.13358</v>
      </c>
      <c r="F20" s="25">
        <f t="shared" si="8"/>
        <v>-6.8580000000000002E-2</v>
      </c>
      <c r="G20" s="7">
        <v>26691640.699999999</v>
      </c>
      <c r="H20" s="1">
        <f t="shared" si="9"/>
        <v>1734956.6455000001</v>
      </c>
      <c r="I20" s="1">
        <f t="shared" si="10"/>
        <v>212198.543565</v>
      </c>
      <c r="J20" s="1">
        <f t="shared" si="11"/>
        <v>3353270.8211409999</v>
      </c>
      <c r="K20" s="1">
        <f t="shared" si="12"/>
        <v>-1830512.7192059997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35">
      <c r="A21" s="34" t="s">
        <v>4</v>
      </c>
      <c r="B21" s="24">
        <v>9.5000000000000001E-2</v>
      </c>
      <c r="C21" s="24">
        <v>7.9500000000000005E-3</v>
      </c>
      <c r="D21" s="24">
        <v>0.12562999999999999</v>
      </c>
      <c r="E21" s="24">
        <f t="shared" si="7"/>
        <v>0.13358</v>
      </c>
      <c r="F21" s="25">
        <f t="shared" si="8"/>
        <v>-3.8580000000000003E-2</v>
      </c>
      <c r="G21" s="7">
        <v>7729488.9500000002</v>
      </c>
      <c r="H21" s="1">
        <f t="shared" si="9"/>
        <v>734301.45024999999</v>
      </c>
      <c r="I21" s="1">
        <f t="shared" si="10"/>
        <v>61449.437152500002</v>
      </c>
      <c r="J21" s="1">
        <f t="shared" si="11"/>
        <v>971055.69678849995</v>
      </c>
      <c r="K21" s="1">
        <f t="shared" si="12"/>
        <v>-298203.68369099998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35">
      <c r="A22" s="35" t="s">
        <v>3</v>
      </c>
      <c r="B22" s="37">
        <v>0.13200000000000001</v>
      </c>
      <c r="C22" s="37">
        <v>7.9500000000000005E-3</v>
      </c>
      <c r="D22" s="37">
        <v>0.12562999999999999</v>
      </c>
      <c r="E22" s="37">
        <f t="shared" si="7"/>
        <v>0.13358</v>
      </c>
      <c r="F22" s="38">
        <f t="shared" si="8"/>
        <v>-1.5799999999999981E-3</v>
      </c>
      <c r="G22" s="7">
        <v>7335312.4199999999</v>
      </c>
      <c r="H22" s="1">
        <f t="shared" si="9"/>
        <v>968261.23944000003</v>
      </c>
      <c r="I22" s="1">
        <f t="shared" si="10"/>
        <v>58315.733739000003</v>
      </c>
      <c r="J22" s="1">
        <f t="shared" si="11"/>
        <v>921535.29932459991</v>
      </c>
      <c r="K22" s="1">
        <f t="shared" si="12"/>
        <v>-11589.793623599922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 x14ac:dyDescent="0.4">
      <c r="G23" s="6">
        <f>SUM(G18:G22)</f>
        <v>48779592.110000007</v>
      </c>
      <c r="H23" s="39">
        <f t="shared" ref="H23:J23" si="13">SUM(H18:H22)</f>
        <v>4020589.1425000005</v>
      </c>
      <c r="I23" s="8">
        <f t="shared" si="13"/>
        <v>387797.75727450004</v>
      </c>
      <c r="J23" s="8">
        <f t="shared" si="13"/>
        <v>6128180.1567792995</v>
      </c>
      <c r="K23" s="8">
        <f>SUM(K18:K22)</f>
        <v>-2495388.7715537995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 x14ac:dyDescent="0.3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5" x14ac:dyDescent="0.45">
      <c r="A25" s="9" t="s">
        <v>26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35">
      <c r="A26" s="4" t="s">
        <v>30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5" x14ac:dyDescent="0.35">
      <c r="A27" s="40" t="s">
        <v>28</v>
      </c>
      <c r="B27" s="28" t="s">
        <v>7</v>
      </c>
      <c r="C27" s="29" t="s">
        <v>32</v>
      </c>
      <c r="D27" s="29" t="s">
        <v>27</v>
      </c>
      <c r="E27" s="29" t="s">
        <v>11</v>
      </c>
      <c r="F27" s="28" t="s">
        <v>5</v>
      </c>
      <c r="G27" s="28" t="s">
        <v>6</v>
      </c>
      <c r="H27" s="29" t="s">
        <v>17</v>
      </c>
      <c r="I27" s="29" t="s">
        <v>23</v>
      </c>
      <c r="J27" s="29" t="s">
        <v>24</v>
      </c>
      <c r="K27" s="29" t="s">
        <v>16</v>
      </c>
    </row>
    <row r="28" spans="1:27" x14ac:dyDescent="0.3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-5.8999999999999886E-3</v>
      </c>
      <c r="E28" s="32">
        <f t="shared" si="14"/>
        <v>-5.8999999999999886E-3</v>
      </c>
      <c r="F28" s="33">
        <f t="shared" si="14"/>
        <v>5.8999999999999886E-3</v>
      </c>
      <c r="G28" s="7">
        <f t="shared" si="14"/>
        <v>0</v>
      </c>
      <c r="H28" s="1">
        <f>+H18-H7</f>
        <v>0</v>
      </c>
      <c r="I28" s="1">
        <f t="shared" ref="I28:J32" si="15">+I18-I7</f>
        <v>0</v>
      </c>
      <c r="J28" s="1">
        <f t="shared" si="15"/>
        <v>22244.677546999941</v>
      </c>
      <c r="K28" s="1">
        <f>+H28-I28-J28</f>
        <v>-22244.677546999941</v>
      </c>
      <c r="M28" s="2"/>
      <c r="N28" s="21"/>
    </row>
    <row r="29" spans="1:27" x14ac:dyDescent="0.3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-5.8999999999999886E-3</v>
      </c>
      <c r="E29" s="24">
        <f t="shared" si="14"/>
        <v>-5.8999999999999886E-3</v>
      </c>
      <c r="F29" s="25">
        <f t="shared" si="14"/>
        <v>5.8999999999999886E-3</v>
      </c>
      <c r="G29" s="7">
        <f t="shared" si="14"/>
        <v>0</v>
      </c>
      <c r="H29" s="1">
        <f>+H19-H8</f>
        <v>0</v>
      </c>
      <c r="I29" s="1">
        <f t="shared" si="15"/>
        <v>0</v>
      </c>
      <c r="J29" s="1">
        <f t="shared" si="15"/>
        <v>19191.907688999956</v>
      </c>
      <c r="K29" s="1">
        <f t="shared" ref="K29:K32" si="16">+H29-I29-J29</f>
        <v>-19191.907688999956</v>
      </c>
      <c r="M29" s="2"/>
      <c r="N29" s="21"/>
    </row>
    <row r="30" spans="1:27" x14ac:dyDescent="0.3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-5.8999999999999886E-3</v>
      </c>
      <c r="E30" s="24">
        <f t="shared" si="14"/>
        <v>-5.8999999999999886E-3</v>
      </c>
      <c r="F30" s="25">
        <f t="shared" si="14"/>
        <v>5.8999999999999886E-3</v>
      </c>
      <c r="G30" s="7">
        <f t="shared" si="14"/>
        <v>0</v>
      </c>
      <c r="H30" s="1">
        <f>+H20-H9</f>
        <v>0</v>
      </c>
      <c r="I30" s="1">
        <f t="shared" si="15"/>
        <v>0</v>
      </c>
      <c r="J30" s="1">
        <f t="shared" si="15"/>
        <v>157480.68012999976</v>
      </c>
      <c r="K30" s="1">
        <f t="shared" si="16"/>
        <v>-157480.68012999976</v>
      </c>
      <c r="M30" s="2"/>
      <c r="N30" s="21"/>
    </row>
    <row r="31" spans="1:27" x14ac:dyDescent="0.3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-5.8999999999999886E-3</v>
      </c>
      <c r="E31" s="24">
        <f t="shared" si="14"/>
        <v>-5.8999999999999886E-3</v>
      </c>
      <c r="F31" s="25">
        <f t="shared" si="14"/>
        <v>5.8999999999999886E-3</v>
      </c>
      <c r="G31" s="7">
        <f t="shared" si="14"/>
        <v>0</v>
      </c>
      <c r="H31" s="1">
        <f>+H21-H10</f>
        <v>0</v>
      </c>
      <c r="I31" s="1">
        <f t="shared" si="15"/>
        <v>0</v>
      </c>
      <c r="J31" s="1">
        <f t="shared" si="15"/>
        <v>45603.984804999898</v>
      </c>
      <c r="K31" s="1">
        <f t="shared" si="16"/>
        <v>-45603.984804999898</v>
      </c>
      <c r="M31" s="2"/>
      <c r="N31" s="21"/>
    </row>
    <row r="32" spans="1:27" x14ac:dyDescent="0.3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-5.8999999999999886E-3</v>
      </c>
      <c r="E32" s="37">
        <f t="shared" si="14"/>
        <v>-5.8999999999999886E-3</v>
      </c>
      <c r="F32" s="38">
        <f t="shared" si="14"/>
        <v>5.8999999999999886E-3</v>
      </c>
      <c r="G32" s="7">
        <f t="shared" si="14"/>
        <v>0</v>
      </c>
      <c r="H32" s="1">
        <f>+H22-H11</f>
        <v>0</v>
      </c>
      <c r="I32" s="1">
        <f t="shared" si="15"/>
        <v>0</v>
      </c>
      <c r="J32" s="1">
        <f t="shared" si="15"/>
        <v>43278.343277999898</v>
      </c>
      <c r="K32" s="1">
        <f t="shared" si="16"/>
        <v>-43278.343277999898</v>
      </c>
      <c r="M32" s="2"/>
      <c r="N32" s="21"/>
    </row>
    <row r="33" spans="7:11" ht="15" thickBot="1" x14ac:dyDescent="0.4">
      <c r="G33" s="6">
        <f>SUM(G28:G32)</f>
        <v>0</v>
      </c>
      <c r="H33" s="8">
        <f t="shared" ref="H33:J33" si="17">SUM(H28:H32)</f>
        <v>0</v>
      </c>
      <c r="I33" s="8">
        <f t="shared" si="17"/>
        <v>0</v>
      </c>
      <c r="J33" s="8">
        <f t="shared" si="17"/>
        <v>287799.59344899945</v>
      </c>
      <c r="K33" s="8">
        <f>SUM(K28:K32)</f>
        <v>-287799.59344899945</v>
      </c>
    </row>
    <row r="34" spans="7:11" ht="15" thickTop="1" x14ac:dyDescent="0.35"/>
    <row r="36" spans="7:11" x14ac:dyDescent="0.35">
      <c r="K36" s="2"/>
    </row>
  </sheetData>
  <pageMargins left="0.7" right="0.7" top="0.75" bottom="0.75" header="0.3" footer="0.3"/>
  <pageSetup paperSize="1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23" sqref="C23"/>
    </sheetView>
  </sheetViews>
  <sheetFormatPr defaultRowHeight="14.5" x14ac:dyDescent="0.35"/>
  <cols>
    <col min="1" max="1" width="43.54296875" customWidth="1"/>
    <col min="2" max="2" width="11.26953125" customWidth="1"/>
    <col min="3" max="3" width="15.7265625" customWidth="1"/>
    <col min="4" max="4" width="14.81640625" customWidth="1"/>
    <col min="5" max="5" width="15" customWidth="1"/>
    <col min="6" max="6" width="12.7265625" customWidth="1"/>
    <col min="7" max="7" width="15.7265625" bestFit="1" customWidth="1"/>
    <col min="8" max="8" width="13.26953125" bestFit="1" customWidth="1"/>
    <col min="9" max="11" width="13.26953125" customWidth="1"/>
    <col min="12" max="12" width="6.26953125" customWidth="1"/>
    <col min="13" max="13" width="43.54296875" customWidth="1"/>
    <col min="14" max="14" width="11.26953125" customWidth="1"/>
    <col min="15" max="15" width="15.7265625" customWidth="1"/>
    <col min="16" max="20" width="14.81640625" customWidth="1"/>
    <col min="22" max="22" width="43.54296875" customWidth="1"/>
    <col min="23" max="23" width="11.26953125" customWidth="1"/>
    <col min="24" max="24" width="15.7265625" customWidth="1"/>
    <col min="25" max="29" width="14.81640625" customWidth="1"/>
    <col min="30" max="30" width="12.26953125" bestFit="1" customWidth="1"/>
  </cols>
  <sheetData>
    <row r="1" spans="1:32" ht="26" x14ac:dyDescent="0.6">
      <c r="A1" s="41" t="s">
        <v>29</v>
      </c>
    </row>
    <row r="3" spans="1:32" ht="18.5" x14ac:dyDescent="0.45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5">
      <c r="A5" s="4" t="s">
        <v>33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9" x14ac:dyDescent="0.35">
      <c r="A6" s="27" t="s">
        <v>18</v>
      </c>
      <c r="B6" s="28" t="s">
        <v>7</v>
      </c>
      <c r="C6" s="29" t="s">
        <v>21</v>
      </c>
      <c r="D6" s="28" t="s">
        <v>12</v>
      </c>
      <c r="E6" s="29" t="s">
        <v>11</v>
      </c>
      <c r="F6" s="28" t="s">
        <v>5</v>
      </c>
      <c r="G6" s="28" t="s">
        <v>6</v>
      </c>
      <c r="H6" s="29" t="s">
        <v>8</v>
      </c>
      <c r="I6" s="29" t="s">
        <v>21</v>
      </c>
      <c r="J6" s="29" t="s">
        <v>19</v>
      </c>
      <c r="K6" s="29" t="s">
        <v>14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35">
      <c r="A7" s="30" t="s">
        <v>0</v>
      </c>
      <c r="B7" s="32">
        <v>7.6999999999999999E-2</v>
      </c>
      <c r="C7" s="32">
        <v>1.299E-2</v>
      </c>
      <c r="D7" s="32">
        <v>9.6689999999999998E-2</v>
      </c>
      <c r="E7" s="32">
        <f>+C7+D7</f>
        <v>0.10968</v>
      </c>
      <c r="F7" s="33">
        <f>+B7-E7</f>
        <v>-3.2680000000000001E-2</v>
      </c>
      <c r="G7" s="7">
        <v>4300770.0199999996</v>
      </c>
      <c r="H7" s="1">
        <f>+G7*B7</f>
        <v>331159.29153999995</v>
      </c>
      <c r="I7" s="1">
        <f>+G7*C7</f>
        <v>55867.002559799992</v>
      </c>
      <c r="J7" s="1">
        <f>+G7*D7</f>
        <v>415841.45323379996</v>
      </c>
      <c r="K7" s="1">
        <f>+H7-I7-J7</f>
        <v>-140549.1642536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35">
      <c r="A8" s="34" t="s">
        <v>1</v>
      </c>
      <c r="B8" s="24">
        <v>0.09</v>
      </c>
      <c r="C8" s="24">
        <v>1.299E-2</v>
      </c>
      <c r="D8" s="24">
        <v>9.6689999999999998E-2</v>
      </c>
      <c r="E8" s="24">
        <f t="shared" ref="E8:E11" si="0">+C8+D8</f>
        <v>0.10968</v>
      </c>
      <c r="F8" s="25">
        <f t="shared" ref="F8:F11" si="1">+B8-E8</f>
        <v>-1.9680000000000003E-2</v>
      </c>
      <c r="G8" s="7">
        <v>3084637.21</v>
      </c>
      <c r="H8" s="1">
        <f t="shared" ref="H8:H11" si="2">+G8*B8</f>
        <v>277617.34889999998</v>
      </c>
      <c r="I8" s="1">
        <f t="shared" ref="I8:I11" si="3">+G8*C8</f>
        <v>40069.437357900002</v>
      </c>
      <c r="J8" s="1">
        <f t="shared" ref="J8:J11" si="4">+G8*D8</f>
        <v>298253.57183490001</v>
      </c>
      <c r="K8" s="1">
        <f t="shared" ref="K8:K11" si="5">+H8-I8-J8</f>
        <v>-60705.660292800021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35">
      <c r="A9" s="34" t="s">
        <v>2</v>
      </c>
      <c r="B9" s="24">
        <v>6.5000000000000002E-2</v>
      </c>
      <c r="C9" s="24">
        <v>1.299E-2</v>
      </c>
      <c r="D9" s="24">
        <v>9.6689999999999998E-2</v>
      </c>
      <c r="E9" s="24">
        <f t="shared" si="0"/>
        <v>0.10968</v>
      </c>
      <c r="F9" s="25">
        <f t="shared" si="1"/>
        <v>-4.4679999999999997E-2</v>
      </c>
      <c r="G9" s="7">
        <v>28407758.920000002</v>
      </c>
      <c r="H9" s="1">
        <f t="shared" si="2"/>
        <v>1846504.3298000002</v>
      </c>
      <c r="I9" s="1">
        <f t="shared" si="3"/>
        <v>369016.78837080003</v>
      </c>
      <c r="J9" s="1">
        <f t="shared" si="4"/>
        <v>2746746.2099748002</v>
      </c>
      <c r="K9" s="1">
        <f t="shared" si="5"/>
        <v>-1269258.6685456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35">
      <c r="A10" s="34" t="s">
        <v>4</v>
      </c>
      <c r="B10" s="24">
        <v>9.5000000000000001E-2</v>
      </c>
      <c r="C10" s="24">
        <v>1.299E-2</v>
      </c>
      <c r="D10" s="24">
        <v>9.6689999999999998E-2</v>
      </c>
      <c r="E10" s="24">
        <f t="shared" si="0"/>
        <v>0.10968</v>
      </c>
      <c r="F10" s="25">
        <f t="shared" si="1"/>
        <v>-1.4679999999999999E-2</v>
      </c>
      <c r="G10" s="7">
        <v>8553578.3200000003</v>
      </c>
      <c r="H10" s="1">
        <f t="shared" si="2"/>
        <v>812589.94040000008</v>
      </c>
      <c r="I10" s="1">
        <f t="shared" si="3"/>
        <v>111110.98237680001</v>
      </c>
      <c r="J10" s="1">
        <f t="shared" si="4"/>
        <v>827045.48776080005</v>
      </c>
      <c r="K10" s="1">
        <f t="shared" si="5"/>
        <v>-125566.52973760001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35">
      <c r="A11" s="35" t="s">
        <v>3</v>
      </c>
      <c r="B11" s="37">
        <v>0.13200000000000001</v>
      </c>
      <c r="C11" s="37">
        <v>1.299E-2</v>
      </c>
      <c r="D11" s="37">
        <v>9.6689999999999998E-2</v>
      </c>
      <c r="E11" s="37">
        <f t="shared" si="0"/>
        <v>0.10968</v>
      </c>
      <c r="F11" s="38">
        <f t="shared" si="1"/>
        <v>2.2320000000000007E-2</v>
      </c>
      <c r="G11" s="7">
        <v>9370350.1999999993</v>
      </c>
      <c r="H11" s="1">
        <f t="shared" si="2"/>
        <v>1236886.2264</v>
      </c>
      <c r="I11" s="1">
        <f t="shared" si="3"/>
        <v>121720.84909799999</v>
      </c>
      <c r="J11" s="1">
        <f t="shared" si="4"/>
        <v>906019.16083799989</v>
      </c>
      <c r="K11" s="1">
        <f t="shared" si="5"/>
        <v>209146.21646400017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 x14ac:dyDescent="0.4">
      <c r="G12" s="6">
        <f>SUM(G7:G11)</f>
        <v>53717094.670000002</v>
      </c>
      <c r="H12" s="8">
        <f t="shared" ref="H12:J12" si="6">SUM(H7:H11)</f>
        <v>4504757.1370400004</v>
      </c>
      <c r="I12" s="8">
        <f t="shared" si="6"/>
        <v>697785.0597633</v>
      </c>
      <c r="J12" s="8">
        <f t="shared" si="6"/>
        <v>5193905.8836423</v>
      </c>
      <c r="K12" s="39">
        <f>SUM(K7:K11)</f>
        <v>-1386933.8063655999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 x14ac:dyDescent="0.3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5" x14ac:dyDescent="0.45">
      <c r="A14" s="9" t="s">
        <v>25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3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35">
      <c r="A16" s="4" t="s">
        <v>31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9" x14ac:dyDescent="0.35">
      <c r="A17" s="27" t="s">
        <v>18</v>
      </c>
      <c r="B17" s="28" t="s">
        <v>7</v>
      </c>
      <c r="C17" s="29" t="s">
        <v>22</v>
      </c>
      <c r="D17" s="28" t="s">
        <v>13</v>
      </c>
      <c r="E17" s="29" t="s">
        <v>11</v>
      </c>
      <c r="F17" s="28" t="s">
        <v>5</v>
      </c>
      <c r="G17" s="28" t="s">
        <v>6</v>
      </c>
      <c r="H17" s="29" t="s">
        <v>10</v>
      </c>
      <c r="I17" s="29" t="s">
        <v>22</v>
      </c>
      <c r="J17" s="29" t="s">
        <v>20</v>
      </c>
      <c r="K17" s="29" t="s">
        <v>15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35">
      <c r="A18" s="30" t="s">
        <v>0</v>
      </c>
      <c r="B18" s="32">
        <v>7.6999999999999999E-2</v>
      </c>
      <c r="C18" s="32">
        <v>1.299E-2</v>
      </c>
      <c r="D18" s="32">
        <v>9.7040000000000001E-2</v>
      </c>
      <c r="E18" s="32">
        <f>+C18+D18</f>
        <v>0.11003</v>
      </c>
      <c r="F18" s="33">
        <f>+B18-E18</f>
        <v>-3.3030000000000004E-2</v>
      </c>
      <c r="G18" s="7">
        <v>4300770.0199999996</v>
      </c>
      <c r="H18" s="1">
        <f>+G18*B18</f>
        <v>331159.29153999995</v>
      </c>
      <c r="I18" s="1">
        <f>+G18*C18</f>
        <v>55867.002559799992</v>
      </c>
      <c r="J18" s="1">
        <f>+G18*D18</f>
        <v>417346.72274079995</v>
      </c>
      <c r="K18" s="1">
        <f>+H18-I18-J18</f>
        <v>-142054.43376059999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35">
      <c r="A19" s="34" t="s">
        <v>1</v>
      </c>
      <c r="B19" s="24">
        <v>0.09</v>
      </c>
      <c r="C19" s="24">
        <v>1.299E-2</v>
      </c>
      <c r="D19" s="24">
        <v>9.7040000000000001E-2</v>
      </c>
      <c r="E19" s="24">
        <f t="shared" ref="E19:E22" si="7">+C19+D19</f>
        <v>0.11003</v>
      </c>
      <c r="F19" s="25">
        <f t="shared" ref="F19:F22" si="8">+B19-E19</f>
        <v>-2.0030000000000006E-2</v>
      </c>
      <c r="G19" s="7">
        <v>3084637.21</v>
      </c>
      <c r="H19" s="1">
        <f t="shared" ref="H19:H22" si="9">+G19*B19</f>
        <v>277617.34889999998</v>
      </c>
      <c r="I19" s="1">
        <f t="shared" ref="I19:I22" si="10">+G19*C19</f>
        <v>40069.437357900002</v>
      </c>
      <c r="J19" s="1">
        <f t="shared" ref="J19:J22" si="11">+G19*D19</f>
        <v>299333.19485839998</v>
      </c>
      <c r="K19" s="1">
        <f t="shared" ref="K19:K22" si="12">+H19-I19-J19</f>
        <v>-61785.283316299989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35">
      <c r="A20" s="34" t="s">
        <v>2</v>
      </c>
      <c r="B20" s="24">
        <v>6.5000000000000002E-2</v>
      </c>
      <c r="C20" s="24">
        <v>1.299E-2</v>
      </c>
      <c r="D20" s="24">
        <v>9.7040000000000001E-2</v>
      </c>
      <c r="E20" s="24">
        <f t="shared" si="7"/>
        <v>0.11003</v>
      </c>
      <c r="F20" s="25">
        <f t="shared" si="8"/>
        <v>-4.5030000000000001E-2</v>
      </c>
      <c r="G20" s="7">
        <v>28407758.920000002</v>
      </c>
      <c r="H20" s="1">
        <f t="shared" si="9"/>
        <v>1846504.3298000002</v>
      </c>
      <c r="I20" s="1">
        <f t="shared" si="10"/>
        <v>369016.78837080003</v>
      </c>
      <c r="J20" s="1">
        <f t="shared" si="11"/>
        <v>2756688.9255968002</v>
      </c>
      <c r="K20" s="1">
        <f t="shared" si="12"/>
        <v>-1279201.3841676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35">
      <c r="A21" s="34" t="s">
        <v>4</v>
      </c>
      <c r="B21" s="24">
        <v>9.5000000000000001E-2</v>
      </c>
      <c r="C21" s="24">
        <v>1.299E-2</v>
      </c>
      <c r="D21" s="24">
        <v>9.7040000000000001E-2</v>
      </c>
      <c r="E21" s="24">
        <f t="shared" si="7"/>
        <v>0.11003</v>
      </c>
      <c r="F21" s="25">
        <f t="shared" si="8"/>
        <v>-1.5030000000000002E-2</v>
      </c>
      <c r="G21" s="7">
        <v>8553578.3200000003</v>
      </c>
      <c r="H21" s="1">
        <f t="shared" si="9"/>
        <v>812589.94040000008</v>
      </c>
      <c r="I21" s="1">
        <f t="shared" si="10"/>
        <v>111110.98237680001</v>
      </c>
      <c r="J21" s="1">
        <f t="shared" si="11"/>
        <v>830039.24017280003</v>
      </c>
      <c r="K21" s="1">
        <f t="shared" si="12"/>
        <v>-128560.28214959998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35">
      <c r="A22" s="35" t="s">
        <v>3</v>
      </c>
      <c r="B22" s="37">
        <v>0.13200000000000001</v>
      </c>
      <c r="C22" s="37">
        <v>1.299E-2</v>
      </c>
      <c r="D22" s="37">
        <v>9.7040000000000001E-2</v>
      </c>
      <c r="E22" s="37">
        <f t="shared" si="7"/>
        <v>0.11003</v>
      </c>
      <c r="F22" s="38">
        <f t="shared" si="8"/>
        <v>2.1970000000000003E-2</v>
      </c>
      <c r="G22" s="7">
        <v>9370350.1999999993</v>
      </c>
      <c r="H22" s="1">
        <f t="shared" si="9"/>
        <v>1236886.2264</v>
      </c>
      <c r="I22" s="1">
        <f t="shared" si="10"/>
        <v>121720.84909799999</v>
      </c>
      <c r="J22" s="1">
        <f t="shared" si="11"/>
        <v>909298.7834079999</v>
      </c>
      <c r="K22" s="1">
        <f t="shared" si="12"/>
        <v>205866.59389400017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 x14ac:dyDescent="0.4">
      <c r="G23" s="6">
        <f>SUM(G18:G22)</f>
        <v>53717094.670000002</v>
      </c>
      <c r="H23" s="39">
        <f t="shared" ref="H23:J23" si="13">SUM(H18:H22)</f>
        <v>4504757.1370400004</v>
      </c>
      <c r="I23" s="8">
        <f t="shared" si="13"/>
        <v>697785.0597633</v>
      </c>
      <c r="J23" s="8">
        <f t="shared" si="13"/>
        <v>5212706.8667767998</v>
      </c>
      <c r="K23" s="8">
        <f>SUM(K18:K22)</f>
        <v>-1405734.7895000996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 x14ac:dyDescent="0.3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5" x14ac:dyDescent="0.45">
      <c r="A25" s="9" t="s">
        <v>26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35">
      <c r="A26" s="4" t="s">
        <v>30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5" x14ac:dyDescent="0.35">
      <c r="A27" s="40" t="s">
        <v>28</v>
      </c>
      <c r="B27" s="28" t="s">
        <v>7</v>
      </c>
      <c r="C27" s="29" t="s">
        <v>32</v>
      </c>
      <c r="D27" s="29" t="s">
        <v>27</v>
      </c>
      <c r="E27" s="29" t="s">
        <v>11</v>
      </c>
      <c r="F27" s="28" t="s">
        <v>5</v>
      </c>
      <c r="G27" s="28" t="s">
        <v>6</v>
      </c>
      <c r="H27" s="29" t="s">
        <v>17</v>
      </c>
      <c r="I27" s="29" t="s">
        <v>23</v>
      </c>
      <c r="J27" s="29" t="s">
        <v>24</v>
      </c>
      <c r="K27" s="29" t="s">
        <v>16</v>
      </c>
    </row>
    <row r="28" spans="1:27" x14ac:dyDescent="0.35">
      <c r="A28" s="30" t="s">
        <v>0</v>
      </c>
      <c r="B28" s="31">
        <f>+B7-B18</f>
        <v>0</v>
      </c>
      <c r="C28" s="32">
        <f t="shared" ref="C28:D28" si="14">+C7-C18</f>
        <v>0</v>
      </c>
      <c r="D28" s="32">
        <f t="shared" si="14"/>
        <v>-3.5000000000000309E-4</v>
      </c>
      <c r="E28" s="32">
        <f t="shared" ref="E28:G32" si="15">+E7-E18</f>
        <v>-3.5000000000000309E-4</v>
      </c>
      <c r="F28" s="33">
        <f t="shared" si="15"/>
        <v>3.5000000000000309E-4</v>
      </c>
      <c r="G28" s="7">
        <f t="shared" si="15"/>
        <v>0</v>
      </c>
      <c r="H28" s="1">
        <f>+H18-H7</f>
        <v>0</v>
      </c>
      <c r="I28" s="1">
        <f t="shared" ref="I28:J28" si="16">+I18-I7</f>
        <v>0</v>
      </c>
      <c r="J28" s="1">
        <f t="shared" si="16"/>
        <v>1505.26950699999</v>
      </c>
      <c r="K28" s="1">
        <f>+H28-I28-J28</f>
        <v>-1505.26950699999</v>
      </c>
      <c r="M28" s="2"/>
      <c r="N28" s="21"/>
    </row>
    <row r="29" spans="1:27" x14ac:dyDescent="0.35">
      <c r="A29" s="34" t="s">
        <v>1</v>
      </c>
      <c r="B29" s="19">
        <f>+B8-B19</f>
        <v>0</v>
      </c>
      <c r="C29" s="24">
        <f t="shared" ref="C29:D32" si="17">+C8-C19</f>
        <v>0</v>
      </c>
      <c r="D29" s="24">
        <f t="shared" si="17"/>
        <v>-3.5000000000000309E-4</v>
      </c>
      <c r="E29" s="24">
        <f t="shared" si="15"/>
        <v>-3.5000000000000309E-4</v>
      </c>
      <c r="F29" s="25">
        <f t="shared" si="15"/>
        <v>3.5000000000000309E-4</v>
      </c>
      <c r="G29" s="7">
        <f t="shared" si="15"/>
        <v>0</v>
      </c>
      <c r="H29" s="1">
        <f>+H19-H8</f>
        <v>0</v>
      </c>
      <c r="I29" s="1">
        <f t="shared" ref="I29:J32" si="18">+I19-I8</f>
        <v>0</v>
      </c>
      <c r="J29" s="1">
        <f t="shared" si="18"/>
        <v>1079.6230234999675</v>
      </c>
      <c r="K29" s="1">
        <f t="shared" ref="K29:K32" si="19">+H29-I29-J29</f>
        <v>-1079.6230234999675</v>
      </c>
      <c r="M29" s="2"/>
      <c r="N29" s="21"/>
    </row>
    <row r="30" spans="1:27" x14ac:dyDescent="0.35">
      <c r="A30" s="34" t="s">
        <v>2</v>
      </c>
      <c r="B30" s="19">
        <f>+B9-B20</f>
        <v>0</v>
      </c>
      <c r="C30" s="24">
        <f t="shared" si="17"/>
        <v>0</v>
      </c>
      <c r="D30" s="24">
        <f t="shared" si="17"/>
        <v>-3.5000000000000309E-4</v>
      </c>
      <c r="E30" s="24">
        <f t="shared" si="15"/>
        <v>-3.5000000000000309E-4</v>
      </c>
      <c r="F30" s="25">
        <f t="shared" si="15"/>
        <v>3.5000000000000309E-4</v>
      </c>
      <c r="G30" s="7">
        <f t="shared" si="15"/>
        <v>0</v>
      </c>
      <c r="H30" s="1">
        <f>+H20-H9</f>
        <v>0</v>
      </c>
      <c r="I30" s="1">
        <f t="shared" si="18"/>
        <v>0</v>
      </c>
      <c r="J30" s="1">
        <f t="shared" si="18"/>
        <v>9942.7156219999306</v>
      </c>
      <c r="K30" s="1">
        <f t="shared" si="19"/>
        <v>-9942.7156219999306</v>
      </c>
      <c r="M30" s="2"/>
      <c r="N30" s="21"/>
    </row>
    <row r="31" spans="1:27" x14ac:dyDescent="0.35">
      <c r="A31" s="34" t="s">
        <v>4</v>
      </c>
      <c r="B31" s="19">
        <f>+B10-B21</f>
        <v>0</v>
      </c>
      <c r="C31" s="24">
        <f t="shared" si="17"/>
        <v>0</v>
      </c>
      <c r="D31" s="24">
        <f t="shared" si="17"/>
        <v>-3.5000000000000309E-4</v>
      </c>
      <c r="E31" s="24">
        <f t="shared" si="15"/>
        <v>-3.5000000000000309E-4</v>
      </c>
      <c r="F31" s="25">
        <f t="shared" si="15"/>
        <v>3.5000000000000309E-4</v>
      </c>
      <c r="G31" s="7">
        <f t="shared" si="15"/>
        <v>0</v>
      </c>
      <c r="H31" s="1">
        <f>+H21-H10</f>
        <v>0</v>
      </c>
      <c r="I31" s="1">
        <f t="shared" si="18"/>
        <v>0</v>
      </c>
      <c r="J31" s="1">
        <f t="shared" si="18"/>
        <v>2993.7524119999725</v>
      </c>
      <c r="K31" s="1">
        <f t="shared" si="19"/>
        <v>-2993.7524119999725</v>
      </c>
      <c r="M31" s="2"/>
      <c r="N31" s="21"/>
    </row>
    <row r="32" spans="1:27" x14ac:dyDescent="0.35">
      <c r="A32" s="35" t="s">
        <v>3</v>
      </c>
      <c r="B32" s="36">
        <f>+B11-B22</f>
        <v>0</v>
      </c>
      <c r="C32" s="37">
        <f t="shared" si="17"/>
        <v>0</v>
      </c>
      <c r="D32" s="37">
        <f t="shared" si="17"/>
        <v>-3.5000000000000309E-4</v>
      </c>
      <c r="E32" s="37">
        <f t="shared" si="15"/>
        <v>-3.5000000000000309E-4</v>
      </c>
      <c r="F32" s="38">
        <f t="shared" si="15"/>
        <v>3.5000000000000309E-4</v>
      </c>
      <c r="G32" s="7">
        <f t="shared" si="15"/>
        <v>0</v>
      </c>
      <c r="H32" s="1">
        <f>+H22-H11</f>
        <v>0</v>
      </c>
      <c r="I32" s="1">
        <f t="shared" si="18"/>
        <v>0</v>
      </c>
      <c r="J32" s="1">
        <f t="shared" si="18"/>
        <v>3279.6225700000068</v>
      </c>
      <c r="K32" s="1">
        <f t="shared" si="19"/>
        <v>-3279.6225700000068</v>
      </c>
      <c r="M32" s="2"/>
      <c r="N32" s="21"/>
    </row>
    <row r="33" spans="7:11" ht="15" thickBot="1" x14ac:dyDescent="0.4">
      <c r="G33" s="6">
        <f>SUM(G28:G32)</f>
        <v>0</v>
      </c>
      <c r="H33" s="8">
        <f t="shared" ref="H33:J33" si="20">SUM(H28:H32)</f>
        <v>0</v>
      </c>
      <c r="I33" s="8">
        <f t="shared" si="20"/>
        <v>0</v>
      </c>
      <c r="J33" s="8">
        <f t="shared" si="20"/>
        <v>18800.983134499867</v>
      </c>
      <c r="K33" s="8">
        <f>SUM(K28:K32)</f>
        <v>-18800.983134499867</v>
      </c>
    </row>
    <row r="34" spans="7:11" ht="15" thickTop="1" x14ac:dyDescent="0.35"/>
    <row r="36" spans="7:11" x14ac:dyDescent="0.35">
      <c r="K36" s="2"/>
    </row>
  </sheetData>
  <pageMargins left="0.7" right="0.7" top="0.75" bottom="0.75" header="0.3" footer="0.3"/>
  <pageSetup paperSize="1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80" zoomScaleNormal="80" workbookViewId="0">
      <selection activeCell="C23" sqref="C23"/>
    </sheetView>
  </sheetViews>
  <sheetFormatPr defaultRowHeight="14.5" x14ac:dyDescent="0.35"/>
  <cols>
    <col min="1" max="1" width="43.54296875" customWidth="1"/>
    <col min="2" max="2" width="11.26953125" customWidth="1"/>
    <col min="3" max="3" width="15.7265625" customWidth="1"/>
    <col min="4" max="4" width="14.81640625" customWidth="1"/>
    <col min="5" max="5" width="15" customWidth="1"/>
    <col min="6" max="6" width="12.7265625" customWidth="1"/>
    <col min="7" max="7" width="15.7265625" bestFit="1" customWidth="1"/>
    <col min="8" max="8" width="13.26953125" bestFit="1" customWidth="1"/>
    <col min="9" max="11" width="13.26953125" customWidth="1"/>
    <col min="12" max="12" width="6.26953125" customWidth="1"/>
    <col min="13" max="13" width="43.54296875" customWidth="1"/>
    <col min="14" max="14" width="11.26953125" customWidth="1"/>
    <col min="15" max="15" width="15.7265625" customWidth="1"/>
    <col min="16" max="20" width="14.81640625" customWidth="1"/>
    <col min="22" max="22" width="43.54296875" customWidth="1"/>
    <col min="23" max="23" width="11.26953125" customWidth="1"/>
    <col min="24" max="24" width="15.7265625" customWidth="1"/>
    <col min="25" max="29" width="14.81640625" customWidth="1"/>
    <col min="30" max="30" width="12.26953125" bestFit="1" customWidth="1"/>
  </cols>
  <sheetData>
    <row r="1" spans="1:32" ht="26" x14ac:dyDescent="0.6">
      <c r="A1" s="41" t="s">
        <v>29</v>
      </c>
    </row>
    <row r="3" spans="1:32" ht="18.5" x14ac:dyDescent="0.45">
      <c r="A3" s="9" t="s">
        <v>9</v>
      </c>
      <c r="M3" s="22"/>
      <c r="N3" s="3"/>
      <c r="O3" s="3"/>
      <c r="P3" s="3"/>
      <c r="Q3" s="3"/>
      <c r="R3" s="3"/>
      <c r="S3" s="3"/>
      <c r="T3" s="3"/>
      <c r="U3" s="3"/>
      <c r="V3" s="22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35">
      <c r="A4" s="4"/>
      <c r="M4" s="12"/>
      <c r="N4" s="3"/>
      <c r="O4" s="3"/>
      <c r="P4" s="3"/>
      <c r="Q4" s="3"/>
      <c r="R4" s="3"/>
      <c r="S4" s="3"/>
      <c r="T4" s="3"/>
      <c r="U4" s="3"/>
      <c r="V4" s="12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x14ac:dyDescent="0.35">
      <c r="A5" s="4" t="s">
        <v>33</v>
      </c>
      <c r="M5" s="12"/>
      <c r="N5" s="3"/>
      <c r="O5" s="3"/>
      <c r="P5" s="3"/>
      <c r="Q5" s="3"/>
      <c r="R5" s="3"/>
      <c r="S5" s="3"/>
      <c r="T5" s="3"/>
      <c r="U5" s="3"/>
      <c r="V5" s="12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29" x14ac:dyDescent="0.35">
      <c r="A6" s="27" t="s">
        <v>18</v>
      </c>
      <c r="B6" s="28" t="s">
        <v>7</v>
      </c>
      <c r="C6" s="29" t="s">
        <v>21</v>
      </c>
      <c r="D6" s="28" t="s">
        <v>12</v>
      </c>
      <c r="E6" s="29" t="s">
        <v>11</v>
      </c>
      <c r="F6" s="28" t="s">
        <v>5</v>
      </c>
      <c r="G6" s="28" t="s">
        <v>6</v>
      </c>
      <c r="H6" s="29" t="s">
        <v>8</v>
      </c>
      <c r="I6" s="29" t="s">
        <v>21</v>
      </c>
      <c r="J6" s="29" t="s">
        <v>19</v>
      </c>
      <c r="K6" s="29" t="s">
        <v>14</v>
      </c>
      <c r="M6" s="12"/>
      <c r="N6" s="17"/>
      <c r="O6" s="17"/>
      <c r="P6" s="17"/>
      <c r="Q6" s="23"/>
      <c r="R6" s="12"/>
      <c r="S6" s="17"/>
      <c r="T6" s="18"/>
      <c r="U6" s="3"/>
      <c r="V6" s="12"/>
      <c r="W6" s="17"/>
      <c r="X6" s="17"/>
      <c r="Y6" s="17"/>
      <c r="Z6" s="23"/>
      <c r="AA6" s="12"/>
      <c r="AB6" s="17"/>
      <c r="AC6" s="18"/>
      <c r="AD6" s="3"/>
      <c r="AE6" s="3"/>
      <c r="AF6" s="3"/>
    </row>
    <row r="7" spans="1:32" x14ac:dyDescent="0.35">
      <c r="A7" s="30" t="s">
        <v>0</v>
      </c>
      <c r="B7" s="32">
        <v>7.6999999999999999E-2</v>
      </c>
      <c r="C7" s="32">
        <v>1.932E-2</v>
      </c>
      <c r="D7" s="32">
        <v>9.6689999999999998E-2</v>
      </c>
      <c r="E7" s="32">
        <f>+C7+D7</f>
        <v>0.11601</v>
      </c>
      <c r="F7" s="33">
        <f>+B7-E7</f>
        <v>-3.9010000000000003E-2</v>
      </c>
      <c r="G7" s="7">
        <v>4508111.66</v>
      </c>
      <c r="H7" s="1">
        <f>+G7*B7</f>
        <v>347124.59782000002</v>
      </c>
      <c r="I7" s="1">
        <f>+G7*C7</f>
        <v>87096.717271200003</v>
      </c>
      <c r="J7" s="1">
        <f>+G7*D7</f>
        <v>435889.31640539999</v>
      </c>
      <c r="K7" s="1">
        <f>+H7-I7-J7</f>
        <v>-175861.43585659997</v>
      </c>
      <c r="M7" s="3"/>
      <c r="N7" s="19"/>
      <c r="O7" s="24"/>
      <c r="P7" s="24"/>
      <c r="Q7" s="24"/>
      <c r="R7" s="25"/>
      <c r="S7" s="20"/>
      <c r="T7" s="10"/>
      <c r="U7" s="3"/>
      <c r="V7" s="3"/>
      <c r="W7" s="24"/>
      <c r="X7" s="24"/>
      <c r="Y7" s="24"/>
      <c r="Z7" s="24"/>
      <c r="AA7" s="25"/>
      <c r="AB7" s="20"/>
      <c r="AC7" s="10"/>
      <c r="AD7" s="16"/>
      <c r="AE7" s="3"/>
      <c r="AF7" s="3"/>
    </row>
    <row r="8" spans="1:32" x14ac:dyDescent="0.35">
      <c r="A8" s="34" t="s">
        <v>1</v>
      </c>
      <c r="B8" s="24">
        <v>0.09</v>
      </c>
      <c r="C8" s="24">
        <v>1.932E-2</v>
      </c>
      <c r="D8" s="24">
        <v>9.6689999999999998E-2</v>
      </c>
      <c r="E8" s="24">
        <f t="shared" ref="E8:E11" si="0">+C8+D8</f>
        <v>0.11601</v>
      </c>
      <c r="F8" s="25">
        <f t="shared" ref="F8:F11" si="1">+B8-E8</f>
        <v>-2.6010000000000005E-2</v>
      </c>
      <c r="G8" s="7">
        <v>3720174.18</v>
      </c>
      <c r="H8" s="1">
        <f t="shared" ref="H8:H11" si="2">+G8*B8</f>
        <v>334815.67619999999</v>
      </c>
      <c r="I8" s="1">
        <f t="shared" ref="I8:I11" si="3">+G8*C8</f>
        <v>71873.765157600006</v>
      </c>
      <c r="J8" s="1">
        <f t="shared" ref="J8:J11" si="4">+G8*D8</f>
        <v>359703.64146419999</v>
      </c>
      <c r="K8" s="1">
        <f t="shared" ref="K8:K11" si="5">+H8-I8-J8</f>
        <v>-96761.730421799992</v>
      </c>
      <c r="M8" s="3"/>
      <c r="N8" s="19"/>
      <c r="O8" s="24"/>
      <c r="P8" s="24"/>
      <c r="Q8" s="24"/>
      <c r="R8" s="25"/>
      <c r="S8" s="20"/>
      <c r="T8" s="10"/>
      <c r="U8" s="3"/>
      <c r="V8" s="3"/>
      <c r="W8" s="24"/>
      <c r="X8" s="24"/>
      <c r="Y8" s="24"/>
      <c r="Z8" s="24"/>
      <c r="AA8" s="25"/>
      <c r="AB8" s="20"/>
      <c r="AC8" s="10"/>
      <c r="AD8" s="16"/>
      <c r="AE8" s="3"/>
      <c r="AF8" s="3"/>
    </row>
    <row r="9" spans="1:32" x14ac:dyDescent="0.35">
      <c r="A9" s="34" t="s">
        <v>2</v>
      </c>
      <c r="B9" s="24">
        <v>6.5000000000000002E-2</v>
      </c>
      <c r="C9" s="24">
        <v>1.932E-2</v>
      </c>
      <c r="D9" s="24">
        <v>9.6689999999999998E-2</v>
      </c>
      <c r="E9" s="24">
        <f t="shared" si="0"/>
        <v>0.11601</v>
      </c>
      <c r="F9" s="25">
        <f t="shared" si="1"/>
        <v>-5.101E-2</v>
      </c>
      <c r="G9" s="7">
        <v>36909230.829999998</v>
      </c>
      <c r="H9" s="1">
        <f t="shared" si="2"/>
        <v>2399100.0039499998</v>
      </c>
      <c r="I9" s="1">
        <f t="shared" si="3"/>
        <v>713086.33963559999</v>
      </c>
      <c r="J9" s="1">
        <f t="shared" si="4"/>
        <v>3568753.5289526996</v>
      </c>
      <c r="K9" s="1">
        <f t="shared" si="5"/>
        <v>-1882739.8646382997</v>
      </c>
      <c r="M9" s="3"/>
      <c r="N9" s="19"/>
      <c r="O9" s="24"/>
      <c r="P9" s="24"/>
      <c r="Q9" s="24"/>
      <c r="R9" s="25"/>
      <c r="S9" s="20"/>
      <c r="T9" s="10"/>
      <c r="U9" s="3"/>
      <c r="V9" s="3"/>
      <c r="W9" s="24"/>
      <c r="X9" s="24"/>
      <c r="Y9" s="24"/>
      <c r="Z9" s="24"/>
      <c r="AA9" s="25"/>
      <c r="AB9" s="20"/>
      <c r="AC9" s="10"/>
      <c r="AD9" s="16"/>
      <c r="AE9" s="3"/>
      <c r="AF9" s="3"/>
    </row>
    <row r="10" spans="1:32" x14ac:dyDescent="0.35">
      <c r="A10" s="34" t="s">
        <v>4</v>
      </c>
      <c r="B10" s="24">
        <v>9.5000000000000001E-2</v>
      </c>
      <c r="C10" s="24">
        <v>1.932E-2</v>
      </c>
      <c r="D10" s="24">
        <v>9.6689999999999998E-2</v>
      </c>
      <c r="E10" s="24">
        <f t="shared" si="0"/>
        <v>0.11601</v>
      </c>
      <c r="F10" s="25">
        <f t="shared" si="1"/>
        <v>-2.1010000000000001E-2</v>
      </c>
      <c r="G10" s="7">
        <v>8437794.1300000008</v>
      </c>
      <c r="H10" s="1">
        <f t="shared" si="2"/>
        <v>801590.44235000014</v>
      </c>
      <c r="I10" s="1">
        <f t="shared" si="3"/>
        <v>163018.18259160002</v>
      </c>
      <c r="J10" s="1">
        <f t="shared" si="4"/>
        <v>815850.31442970003</v>
      </c>
      <c r="K10" s="1">
        <f t="shared" si="5"/>
        <v>-177278.05467129988</v>
      </c>
      <c r="M10" s="3"/>
      <c r="N10" s="19"/>
      <c r="O10" s="24"/>
      <c r="P10" s="24"/>
      <c r="Q10" s="24"/>
      <c r="R10" s="25"/>
      <c r="S10" s="20"/>
      <c r="T10" s="10"/>
      <c r="U10" s="3"/>
      <c r="V10" s="3"/>
      <c r="W10" s="24"/>
      <c r="X10" s="24"/>
      <c r="Y10" s="24"/>
      <c r="Z10" s="24"/>
      <c r="AA10" s="25"/>
      <c r="AB10" s="20"/>
      <c r="AC10" s="10"/>
      <c r="AD10" s="16"/>
      <c r="AE10" s="3"/>
      <c r="AF10" s="3"/>
    </row>
    <row r="11" spans="1:32" x14ac:dyDescent="0.35">
      <c r="A11" s="35" t="s">
        <v>3</v>
      </c>
      <c r="B11" s="37">
        <v>0.13200000000000001</v>
      </c>
      <c r="C11" s="37">
        <v>1.932E-2</v>
      </c>
      <c r="D11" s="37">
        <v>9.6689999999999998E-2</v>
      </c>
      <c r="E11" s="37">
        <f t="shared" si="0"/>
        <v>0.11601</v>
      </c>
      <c r="F11" s="38">
        <f t="shared" si="1"/>
        <v>1.5990000000000004E-2</v>
      </c>
      <c r="G11" s="7">
        <v>9137897.7899999991</v>
      </c>
      <c r="H11" s="1">
        <f t="shared" si="2"/>
        <v>1206202.50828</v>
      </c>
      <c r="I11" s="1">
        <f t="shared" si="3"/>
        <v>176544.18530279998</v>
      </c>
      <c r="J11" s="1">
        <f t="shared" si="4"/>
        <v>883543.3373150999</v>
      </c>
      <c r="K11" s="1">
        <f t="shared" si="5"/>
        <v>146114.98566210002</v>
      </c>
      <c r="M11" s="3"/>
      <c r="N11" s="19"/>
      <c r="O11" s="24"/>
      <c r="P11" s="24"/>
      <c r="Q11" s="24"/>
      <c r="R11" s="25"/>
      <c r="S11" s="20"/>
      <c r="T11" s="10"/>
      <c r="U11" s="3"/>
      <c r="V11" s="3"/>
      <c r="W11" s="24"/>
      <c r="X11" s="24"/>
      <c r="Y11" s="24"/>
      <c r="Z11" s="24"/>
      <c r="AA11" s="25"/>
      <c r="AB11" s="20"/>
      <c r="AC11" s="10"/>
      <c r="AD11" s="16"/>
      <c r="AE11" s="3"/>
      <c r="AF11" s="3"/>
    </row>
    <row r="12" spans="1:32" ht="15" thickBot="1" x14ac:dyDescent="0.4">
      <c r="G12" s="6">
        <f>SUM(G7:G11)</f>
        <v>62713208.590000004</v>
      </c>
      <c r="H12" s="8">
        <f t="shared" ref="H12:J12" si="6">SUM(H7:H11)</f>
        <v>5088833.2286</v>
      </c>
      <c r="I12" s="8">
        <f t="shared" si="6"/>
        <v>1211619.1899587999</v>
      </c>
      <c r="J12" s="8">
        <f t="shared" si="6"/>
        <v>6063740.1385671003</v>
      </c>
      <c r="K12" s="39">
        <f>SUM(K7:K11)</f>
        <v>-2186526.0999258999</v>
      </c>
      <c r="M12" s="3"/>
      <c r="N12" s="3"/>
      <c r="O12" s="3"/>
      <c r="P12" s="3"/>
      <c r="Q12" s="10"/>
      <c r="R12" s="10"/>
      <c r="S12" s="15"/>
      <c r="T12" s="10"/>
      <c r="U12" s="3"/>
      <c r="V12" s="3"/>
      <c r="W12" s="3"/>
      <c r="X12" s="3"/>
      <c r="Y12" s="3"/>
      <c r="Z12" s="10"/>
      <c r="AA12" s="10"/>
      <c r="AB12" s="15"/>
      <c r="AC12" s="10"/>
      <c r="AD12" s="16"/>
      <c r="AE12" s="3"/>
      <c r="AF12" s="3"/>
    </row>
    <row r="13" spans="1:32" ht="15" thickTop="1" x14ac:dyDescent="0.35">
      <c r="I13" s="2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2" ht="18.5" x14ac:dyDescent="0.45">
      <c r="A14" s="9" t="s">
        <v>25</v>
      </c>
      <c r="M14" s="12"/>
      <c r="N14" s="3"/>
      <c r="O14" s="3"/>
      <c r="P14" s="3"/>
      <c r="Q14" s="3"/>
      <c r="R14" s="3"/>
      <c r="S14" s="3"/>
      <c r="T14" s="3"/>
      <c r="U14" s="3"/>
      <c r="V14" s="12"/>
      <c r="W14" s="3"/>
      <c r="X14" s="3"/>
      <c r="Y14" s="3"/>
      <c r="Z14" s="3"/>
      <c r="AA14" s="26"/>
      <c r="AB14" s="3"/>
      <c r="AC14" s="3"/>
      <c r="AD14" s="3"/>
      <c r="AE14" s="3"/>
      <c r="AF14" s="3"/>
    </row>
    <row r="15" spans="1:32" x14ac:dyDescent="0.35">
      <c r="A15" s="4"/>
      <c r="M15" s="12"/>
      <c r="N15" s="13"/>
      <c r="O15" s="13"/>
      <c r="P15" s="13"/>
      <c r="Q15" s="13"/>
      <c r="R15" s="13"/>
      <c r="S15" s="5"/>
      <c r="T15" s="5"/>
      <c r="V15" s="12"/>
      <c r="W15" s="13"/>
      <c r="X15" s="13"/>
      <c r="Y15" s="13"/>
      <c r="AA15" s="11"/>
    </row>
    <row r="16" spans="1:32" x14ac:dyDescent="0.35">
      <c r="A16" s="4" t="s">
        <v>31</v>
      </c>
      <c r="M16" s="3"/>
      <c r="N16" s="14"/>
      <c r="O16" s="15"/>
      <c r="P16" s="10"/>
      <c r="Q16" s="10"/>
      <c r="R16" s="10"/>
      <c r="S16" s="1"/>
      <c r="T16" s="1"/>
      <c r="V16" s="3"/>
      <c r="W16" s="14"/>
      <c r="X16" s="15"/>
      <c r="Y16" s="10"/>
      <c r="AA16" s="11"/>
    </row>
    <row r="17" spans="1:27" ht="29" x14ac:dyDescent="0.35">
      <c r="A17" s="27" t="s">
        <v>18</v>
      </c>
      <c r="B17" s="28" t="s">
        <v>7</v>
      </c>
      <c r="C17" s="29" t="s">
        <v>22</v>
      </c>
      <c r="D17" s="28" t="s">
        <v>13</v>
      </c>
      <c r="E17" s="29" t="s">
        <v>11</v>
      </c>
      <c r="F17" s="28" t="s">
        <v>5</v>
      </c>
      <c r="G17" s="28" t="s">
        <v>6</v>
      </c>
      <c r="H17" s="29" t="s">
        <v>10</v>
      </c>
      <c r="I17" s="29" t="s">
        <v>22</v>
      </c>
      <c r="J17" s="29" t="s">
        <v>20</v>
      </c>
      <c r="K17" s="29" t="s">
        <v>15</v>
      </c>
      <c r="M17" s="3"/>
      <c r="N17" s="14"/>
      <c r="O17" s="15"/>
      <c r="P17" s="10"/>
      <c r="Q17" s="10"/>
      <c r="R17" s="10"/>
      <c r="S17" s="1"/>
      <c r="T17" s="1"/>
      <c r="V17" s="3"/>
      <c r="W17" s="14"/>
      <c r="X17" s="15"/>
      <c r="Y17" s="10"/>
      <c r="AA17" s="11"/>
    </row>
    <row r="18" spans="1:27" x14ac:dyDescent="0.35">
      <c r="A18" s="30" t="s">
        <v>0</v>
      </c>
      <c r="B18" s="32">
        <v>7.6999999999999999E-2</v>
      </c>
      <c r="C18" s="32">
        <v>1.932E-2</v>
      </c>
      <c r="D18" s="32">
        <v>9.2069999999999999E-2</v>
      </c>
      <c r="E18" s="32">
        <f>+C18+D18</f>
        <v>0.11139</v>
      </c>
      <c r="F18" s="33">
        <f>+B18-E18</f>
        <v>-3.4390000000000004E-2</v>
      </c>
      <c r="G18" s="7">
        <v>4508111.66</v>
      </c>
      <c r="H18" s="1">
        <f>+G18*B18</f>
        <v>347124.59782000002</v>
      </c>
      <c r="I18" s="1">
        <f>+G18*C18</f>
        <v>87096.717271200003</v>
      </c>
      <c r="J18" s="1">
        <f>+G18*D18</f>
        <v>415061.84053620003</v>
      </c>
      <c r="K18" s="1">
        <f>+H18-I18-J18</f>
        <v>-155033.95998740001</v>
      </c>
      <c r="M18" s="3"/>
      <c r="N18" s="3"/>
      <c r="O18" s="3"/>
      <c r="P18" s="10"/>
      <c r="Q18" s="10"/>
      <c r="R18" s="10"/>
      <c r="S18" s="10"/>
      <c r="T18" s="10"/>
      <c r="V18" s="3"/>
      <c r="W18" s="3"/>
      <c r="X18" s="3"/>
      <c r="Y18" s="10"/>
      <c r="AA18" s="11"/>
    </row>
    <row r="19" spans="1:27" x14ac:dyDescent="0.35">
      <c r="A19" s="34" t="s">
        <v>1</v>
      </c>
      <c r="B19" s="24">
        <v>0.09</v>
      </c>
      <c r="C19" s="24">
        <v>1.932E-2</v>
      </c>
      <c r="D19" s="24">
        <v>9.2069999999999999E-2</v>
      </c>
      <c r="E19" s="24">
        <f t="shared" ref="E19:E22" si="7">+C19+D19</f>
        <v>0.11139</v>
      </c>
      <c r="F19" s="25">
        <f t="shared" ref="F19:F22" si="8">+B19-E19</f>
        <v>-2.1390000000000006E-2</v>
      </c>
      <c r="G19" s="7">
        <v>3720174.18</v>
      </c>
      <c r="H19" s="1">
        <f t="shared" ref="H19:H22" si="9">+G19*B19</f>
        <v>334815.67619999999</v>
      </c>
      <c r="I19" s="1">
        <f t="shared" ref="I19:I22" si="10">+G19*C19</f>
        <v>71873.765157600006</v>
      </c>
      <c r="J19" s="1">
        <f t="shared" ref="J19:J22" si="11">+G19*D19</f>
        <v>342516.43675260001</v>
      </c>
      <c r="K19" s="1">
        <f t="shared" ref="K19:K22" si="12">+H19-I19-J19</f>
        <v>-79574.525710200018</v>
      </c>
      <c r="M19" s="3"/>
      <c r="N19" s="3"/>
      <c r="O19" s="3"/>
      <c r="P19" s="3"/>
      <c r="Q19" s="3"/>
      <c r="R19" s="3"/>
      <c r="V19" s="3"/>
      <c r="W19" s="3"/>
      <c r="X19" s="3"/>
      <c r="Y19" s="3"/>
      <c r="AA19" s="11"/>
    </row>
    <row r="20" spans="1:27" x14ac:dyDescent="0.35">
      <c r="A20" s="34" t="s">
        <v>2</v>
      </c>
      <c r="B20" s="24">
        <v>6.5000000000000002E-2</v>
      </c>
      <c r="C20" s="24">
        <v>1.932E-2</v>
      </c>
      <c r="D20" s="24">
        <v>9.2069999999999999E-2</v>
      </c>
      <c r="E20" s="24">
        <f t="shared" si="7"/>
        <v>0.11139</v>
      </c>
      <c r="F20" s="25">
        <f t="shared" si="8"/>
        <v>-4.6390000000000001E-2</v>
      </c>
      <c r="G20" s="7">
        <v>36909230.829999998</v>
      </c>
      <c r="H20" s="1">
        <f t="shared" si="9"/>
        <v>2399100.0039499998</v>
      </c>
      <c r="I20" s="1">
        <f t="shared" si="10"/>
        <v>713086.33963559999</v>
      </c>
      <c r="J20" s="1">
        <f t="shared" si="11"/>
        <v>3398232.8825180996</v>
      </c>
      <c r="K20" s="1">
        <f t="shared" si="12"/>
        <v>-1712219.2182036997</v>
      </c>
      <c r="M20" s="12"/>
      <c r="N20" s="3"/>
      <c r="O20" s="3"/>
      <c r="P20" s="3"/>
      <c r="Q20" s="3"/>
      <c r="R20" s="3"/>
      <c r="V20" s="12"/>
      <c r="W20" s="3"/>
      <c r="X20" s="3"/>
      <c r="Y20" s="3"/>
    </row>
    <row r="21" spans="1:27" x14ac:dyDescent="0.35">
      <c r="A21" s="34" t="s">
        <v>4</v>
      </c>
      <c r="B21" s="24">
        <v>9.5000000000000001E-2</v>
      </c>
      <c r="C21" s="24">
        <v>1.932E-2</v>
      </c>
      <c r="D21" s="24">
        <v>9.2069999999999999E-2</v>
      </c>
      <c r="E21" s="24">
        <f t="shared" si="7"/>
        <v>0.11139</v>
      </c>
      <c r="F21" s="25">
        <f t="shared" si="8"/>
        <v>-1.6390000000000002E-2</v>
      </c>
      <c r="G21" s="7">
        <v>8437794.1300000008</v>
      </c>
      <c r="H21" s="1">
        <f t="shared" si="9"/>
        <v>801590.44235000014</v>
      </c>
      <c r="I21" s="1">
        <f t="shared" si="10"/>
        <v>163018.18259160002</v>
      </c>
      <c r="J21" s="1">
        <f t="shared" si="11"/>
        <v>776867.70554910006</v>
      </c>
      <c r="K21" s="1">
        <f t="shared" si="12"/>
        <v>-138295.44579069992</v>
      </c>
      <c r="M21" s="3"/>
      <c r="N21" s="3"/>
      <c r="O21" s="3"/>
      <c r="P21" s="16"/>
      <c r="Q21" s="16"/>
      <c r="R21" s="16"/>
      <c r="S21" s="2"/>
      <c r="T21" s="2"/>
      <c r="V21" s="3"/>
      <c r="W21" s="3"/>
      <c r="X21" s="3"/>
      <c r="Y21" s="16"/>
    </row>
    <row r="22" spans="1:27" x14ac:dyDescent="0.35">
      <c r="A22" s="35" t="s">
        <v>3</v>
      </c>
      <c r="B22" s="37">
        <v>0.13200000000000001</v>
      </c>
      <c r="C22" s="37">
        <v>1.932E-2</v>
      </c>
      <c r="D22" s="37">
        <v>9.2069999999999999E-2</v>
      </c>
      <c r="E22" s="37">
        <f t="shared" si="7"/>
        <v>0.11139</v>
      </c>
      <c r="F22" s="38">
        <f t="shared" si="8"/>
        <v>2.0610000000000003E-2</v>
      </c>
      <c r="G22" s="7">
        <v>9137897.7899999991</v>
      </c>
      <c r="H22" s="1">
        <f t="shared" si="9"/>
        <v>1206202.50828</v>
      </c>
      <c r="I22" s="1">
        <f t="shared" si="10"/>
        <v>176544.18530279998</v>
      </c>
      <c r="J22" s="1">
        <f t="shared" si="11"/>
        <v>841326.24952529988</v>
      </c>
      <c r="K22" s="1">
        <f t="shared" si="12"/>
        <v>188332.07345190004</v>
      </c>
      <c r="M22" s="3"/>
      <c r="N22" s="3"/>
      <c r="O22" s="3"/>
      <c r="P22" s="16"/>
      <c r="Q22" s="16"/>
      <c r="R22" s="16"/>
      <c r="S22" s="2"/>
      <c r="T22" s="2"/>
      <c r="V22" s="3"/>
      <c r="W22" s="3"/>
      <c r="X22" s="3"/>
      <c r="Y22" s="16"/>
    </row>
    <row r="23" spans="1:27" ht="15" thickBot="1" x14ac:dyDescent="0.4">
      <c r="G23" s="6">
        <f>SUM(G18:G22)</f>
        <v>62713208.590000004</v>
      </c>
      <c r="H23" s="39">
        <f t="shared" ref="H23:J23" si="13">SUM(H18:H22)</f>
        <v>5088833.2286</v>
      </c>
      <c r="I23" s="8">
        <f t="shared" si="13"/>
        <v>1211619.1899587999</v>
      </c>
      <c r="J23" s="8">
        <f t="shared" si="13"/>
        <v>5774005.1148813004</v>
      </c>
      <c r="K23" s="8">
        <f>SUM(K18:K22)</f>
        <v>-1896791.0762400995</v>
      </c>
      <c r="M23" s="3"/>
      <c r="N23" s="3"/>
      <c r="O23" s="3"/>
      <c r="P23" s="10"/>
      <c r="Q23" s="10"/>
      <c r="R23" s="10"/>
      <c r="S23" s="10"/>
      <c r="T23" s="10"/>
      <c r="V23" s="3"/>
      <c r="W23" s="3"/>
      <c r="X23" s="3"/>
      <c r="Y23" s="10"/>
    </row>
    <row r="24" spans="1:27" ht="15" thickTop="1" x14ac:dyDescent="0.35">
      <c r="A24" s="3"/>
      <c r="B24" s="3"/>
      <c r="C24" s="3"/>
      <c r="D24" s="3"/>
      <c r="E24" s="3"/>
      <c r="M24" s="3"/>
      <c r="N24" s="3"/>
      <c r="O24" s="3"/>
      <c r="P24" s="3"/>
      <c r="Q24" s="3"/>
      <c r="R24" s="3"/>
      <c r="V24" s="3"/>
      <c r="W24" s="3"/>
      <c r="X24" s="3"/>
      <c r="Y24" s="3"/>
    </row>
    <row r="25" spans="1:27" ht="18.5" x14ac:dyDescent="0.45">
      <c r="A25" s="9" t="s">
        <v>26</v>
      </c>
      <c r="M25" s="3"/>
      <c r="N25" s="3"/>
      <c r="O25" s="3"/>
      <c r="P25" s="3"/>
      <c r="Q25" s="3"/>
      <c r="R25" s="3"/>
      <c r="V25" s="3"/>
      <c r="W25" s="3"/>
      <c r="X25" s="3"/>
      <c r="Y25" s="3"/>
    </row>
    <row r="26" spans="1:27" x14ac:dyDescent="0.35">
      <c r="A26" s="4" t="s">
        <v>30</v>
      </c>
      <c r="M26" s="3"/>
      <c r="N26" s="3"/>
      <c r="O26" s="3"/>
      <c r="P26" s="3"/>
      <c r="Q26" s="3"/>
      <c r="R26" s="3"/>
      <c r="V26" s="3"/>
      <c r="W26" s="3"/>
      <c r="X26" s="3"/>
      <c r="Y26" s="3"/>
    </row>
    <row r="27" spans="1:27" ht="43.5" x14ac:dyDescent="0.35">
      <c r="A27" s="40" t="s">
        <v>28</v>
      </c>
      <c r="B27" s="28" t="s">
        <v>7</v>
      </c>
      <c r="C27" s="29" t="s">
        <v>32</v>
      </c>
      <c r="D27" s="29" t="s">
        <v>27</v>
      </c>
      <c r="E27" s="29" t="s">
        <v>11</v>
      </c>
      <c r="F27" s="28" t="s">
        <v>5</v>
      </c>
      <c r="G27" s="28" t="s">
        <v>6</v>
      </c>
      <c r="H27" s="29" t="s">
        <v>17</v>
      </c>
      <c r="I27" s="29" t="s">
        <v>23</v>
      </c>
      <c r="J27" s="29" t="s">
        <v>24</v>
      </c>
      <c r="K27" s="29" t="s">
        <v>16</v>
      </c>
    </row>
    <row r="28" spans="1:27" x14ac:dyDescent="0.35">
      <c r="A28" s="30" t="s">
        <v>0</v>
      </c>
      <c r="B28" s="31">
        <f>+B7-B18</f>
        <v>0</v>
      </c>
      <c r="C28" s="32">
        <f t="shared" ref="C28:G32" si="14">+C7-C18</f>
        <v>0</v>
      </c>
      <c r="D28" s="32">
        <f t="shared" si="14"/>
        <v>4.6199999999999991E-3</v>
      </c>
      <c r="E28" s="32">
        <f t="shared" si="14"/>
        <v>4.6199999999999991E-3</v>
      </c>
      <c r="F28" s="33">
        <f t="shared" si="14"/>
        <v>-4.6199999999999991E-3</v>
      </c>
      <c r="G28" s="7">
        <f t="shared" si="14"/>
        <v>0</v>
      </c>
      <c r="H28" s="1">
        <f>+H18-H7</f>
        <v>0</v>
      </c>
      <c r="I28" s="1">
        <f t="shared" ref="I28:J32" si="15">+I18-I7</f>
        <v>0</v>
      </c>
      <c r="J28" s="1">
        <f t="shared" si="15"/>
        <v>-20827.47586919996</v>
      </c>
      <c r="K28" s="1">
        <f>+H28-I28-J28</f>
        <v>20827.47586919996</v>
      </c>
      <c r="M28" s="2"/>
      <c r="N28" s="21"/>
    </row>
    <row r="29" spans="1:27" x14ac:dyDescent="0.35">
      <c r="A29" s="34" t="s">
        <v>1</v>
      </c>
      <c r="B29" s="19">
        <f>+B8-B19</f>
        <v>0</v>
      </c>
      <c r="C29" s="24">
        <f t="shared" si="14"/>
        <v>0</v>
      </c>
      <c r="D29" s="24">
        <f t="shared" si="14"/>
        <v>4.6199999999999991E-3</v>
      </c>
      <c r="E29" s="24">
        <f t="shared" si="14"/>
        <v>4.6199999999999991E-3</v>
      </c>
      <c r="F29" s="25">
        <f t="shared" si="14"/>
        <v>-4.6199999999999991E-3</v>
      </c>
      <c r="G29" s="7">
        <f t="shared" si="14"/>
        <v>0</v>
      </c>
      <c r="H29" s="1">
        <f>+H19-H8</f>
        <v>0</v>
      </c>
      <c r="I29" s="1">
        <f t="shared" si="15"/>
        <v>0</v>
      </c>
      <c r="J29" s="1">
        <f t="shared" si="15"/>
        <v>-17187.204711599974</v>
      </c>
      <c r="K29" s="1">
        <f t="shared" ref="K29:K32" si="16">+H29-I29-J29</f>
        <v>17187.204711599974</v>
      </c>
      <c r="M29" s="2"/>
      <c r="N29" s="21"/>
    </row>
    <row r="30" spans="1:27" x14ac:dyDescent="0.35">
      <c r="A30" s="34" t="s">
        <v>2</v>
      </c>
      <c r="B30" s="19">
        <f>+B9-B20</f>
        <v>0</v>
      </c>
      <c r="C30" s="24">
        <f t="shared" si="14"/>
        <v>0</v>
      </c>
      <c r="D30" s="24">
        <f t="shared" si="14"/>
        <v>4.6199999999999991E-3</v>
      </c>
      <c r="E30" s="24">
        <f t="shared" si="14"/>
        <v>4.6199999999999991E-3</v>
      </c>
      <c r="F30" s="25">
        <f t="shared" si="14"/>
        <v>-4.6199999999999991E-3</v>
      </c>
      <c r="G30" s="7">
        <f t="shared" si="14"/>
        <v>0</v>
      </c>
      <c r="H30" s="1">
        <f>+H20-H9</f>
        <v>0</v>
      </c>
      <c r="I30" s="1">
        <f t="shared" si="15"/>
        <v>0</v>
      </c>
      <c r="J30" s="1">
        <f t="shared" si="15"/>
        <v>-170520.6464346</v>
      </c>
      <c r="K30" s="1">
        <f t="shared" si="16"/>
        <v>170520.6464346</v>
      </c>
      <c r="M30" s="2"/>
      <c r="N30" s="21"/>
    </row>
    <row r="31" spans="1:27" x14ac:dyDescent="0.35">
      <c r="A31" s="34" t="s">
        <v>4</v>
      </c>
      <c r="B31" s="19">
        <f>+B10-B21</f>
        <v>0</v>
      </c>
      <c r="C31" s="24">
        <f t="shared" si="14"/>
        <v>0</v>
      </c>
      <c r="D31" s="24">
        <f t="shared" si="14"/>
        <v>4.6199999999999991E-3</v>
      </c>
      <c r="E31" s="24">
        <f t="shared" si="14"/>
        <v>4.6199999999999991E-3</v>
      </c>
      <c r="F31" s="25">
        <f t="shared" si="14"/>
        <v>-4.6199999999999991E-3</v>
      </c>
      <c r="G31" s="7">
        <f t="shared" si="14"/>
        <v>0</v>
      </c>
      <c r="H31" s="1">
        <f>+H21-H10</f>
        <v>0</v>
      </c>
      <c r="I31" s="1">
        <f t="shared" si="15"/>
        <v>0</v>
      </c>
      <c r="J31" s="1">
        <f t="shared" si="15"/>
        <v>-38982.608880599961</v>
      </c>
      <c r="K31" s="1">
        <f t="shared" si="16"/>
        <v>38982.608880599961</v>
      </c>
      <c r="M31" s="2"/>
      <c r="N31" s="21"/>
    </row>
    <row r="32" spans="1:27" x14ac:dyDescent="0.35">
      <c r="A32" s="35" t="s">
        <v>3</v>
      </c>
      <c r="B32" s="36">
        <f>+B11-B22</f>
        <v>0</v>
      </c>
      <c r="C32" s="37">
        <f t="shared" si="14"/>
        <v>0</v>
      </c>
      <c r="D32" s="37">
        <f t="shared" si="14"/>
        <v>4.6199999999999991E-3</v>
      </c>
      <c r="E32" s="37">
        <f t="shared" si="14"/>
        <v>4.6199999999999991E-3</v>
      </c>
      <c r="F32" s="38">
        <f t="shared" si="14"/>
        <v>-4.6199999999999991E-3</v>
      </c>
      <c r="G32" s="7">
        <f t="shared" si="14"/>
        <v>0</v>
      </c>
      <c r="H32" s="1">
        <f>+H22-H11</f>
        <v>0</v>
      </c>
      <c r="I32" s="1">
        <f t="shared" si="15"/>
        <v>0</v>
      </c>
      <c r="J32" s="1">
        <f t="shared" si="15"/>
        <v>-42217.087789800018</v>
      </c>
      <c r="K32" s="1">
        <f t="shared" si="16"/>
        <v>42217.087789800018</v>
      </c>
      <c r="M32" s="2"/>
      <c r="N32" s="21"/>
    </row>
    <row r="33" spans="7:11" ht="15" thickBot="1" x14ac:dyDescent="0.4">
      <c r="G33" s="6">
        <f>SUM(G28:G32)</f>
        <v>0</v>
      </c>
      <c r="H33" s="8">
        <f t="shared" ref="H33:J33" si="17">SUM(H28:H32)</f>
        <v>0</v>
      </c>
      <c r="I33" s="8">
        <f t="shared" si="17"/>
        <v>0</v>
      </c>
      <c r="J33" s="8">
        <f t="shared" si="17"/>
        <v>-289735.02368579991</v>
      </c>
      <c r="K33" s="8">
        <f>SUM(K28:K32)</f>
        <v>289735.02368579991</v>
      </c>
    </row>
    <row r="34" spans="7:11" ht="15" thickTop="1" x14ac:dyDescent="0.35"/>
    <row r="36" spans="7:11" x14ac:dyDescent="0.35">
      <c r="K36" s="2"/>
    </row>
  </sheetData>
  <pageMargins left="0.7" right="0.7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 17</vt:lpstr>
      <vt:lpstr>May 17</vt:lpstr>
      <vt:lpstr>June 17</vt:lpstr>
      <vt:lpstr>July 17</vt:lpstr>
      <vt:lpstr>Aug 17</vt:lpstr>
      <vt:lpstr>Sept 17</vt:lpstr>
      <vt:lpstr>Oct 17</vt:lpstr>
      <vt:lpstr>Nov 17</vt:lpstr>
      <vt:lpstr>Dec 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Driver</dc:creator>
  <cp:lastModifiedBy>Christiane Wong</cp:lastModifiedBy>
  <dcterms:created xsi:type="dcterms:W3CDTF">2018-10-12T16:56:48Z</dcterms:created>
  <dcterms:modified xsi:type="dcterms:W3CDTF">2018-10-31T17:13:06Z</dcterms:modified>
</cp:coreProperties>
</file>