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egulatory\2019 IRM\October 18 Submission\"/>
    </mc:Choice>
  </mc:AlternateContent>
  <bookViews>
    <workbookView xWindow="0" yWindow="0" windowWidth="25044" windowHeight="9204" activeTab="2"/>
  </bookViews>
  <sheets>
    <sheet name=" 2015 Global Adj" sheetId="1" r:id="rId1"/>
    <sheet name="2016" sheetId="2" r:id="rId2"/>
    <sheet name="2017"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2" i="1" l="1"/>
  <c r="O18" i="1" l="1"/>
  <c r="O30" i="3"/>
  <c r="N30" i="3"/>
  <c r="O30" i="2"/>
  <c r="N30" i="2"/>
  <c r="O29" i="3"/>
  <c r="O28" i="3"/>
  <c r="O27" i="3"/>
  <c r="O26" i="3"/>
  <c r="O25" i="3"/>
  <c r="O24" i="3"/>
  <c r="O23" i="3"/>
  <c r="O22" i="3"/>
  <c r="O21" i="3"/>
  <c r="O20" i="3"/>
  <c r="O19" i="3"/>
  <c r="O18" i="3"/>
  <c r="O18" i="2"/>
  <c r="O29" i="2"/>
  <c r="O28" i="2"/>
  <c r="O27" i="2"/>
  <c r="O26" i="2"/>
  <c r="O25" i="2"/>
  <c r="O24" i="2"/>
  <c r="O23" i="2"/>
  <c r="O22" i="2"/>
  <c r="O21" i="2"/>
  <c r="O20" i="2"/>
  <c r="O19" i="2"/>
  <c r="O29" i="1"/>
  <c r="O28" i="1"/>
  <c r="O27" i="1"/>
  <c r="O26" i="1"/>
  <c r="O25" i="1"/>
  <c r="O24" i="1"/>
  <c r="O23" i="1"/>
  <c r="O22" i="1"/>
  <c r="O21" i="1"/>
  <c r="O20" i="1"/>
  <c r="O19" i="1"/>
  <c r="N30" i="1"/>
  <c r="O30" i="1" l="1"/>
  <c r="J30" i="3"/>
  <c r="I18" i="3" l="1"/>
  <c r="I19" i="3"/>
  <c r="L19" i="3" s="1"/>
  <c r="I20" i="3"/>
  <c r="L20" i="3" s="1"/>
  <c r="I21" i="3"/>
  <c r="L21" i="3" s="1"/>
  <c r="I22" i="3"/>
  <c r="L22" i="3" s="1"/>
  <c r="I23" i="3"/>
  <c r="L23" i="3" s="1"/>
  <c r="I24" i="3"/>
  <c r="L24" i="3" s="1"/>
  <c r="I25" i="3"/>
  <c r="L25" i="3" s="1"/>
  <c r="I26" i="3"/>
  <c r="L26" i="3" s="1"/>
  <c r="I27" i="3"/>
  <c r="L27" i="3" s="1"/>
  <c r="I28" i="3"/>
  <c r="L28" i="3" s="1"/>
  <c r="I29" i="3"/>
  <c r="L29" i="3" s="1"/>
  <c r="L18" i="3" l="1"/>
  <c r="L30" i="3" s="1"/>
  <c r="I30" i="3"/>
  <c r="M29" i="2" l="1"/>
  <c r="J30" i="2"/>
  <c r="I29" i="2"/>
  <c r="L29" i="2" s="1"/>
  <c r="I28" i="2"/>
  <c r="L28" i="2" s="1"/>
  <c r="I27" i="2"/>
  <c r="L27" i="2" s="1"/>
  <c r="I26" i="2"/>
  <c r="L26" i="2" s="1"/>
  <c r="I25" i="2"/>
  <c r="L25" i="2" s="1"/>
  <c r="M24" i="2"/>
  <c r="I24" i="2"/>
  <c r="L24" i="2" s="1"/>
  <c r="M23" i="2"/>
  <c r="I23" i="2"/>
  <c r="L23" i="2" s="1"/>
  <c r="M22" i="2"/>
  <c r="L22" i="2"/>
  <c r="I22" i="2"/>
  <c r="M21" i="2"/>
  <c r="I21" i="2"/>
  <c r="L21" i="2" s="1"/>
  <c r="M20" i="2"/>
  <c r="I20" i="2"/>
  <c r="L20" i="2" s="1"/>
  <c r="M19" i="2"/>
  <c r="I19" i="2"/>
  <c r="L19" i="2" s="1"/>
  <c r="I18" i="2"/>
  <c r="L18" i="2" s="1"/>
  <c r="L30" i="2" l="1"/>
  <c r="I30" i="2"/>
  <c r="J30" i="1" l="1"/>
  <c r="H31" i="1" l="1"/>
  <c r="I18" i="1"/>
  <c r="G31" i="1"/>
  <c r="I19" i="1"/>
  <c r="L19" i="1" s="1"/>
  <c r="I20" i="1"/>
  <c r="L20" i="1" s="1"/>
  <c r="I21" i="1"/>
  <c r="L21" i="1" s="1"/>
  <c r="I22" i="1"/>
  <c r="L22" i="1" s="1"/>
  <c r="I23" i="1"/>
  <c r="L23" i="1" s="1"/>
  <c r="I24" i="1"/>
  <c r="L24" i="1" s="1"/>
  <c r="I25" i="1"/>
  <c r="L25" i="1" s="1"/>
  <c r="I26" i="1"/>
  <c r="L26" i="1" s="1"/>
  <c r="I27" i="1"/>
  <c r="L27" i="1" s="1"/>
  <c r="I28" i="1"/>
  <c r="L28" i="1" s="1"/>
  <c r="I29" i="1"/>
  <c r="L29" i="1" s="1"/>
  <c r="L18" i="1" l="1"/>
  <c r="L30" i="1" s="1"/>
  <c r="I30" i="1"/>
  <c r="I32" i="1"/>
  <c r="J32" i="1" s="1"/>
</calcChain>
</file>

<file path=xl/sharedStrings.xml><?xml version="1.0" encoding="utf-8"?>
<sst xmlns="http://schemas.openxmlformats.org/spreadsheetml/2006/main" count="201" uniqueCount="48">
  <si>
    <t>Auto+Hide</t>
  </si>
  <si>
    <t>DEFERRAL ACCOUNT - 1588GA - To Record GLOBAL ADJUSTMENT</t>
  </si>
  <si>
    <t>Effective January 1, 2016</t>
  </si>
  <si>
    <t>Difference between:</t>
  </si>
  <si>
    <t>Spot price charged by IESO to Market Participants, and</t>
  </si>
  <si>
    <t xml:space="preserve">Blended price paid by the IESO under various contracts with electricity generators/suppliers </t>
  </si>
  <si>
    <t>equals:</t>
  </si>
  <si>
    <t>GLOBAL ADJUSTMENT</t>
  </si>
  <si>
    <t>Accounts</t>
  </si>
  <si>
    <t>Revenue</t>
  </si>
  <si>
    <t>4005-4055</t>
  </si>
  <si>
    <t>Global Adjustment Billed to eligible Customers (by Rate Class)</t>
  </si>
  <si>
    <t>Expense</t>
  </si>
  <si>
    <t>Global Adjustment Charge from IESO</t>
  </si>
  <si>
    <t>Difference</t>
  </si>
  <si>
    <t>1589GA</t>
  </si>
  <si>
    <t>Sub Account required for Global Adjustment</t>
  </si>
  <si>
    <t>In accordance with Article 490, the higher of the Revenue and the Expense is reduced with and offset to 1589GA</t>
  </si>
  <si>
    <t xml:space="preserve">A specific sub-account "Global Adjustment" is required </t>
  </si>
  <si>
    <t>Carrying charges calculated on a simple interest basis apply to the opening monthly balances</t>
  </si>
  <si>
    <t xml:space="preserve">Monthly Non </t>
  </si>
  <si>
    <t>Non RPP GA</t>
  </si>
  <si>
    <t>Total Non RPP</t>
  </si>
  <si>
    <t>Year</t>
  </si>
  <si>
    <t>Period ID</t>
  </si>
  <si>
    <t>Account Number</t>
  </si>
  <si>
    <t>Account Description</t>
  </si>
  <si>
    <t>Debit Amount</t>
  </si>
  <si>
    <t>Credit Amount</t>
  </si>
  <si>
    <t>RPP Cost of GA</t>
  </si>
  <si>
    <t>Adjustment</t>
  </si>
  <si>
    <t>GA Variance</t>
  </si>
  <si>
    <t>IESO invoice adj-per summary;RPP portion of the global adj is moved to the cost of power acct</t>
  </si>
  <si>
    <t>1.10.4707.000.800</t>
  </si>
  <si>
    <t>Global Adjustment - IESO</t>
  </si>
  <si>
    <t>Ytd</t>
  </si>
  <si>
    <t xml:space="preserve">Global Adjustment is the difference that arises between the spot price charged by the IESO to market participants and the blended price paid by the IESO under the various contracts to the electricity generators and suppliers. Actual Exposure is a measure of the actual net amount owed by a market participant as a result of the participant’s activity in the real-time markets. The IESO calculates each market participant’s daily actual exposure to verify if the market participant has provided sufficient levels of prudential support (evidence of creditworthiness) to cover the financial trading activity in the real-time market. Thus far the GA rates have not been included in the AE calculations. </t>
  </si>
  <si>
    <t xml:space="preserve">Depending on the balance of market revenues, the GA can be a credit or a debit. As a credit, including a daily estimate of the global adjustment in actual exposure will benefit market participants by reducing the daily actual exposure, reducing the issuance of margin warnings and margin calls. Conversely, as a debit, including a daily estimate of the global adjustment in actual exposure will result in an increase in actual exposure, accelerating the issuance of margin warnings and margin calls. The key impact is that the LDCs would bear an additional commodity risk as the GA is determined by the variable spot price of the commodity. The financial impact of the proposal to include daily GA rates in the actual exposure calculations would require LDCs to bear commodity risks that are inconsistent with the OEB- defined roles and capitalization/financial structure of LDCs. </t>
  </si>
  <si>
    <t xml:space="preserve">Members may recall that the EDA raised concerns with the risks borne by LDCs in the Ontario electricity market at the time of market opening and has been vocal in expressing the position that the need for LDCs to bear commodity risk is inconsistent with the LDC roles and financial structures defined by the market regulator. </t>
  </si>
  <si>
    <t xml:space="preserve">As members are aware, the OEB has issued guidelines to LDCs regarding their financial capitalization in order to meet with the requirements of a “pass-through agent”. The OEB has provided LDCs a formula-based working capital allotment and established a guideline on appropriate debt-equity ratios. The financial structures of the LDCs reflect the minimal risk that they bear in the electricity market. If LDCs are pass-through agents with no financial interest in the commodity, it stands to reason that the working capital and credit of the LDCs should not be affected by price fluctuations, payment defaults, etc. </t>
  </si>
  <si>
    <t xml:space="preserve">The proposal to include the GA estimate in the AE calculations implies that LDCs would bear an additional commodity risk – a proposition that would be inconsistent with the LDCs role of a conveyor of electricity to the end users. </t>
  </si>
  <si>
    <t>Auto+Hide+Formulas=Sheet11,Sheet7,Sheet8</t>
  </si>
  <si>
    <t>Effective January 1, 2005</t>
  </si>
  <si>
    <t>per calendar month</t>
  </si>
  <si>
    <t>variance from post month</t>
  </si>
  <si>
    <t>1589 est</t>
  </si>
  <si>
    <t>northstar p/m ga</t>
  </si>
  <si>
    <t>adjusting entry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</si>
</sst>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_);[Red]\(&quot;$&quot;#,##0.00\)"/>
    <numFmt numFmtId="43" formatCode="_(* #,##0.00_);_(* \(#,##0.00\);_(* &quot;-&quot;??_);_(@_)"/>
    <numFmt numFmtId="164" formatCode="&quot;$&quot;#,##0.00;[Red]&quot;$&quot;#,##0.00"/>
  </numFmts>
  <fonts count="9" x14ac:knownFonts="1">
    <font>
      <sz val="10"/>
      <name val="Arial"/>
      <family val="2"/>
    </font>
    <font>
      <sz val="11"/>
      <color theme="1"/>
      <name val="Calibri"/>
      <family val="2"/>
      <scheme val="minor"/>
    </font>
    <font>
      <b/>
      <sz val="11"/>
      <color theme="1"/>
      <name val="Calibri"/>
      <family val="2"/>
      <scheme val="minor"/>
    </font>
    <font>
      <sz val="10"/>
      <name val="Arial"/>
      <family val="2"/>
    </font>
    <font>
      <b/>
      <sz val="14"/>
      <name val="Arial"/>
      <family val="2"/>
    </font>
    <font>
      <b/>
      <sz val="10"/>
      <name val="Arial"/>
      <family val="2"/>
    </font>
    <font>
      <i/>
      <sz val="9"/>
      <name val="Arial"/>
      <family val="2"/>
    </font>
    <font>
      <sz val="9"/>
      <name val="Arial"/>
      <family val="2"/>
    </font>
    <font>
      <sz val="1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style="thin">
        <color indexed="64"/>
      </top>
      <bottom style="double">
        <color indexed="64"/>
      </bottom>
      <diagonal/>
    </border>
  </borders>
  <cellStyleXfs count="5">
    <xf numFmtId="0" fontId="0" fillId="0" borderId="0"/>
    <xf numFmtId="43" fontId="3" fillId="0" borderId="0" applyFont="0" applyFill="0" applyBorder="0" applyAlignment="0" applyProtection="0"/>
    <xf numFmtId="0" fontId="1" fillId="0" borderId="0"/>
    <xf numFmtId="0" fontId="1" fillId="0" borderId="0"/>
    <xf numFmtId="0" fontId="1" fillId="0" borderId="0"/>
  </cellStyleXfs>
  <cellXfs count="25">
    <xf numFmtId="0" fontId="0" fillId="0" borderId="0" xfId="0"/>
    <xf numFmtId="0" fontId="4" fillId="0" borderId="0" xfId="0" applyFont="1"/>
    <xf numFmtId="0" fontId="5" fillId="0" borderId="0" xfId="0" applyFont="1"/>
    <xf numFmtId="0" fontId="0" fillId="0" borderId="0" xfId="0" applyAlignment="1">
      <alignment horizontal="center"/>
    </xf>
    <xf numFmtId="0" fontId="5" fillId="0" borderId="0" xfId="0" applyFont="1" applyAlignment="1">
      <alignment horizontal="center"/>
    </xf>
    <xf numFmtId="0" fontId="5" fillId="0" borderId="1" xfId="0" applyFont="1" applyBorder="1" applyAlignment="1">
      <alignment horizontal="center"/>
    </xf>
    <xf numFmtId="0" fontId="0" fillId="0" borderId="0" xfId="0" applyAlignment="1">
      <alignment horizontal="left"/>
    </xf>
    <xf numFmtId="0" fontId="5" fillId="0" borderId="0" xfId="0" applyFont="1" applyAlignment="1">
      <alignment horizontal="left"/>
    </xf>
    <xf numFmtId="0" fontId="1" fillId="0" borderId="0" xfId="2"/>
    <xf numFmtId="0" fontId="2" fillId="0" borderId="0" xfId="2" applyFont="1"/>
    <xf numFmtId="0" fontId="1" fillId="0" borderId="0" xfId="3" applyFill="1"/>
    <xf numFmtId="0" fontId="1" fillId="0" borderId="0" xfId="4" quotePrefix="1"/>
    <xf numFmtId="0" fontId="2" fillId="0" borderId="0" xfId="4" applyFont="1"/>
    <xf numFmtId="8" fontId="1" fillId="0" borderId="0" xfId="4" applyNumberFormat="1"/>
    <xf numFmtId="8" fontId="0" fillId="0" borderId="0" xfId="0" applyNumberFormat="1"/>
    <xf numFmtId="8" fontId="0" fillId="0" borderId="0" xfId="1" applyNumberFormat="1" applyFont="1"/>
    <xf numFmtId="0" fontId="7" fillId="0" borderId="0" xfId="0" applyFont="1"/>
    <xf numFmtId="0" fontId="1" fillId="0" borderId="0" xfId="4"/>
    <xf numFmtId="0" fontId="0" fillId="2" borderId="0" xfId="0" applyFill="1"/>
    <xf numFmtId="164" fontId="0" fillId="0" borderId="0" xfId="0" applyNumberFormat="1"/>
    <xf numFmtId="164" fontId="5" fillId="0" borderId="0" xfId="0" applyNumberFormat="1" applyFont="1"/>
    <xf numFmtId="0" fontId="8" fillId="0" borderId="0" xfId="0" applyFont="1"/>
    <xf numFmtId="0" fontId="6" fillId="0" borderId="0" xfId="0" applyFont="1" applyAlignment="1">
      <alignment wrapText="1"/>
    </xf>
    <xf numFmtId="0" fontId="0" fillId="0" borderId="0" xfId="0" applyAlignment="1">
      <alignment wrapText="1"/>
    </xf>
    <xf numFmtId="0" fontId="7" fillId="0" borderId="0" xfId="0" applyFont="1" applyAlignment="1">
      <alignment wrapText="1"/>
    </xf>
  </cellXfs>
  <cellStyles count="5">
    <cellStyle name="Comma" xfId="1" builtinId="3"/>
    <cellStyle name="Normal" xfId="0" builtinId="0"/>
    <cellStyle name="Normal 60" xfId="3"/>
    <cellStyle name="Normal 78" xfId="2"/>
    <cellStyle name="Normal 87"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2"/>
  <sheetViews>
    <sheetView zoomScaleNormal="100" zoomScaleSheetLayoutView="80" workbookViewId="0">
      <selection activeCell="A9" sqref="A9"/>
    </sheetView>
  </sheetViews>
  <sheetFormatPr defaultRowHeight="13.2" x14ac:dyDescent="0.25"/>
  <cols>
    <col min="1" max="1" width="9.109375" customWidth="1"/>
    <col min="2" max="2" width="4.5546875" customWidth="1"/>
    <col min="3" max="3" width="5" customWidth="1"/>
    <col min="4" max="4" width="8.6640625" bestFit="1" customWidth="1"/>
    <col min="5" max="5" width="16.44140625" bestFit="1" customWidth="1"/>
    <col min="6" max="6" width="23" bestFit="1" customWidth="1"/>
    <col min="7" max="7" width="14.44140625" customWidth="1"/>
    <col min="8" max="8" width="15.88671875" customWidth="1"/>
    <col min="9" max="9" width="13.88671875" bestFit="1" customWidth="1"/>
    <col min="10" max="11" width="13.88671875" customWidth="1"/>
    <col min="12" max="12" width="14.6640625" customWidth="1"/>
    <col min="13" max="13" width="18.5546875" customWidth="1"/>
    <col min="14" max="14" width="16.77734375" bestFit="1" customWidth="1"/>
    <col min="15" max="15" width="21.77734375" bestFit="1" customWidth="1"/>
  </cols>
  <sheetData>
    <row r="1" spans="1:12" x14ac:dyDescent="0.25">
      <c r="A1" t="s">
        <v>0</v>
      </c>
    </row>
    <row r="2" spans="1:12" ht="17.399999999999999" x14ac:dyDescent="0.3">
      <c r="B2" s="1" t="s">
        <v>1</v>
      </c>
    </row>
    <row r="4" spans="1:12" x14ac:dyDescent="0.25">
      <c r="B4" s="2" t="s">
        <v>2</v>
      </c>
    </row>
    <row r="5" spans="1:12" x14ac:dyDescent="0.25">
      <c r="B5" t="s">
        <v>3</v>
      </c>
      <c r="E5" t="s">
        <v>4</v>
      </c>
    </row>
    <row r="6" spans="1:12" x14ac:dyDescent="0.25">
      <c r="E6" t="s">
        <v>5</v>
      </c>
    </row>
    <row r="7" spans="1:12" x14ac:dyDescent="0.25">
      <c r="D7" t="s">
        <v>6</v>
      </c>
      <c r="E7" t="s">
        <v>7</v>
      </c>
    </row>
    <row r="8" spans="1:12" x14ac:dyDescent="0.25">
      <c r="D8" s="3"/>
      <c r="F8" s="4" t="s">
        <v>8</v>
      </c>
    </row>
    <row r="9" spans="1:12" x14ac:dyDescent="0.25">
      <c r="D9" s="4" t="s">
        <v>9</v>
      </c>
      <c r="F9" s="3" t="s">
        <v>10</v>
      </c>
      <c r="H9" t="s">
        <v>11</v>
      </c>
    </row>
    <row r="10" spans="1:12" x14ac:dyDescent="0.25">
      <c r="D10" s="4" t="s">
        <v>12</v>
      </c>
      <c r="F10" s="3">
        <v>4705</v>
      </c>
      <c r="H10" t="s">
        <v>13</v>
      </c>
    </row>
    <row r="11" spans="1:12" ht="13.8" thickBot="1" x14ac:dyDescent="0.3">
      <c r="D11" s="5" t="s">
        <v>14</v>
      </c>
      <c r="F11" s="5" t="s">
        <v>15</v>
      </c>
      <c r="H11" t="s">
        <v>16</v>
      </c>
    </row>
    <row r="12" spans="1:12" ht="13.8" thickTop="1" x14ac:dyDescent="0.25"/>
    <row r="13" spans="1:12" x14ac:dyDescent="0.25">
      <c r="D13" s="6" t="s">
        <v>17</v>
      </c>
      <c r="F13" s="6"/>
    </row>
    <row r="14" spans="1:12" x14ac:dyDescent="0.25">
      <c r="D14" s="7" t="s">
        <v>18</v>
      </c>
      <c r="F14" s="6"/>
    </row>
    <row r="15" spans="1:12" x14ac:dyDescent="0.25">
      <c r="D15" t="s">
        <v>19</v>
      </c>
      <c r="I15" s="18" t="s">
        <v>45</v>
      </c>
      <c r="J15" s="18" t="s">
        <v>46</v>
      </c>
      <c r="L15" s="18" t="s">
        <v>47</v>
      </c>
    </row>
    <row r="16" spans="1:12" x14ac:dyDescent="0.25">
      <c r="I16" t="s">
        <v>20</v>
      </c>
      <c r="J16" t="s">
        <v>21</v>
      </c>
      <c r="L16" t="s">
        <v>22</v>
      </c>
    </row>
    <row r="17" spans="3:15" ht="14.4" x14ac:dyDescent="0.3">
      <c r="C17" s="8" t="s">
        <v>23</v>
      </c>
      <c r="D17" s="9" t="s">
        <v>24</v>
      </c>
      <c r="E17" s="8" t="s">
        <v>25</v>
      </c>
      <c r="F17" s="8" t="s">
        <v>26</v>
      </c>
      <c r="G17" s="8" t="s">
        <v>27</v>
      </c>
      <c r="H17" s="8" t="s">
        <v>28</v>
      </c>
      <c r="I17" t="s">
        <v>29</v>
      </c>
      <c r="J17" s="10" t="s">
        <v>9</v>
      </c>
      <c r="K17" s="10" t="s">
        <v>30</v>
      </c>
      <c r="L17" t="s">
        <v>31</v>
      </c>
      <c r="M17" t="s">
        <v>32</v>
      </c>
      <c r="N17" t="s">
        <v>43</v>
      </c>
      <c r="O17" t="s">
        <v>44</v>
      </c>
    </row>
    <row r="18" spans="3:15" ht="14.4" x14ac:dyDescent="0.3">
      <c r="C18" s="11">
        <v>2015</v>
      </c>
      <c r="D18" s="12">
        <v>1</v>
      </c>
      <c r="E18" s="11" t="s">
        <v>33</v>
      </c>
      <c r="F18" s="11" t="s">
        <v>34</v>
      </c>
      <c r="G18" s="13">
        <v>1367683.43</v>
      </c>
      <c r="H18" s="13">
        <v>1266374.67</v>
      </c>
      <c r="I18" s="13">
        <f t="shared" ref="I18:I29" si="0">+G18-H18</f>
        <v>101308.76000000001</v>
      </c>
      <c r="J18" s="13">
        <v>-464558.92</v>
      </c>
      <c r="K18" s="14"/>
      <c r="L18" s="14">
        <f t="shared" ref="L18:L29" si="1">SUM(I18:K18)</f>
        <v>-363250.16</v>
      </c>
      <c r="M18" s="14">
        <v>-1266374.67</v>
      </c>
      <c r="N18">
        <v>373005.76999999932</v>
      </c>
      <c r="O18" s="19">
        <f>ABS(J18)-N18</f>
        <v>91553.150000000664</v>
      </c>
    </row>
    <row r="19" spans="3:15" ht="14.4" x14ac:dyDescent="0.3">
      <c r="C19" s="11">
        <v>2015</v>
      </c>
      <c r="D19" s="12">
        <v>2</v>
      </c>
      <c r="E19" s="11" t="s">
        <v>33</v>
      </c>
      <c r="F19" s="11" t="s">
        <v>34</v>
      </c>
      <c r="G19" s="13">
        <v>1018944.99</v>
      </c>
      <c r="H19" s="13">
        <v>775148.41</v>
      </c>
      <c r="I19" s="13">
        <f t="shared" si="0"/>
        <v>243796.57999999996</v>
      </c>
      <c r="J19" s="13">
        <v>-394984.91</v>
      </c>
      <c r="K19" s="14"/>
      <c r="L19" s="14">
        <f t="shared" si="1"/>
        <v>-151188.33000000002</v>
      </c>
      <c r="M19" s="14">
        <v>-775148.41</v>
      </c>
      <c r="N19">
        <v>438918.69</v>
      </c>
      <c r="O19" s="19">
        <f t="shared" ref="O19:O29" si="2">ABS(J19)-N19</f>
        <v>-43933.780000000028</v>
      </c>
    </row>
    <row r="20" spans="3:15" ht="14.4" x14ac:dyDescent="0.3">
      <c r="C20" s="11">
        <v>2015</v>
      </c>
      <c r="D20" s="12">
        <v>3</v>
      </c>
      <c r="E20" s="11" t="s">
        <v>33</v>
      </c>
      <c r="F20" s="11" t="s">
        <v>34</v>
      </c>
      <c r="G20" s="13">
        <v>1480213.61</v>
      </c>
      <c r="H20" s="13">
        <v>976560.31</v>
      </c>
      <c r="I20" s="13">
        <f t="shared" si="0"/>
        <v>503653.30000000005</v>
      </c>
      <c r="J20" s="13">
        <v>-438257.59</v>
      </c>
      <c r="K20" s="14"/>
      <c r="L20" s="14">
        <f t="shared" si="1"/>
        <v>65395.710000000021</v>
      </c>
      <c r="M20" s="15">
        <v>-976560.31</v>
      </c>
      <c r="N20">
        <v>230594.95999999961</v>
      </c>
      <c r="O20" s="19">
        <f t="shared" si="2"/>
        <v>207662.63000000041</v>
      </c>
    </row>
    <row r="21" spans="3:15" ht="14.4" x14ac:dyDescent="0.3">
      <c r="C21" s="11">
        <v>2015</v>
      </c>
      <c r="D21" s="12">
        <v>4</v>
      </c>
      <c r="E21" s="11" t="s">
        <v>33</v>
      </c>
      <c r="F21" s="11" t="s">
        <v>34</v>
      </c>
      <c r="G21" s="13">
        <v>1823768.32</v>
      </c>
      <c r="H21" s="13">
        <v>1200190.6399999999</v>
      </c>
      <c r="I21" s="13">
        <f t="shared" si="0"/>
        <v>623577.68000000017</v>
      </c>
      <c r="J21" s="13">
        <v>-240471.88</v>
      </c>
      <c r="K21" s="14"/>
      <c r="L21" s="14">
        <f t="shared" si="1"/>
        <v>383105.80000000016</v>
      </c>
      <c r="M21" s="15">
        <v>-1200190.6399999999</v>
      </c>
      <c r="N21">
        <v>373755.38000000035</v>
      </c>
      <c r="O21" s="19">
        <f t="shared" si="2"/>
        <v>-133283.50000000035</v>
      </c>
    </row>
    <row r="22" spans="3:15" ht="14.4" x14ac:dyDescent="0.3">
      <c r="C22" s="11">
        <v>2015</v>
      </c>
      <c r="D22" s="12">
        <v>5</v>
      </c>
      <c r="E22" s="11" t="s">
        <v>33</v>
      </c>
      <c r="F22" s="11" t="s">
        <v>34</v>
      </c>
      <c r="G22" s="13">
        <v>1780475.28</v>
      </c>
      <c r="H22" s="13">
        <v>1205055.7</v>
      </c>
      <c r="I22" s="13">
        <f t="shared" si="0"/>
        <v>575419.58000000007</v>
      </c>
      <c r="J22" s="13">
        <v>-372363.95</v>
      </c>
      <c r="K22" s="14"/>
      <c r="L22" s="14">
        <f t="shared" si="1"/>
        <v>203055.63000000006</v>
      </c>
      <c r="M22" s="15">
        <v>-1205055.7</v>
      </c>
      <c r="N22">
        <v>544383.95000000019</v>
      </c>
      <c r="O22" s="19">
        <f t="shared" si="2"/>
        <v>-172020.00000000017</v>
      </c>
    </row>
    <row r="23" spans="3:15" ht="14.4" x14ac:dyDescent="0.3">
      <c r="C23" s="11">
        <v>2015</v>
      </c>
      <c r="D23" s="12">
        <v>6</v>
      </c>
      <c r="E23" s="11" t="s">
        <v>33</v>
      </c>
      <c r="F23" s="11" t="s">
        <v>34</v>
      </c>
      <c r="G23" s="13">
        <v>1770360.13</v>
      </c>
      <c r="H23" s="13">
        <v>1208784.8500000001</v>
      </c>
      <c r="I23" s="13">
        <f t="shared" si="0"/>
        <v>561575.2799999998</v>
      </c>
      <c r="J23" s="13">
        <v>-545262.56999999995</v>
      </c>
      <c r="K23" s="13"/>
      <c r="L23" s="14">
        <f t="shared" si="1"/>
        <v>16312.709999999846</v>
      </c>
      <c r="M23" s="15">
        <v>-1208784.8500000001</v>
      </c>
      <c r="N23">
        <v>550651.6100000001</v>
      </c>
      <c r="O23" s="19">
        <f t="shared" si="2"/>
        <v>-5389.0400000001537</v>
      </c>
    </row>
    <row r="24" spans="3:15" ht="14.4" x14ac:dyDescent="0.3">
      <c r="C24" s="11">
        <v>2015</v>
      </c>
      <c r="D24" s="12">
        <v>7</v>
      </c>
      <c r="E24" s="11" t="s">
        <v>33</v>
      </c>
      <c r="F24" s="11" t="s">
        <v>34</v>
      </c>
      <c r="G24" s="13">
        <v>1751314.01</v>
      </c>
      <c r="H24" s="13">
        <v>1322643.4099999999</v>
      </c>
      <c r="I24" s="13">
        <f t="shared" si="0"/>
        <v>428670.60000000009</v>
      </c>
      <c r="J24" s="13">
        <v>-544729.26</v>
      </c>
      <c r="K24" s="14"/>
      <c r="L24" s="14">
        <f t="shared" si="1"/>
        <v>-116058.65999999992</v>
      </c>
      <c r="M24" s="15">
        <v>-1322643.4099999999</v>
      </c>
      <c r="N24">
        <v>561999.90000000037</v>
      </c>
      <c r="O24" s="19">
        <f t="shared" si="2"/>
        <v>-17270.640000000363</v>
      </c>
    </row>
    <row r="25" spans="3:15" ht="14.4" x14ac:dyDescent="0.3">
      <c r="C25" s="11">
        <v>2015</v>
      </c>
      <c r="D25" s="12">
        <v>8</v>
      </c>
      <c r="E25" s="11" t="s">
        <v>33</v>
      </c>
      <c r="F25" s="11" t="s">
        <v>34</v>
      </c>
      <c r="G25" s="13">
        <v>1705014.93</v>
      </c>
      <c r="H25" s="13">
        <v>1059351.44</v>
      </c>
      <c r="I25" s="13">
        <f t="shared" si="0"/>
        <v>645663.49</v>
      </c>
      <c r="J25" s="13">
        <v>-559218.27</v>
      </c>
      <c r="K25" s="14"/>
      <c r="L25" s="14">
        <f t="shared" si="1"/>
        <v>86445.219999999972</v>
      </c>
      <c r="M25" s="15">
        <v>-1059351.4356980601</v>
      </c>
      <c r="N25">
        <v>554206.11999999988</v>
      </c>
      <c r="O25" s="19">
        <f t="shared" si="2"/>
        <v>5012.1500000001397</v>
      </c>
    </row>
    <row r="26" spans="3:15" ht="14.4" x14ac:dyDescent="0.3">
      <c r="C26" s="11">
        <v>2015</v>
      </c>
      <c r="D26" s="12">
        <v>9</v>
      </c>
      <c r="E26" s="11" t="s">
        <v>33</v>
      </c>
      <c r="F26" s="11" t="s">
        <v>34</v>
      </c>
      <c r="G26" s="13">
        <v>1356202.52</v>
      </c>
      <c r="H26" s="13">
        <v>990451.42</v>
      </c>
      <c r="I26" s="13">
        <f t="shared" si="0"/>
        <v>365751.1</v>
      </c>
      <c r="J26" s="13">
        <v>-563500.52</v>
      </c>
      <c r="K26" s="14"/>
      <c r="L26" s="14">
        <f t="shared" si="1"/>
        <v>-197749.42000000004</v>
      </c>
      <c r="M26" s="15">
        <v>-990451.42217621102</v>
      </c>
      <c r="N26">
        <v>513334.56000000075</v>
      </c>
      <c r="O26" s="19">
        <f t="shared" si="2"/>
        <v>50165.959999999264</v>
      </c>
    </row>
    <row r="27" spans="3:15" ht="14.4" x14ac:dyDescent="0.3">
      <c r="C27" s="11">
        <v>2015</v>
      </c>
      <c r="D27" s="12">
        <v>10</v>
      </c>
      <c r="E27" s="11" t="s">
        <v>33</v>
      </c>
      <c r="F27" s="11" t="s">
        <v>34</v>
      </c>
      <c r="G27" s="13">
        <v>1495037.77</v>
      </c>
      <c r="H27" s="13">
        <v>956831.1</v>
      </c>
      <c r="I27" s="13">
        <f t="shared" si="0"/>
        <v>538206.67000000004</v>
      </c>
      <c r="J27" s="13">
        <v>-514734.09</v>
      </c>
      <c r="K27" s="14"/>
      <c r="L27" s="14">
        <f t="shared" si="1"/>
        <v>23472.580000000016</v>
      </c>
      <c r="M27" s="15">
        <v>-956831.1</v>
      </c>
      <c r="N27">
        <v>397735.92000000016</v>
      </c>
      <c r="O27" s="19">
        <f t="shared" si="2"/>
        <v>116998.16999999987</v>
      </c>
    </row>
    <row r="28" spans="3:15" ht="14.4" x14ac:dyDescent="0.3">
      <c r="C28" s="11">
        <v>2015</v>
      </c>
      <c r="D28" s="12">
        <v>11</v>
      </c>
      <c r="E28" s="11" t="s">
        <v>33</v>
      </c>
      <c r="F28" s="11" t="s">
        <v>34</v>
      </c>
      <c r="G28" s="13">
        <v>2473230.87</v>
      </c>
      <c r="H28" s="13">
        <v>1738498.76</v>
      </c>
      <c r="I28" s="13">
        <f t="shared" si="0"/>
        <v>734732.1100000001</v>
      </c>
      <c r="J28" s="13">
        <v>-387139.03</v>
      </c>
      <c r="K28" s="14"/>
      <c r="L28" s="14">
        <f t="shared" si="1"/>
        <v>347593.08000000007</v>
      </c>
      <c r="M28" s="15">
        <v>-1738498.76</v>
      </c>
      <c r="N28">
        <v>465784.20000000065</v>
      </c>
      <c r="O28" s="19">
        <f t="shared" si="2"/>
        <v>-78645.170000000624</v>
      </c>
    </row>
    <row r="29" spans="3:15" ht="14.4" x14ac:dyDescent="0.3">
      <c r="C29" s="11">
        <v>2015</v>
      </c>
      <c r="D29" s="12">
        <v>12</v>
      </c>
      <c r="E29" s="11" t="s">
        <v>33</v>
      </c>
      <c r="F29" s="11" t="s">
        <v>34</v>
      </c>
      <c r="G29" s="13">
        <v>1979121.85</v>
      </c>
      <c r="H29" s="13">
        <v>1436196.78</v>
      </c>
      <c r="I29" s="13">
        <f t="shared" si="0"/>
        <v>542925.07000000007</v>
      </c>
      <c r="J29" s="13">
        <v>-476422.93</v>
      </c>
      <c r="K29" s="14"/>
      <c r="L29" s="14">
        <f t="shared" si="1"/>
        <v>66502.140000000072</v>
      </c>
      <c r="M29" s="15">
        <v>-1436196.78</v>
      </c>
      <c r="N29">
        <v>731477.1800000011</v>
      </c>
      <c r="O29" s="19">
        <f t="shared" si="2"/>
        <v>-255054.25000000111</v>
      </c>
    </row>
    <row r="30" spans="3:15" ht="14.4" x14ac:dyDescent="0.3">
      <c r="D30" t="s">
        <v>35</v>
      </c>
      <c r="I30" s="13">
        <f>SUM(I18:I29)</f>
        <v>5865280.2200000016</v>
      </c>
      <c r="J30" s="13">
        <f>SUM(J18:J29)</f>
        <v>-5501643.9199999999</v>
      </c>
      <c r="K30" s="13"/>
      <c r="L30" s="13">
        <f>SUM(L18:L29)</f>
        <v>363636.30000000028</v>
      </c>
      <c r="M30" s="13"/>
      <c r="N30" s="13">
        <f>SUM(N18:N29)</f>
        <v>5735848.2400000021</v>
      </c>
      <c r="O30" s="20">
        <f>SUM(O18:O29)</f>
        <v>-234204.32000000245</v>
      </c>
    </row>
    <row r="31" spans="3:15" ht="14.4" x14ac:dyDescent="0.3">
      <c r="G31" s="14">
        <f>SUM(G18:G29)</f>
        <v>20001367.710000001</v>
      </c>
      <c r="H31" s="14">
        <f>SUM(H18:H29)</f>
        <v>14136087.489999998</v>
      </c>
      <c r="I31" s="13"/>
      <c r="J31" s="13"/>
      <c r="K31" s="13"/>
      <c r="L31" s="13"/>
      <c r="M31" s="13"/>
      <c r="N31" s="13"/>
    </row>
    <row r="32" spans="3:15" ht="14.4" x14ac:dyDescent="0.3">
      <c r="I32" s="13">
        <f>H31-G31</f>
        <v>-5865280.2200000025</v>
      </c>
      <c r="J32" s="13">
        <f>I32+L30</f>
        <v>-5501643.9200000018</v>
      </c>
      <c r="K32" s="13"/>
      <c r="L32" s="13"/>
      <c r="M32" s="13"/>
      <c r="N32" s="13"/>
      <c r="O32" s="19">
        <f>L30+O30</f>
        <v>129431.97999999783</v>
      </c>
    </row>
    <row r="33" spans="2:15" ht="14.4" x14ac:dyDescent="0.3">
      <c r="I33" s="13"/>
      <c r="J33" s="13"/>
      <c r="K33" s="13"/>
      <c r="L33" s="13"/>
      <c r="M33" s="13"/>
      <c r="N33" s="13"/>
      <c r="O33" s="19"/>
    </row>
    <row r="34" spans="2:15" ht="54" customHeight="1" x14ac:dyDescent="0.25">
      <c r="B34" s="22" t="s">
        <v>36</v>
      </c>
      <c r="C34" s="23"/>
      <c r="D34" s="23"/>
      <c r="E34" s="23"/>
      <c r="F34" s="23"/>
      <c r="G34" s="23"/>
      <c r="H34" s="23"/>
      <c r="I34" s="23"/>
      <c r="J34" s="23"/>
      <c r="K34" s="23"/>
      <c r="L34" s="23"/>
      <c r="M34" s="23"/>
      <c r="N34" s="16"/>
      <c r="O34" s="16"/>
    </row>
    <row r="35" spans="2:15" x14ac:dyDescent="0.25">
      <c r="B35" s="16"/>
      <c r="C35" s="16"/>
      <c r="D35" s="16"/>
      <c r="E35" s="16"/>
      <c r="F35" s="16"/>
      <c r="G35" s="16"/>
      <c r="H35" s="16"/>
      <c r="I35" s="16"/>
      <c r="J35" s="16"/>
      <c r="K35" s="16"/>
      <c r="L35" s="16"/>
      <c r="M35" s="16"/>
      <c r="N35" s="16"/>
      <c r="O35" s="16"/>
    </row>
    <row r="36" spans="2:15" ht="67.5" customHeight="1" x14ac:dyDescent="0.25">
      <c r="B36" s="24" t="s">
        <v>37</v>
      </c>
      <c r="C36" s="24"/>
      <c r="D36" s="24"/>
      <c r="E36" s="24"/>
      <c r="F36" s="24"/>
      <c r="G36" s="24"/>
      <c r="H36" s="24"/>
      <c r="I36" s="24"/>
      <c r="J36" s="24"/>
      <c r="K36" s="24"/>
      <c r="L36" s="24"/>
      <c r="M36" s="24"/>
      <c r="N36" s="16"/>
      <c r="O36" s="16"/>
    </row>
    <row r="37" spans="2:15" x14ac:dyDescent="0.25">
      <c r="B37" s="16"/>
      <c r="C37" s="16"/>
      <c r="D37" s="16"/>
      <c r="E37" s="16"/>
      <c r="F37" s="16"/>
      <c r="G37" s="16"/>
      <c r="H37" s="16"/>
      <c r="I37" s="16"/>
      <c r="J37" s="16"/>
      <c r="K37" s="16"/>
      <c r="L37" s="16"/>
      <c r="M37" s="16"/>
      <c r="N37" s="16"/>
      <c r="O37" s="16"/>
    </row>
    <row r="38" spans="2:15" ht="27" customHeight="1" x14ac:dyDescent="0.25">
      <c r="B38" s="24" t="s">
        <v>38</v>
      </c>
      <c r="C38" s="24"/>
      <c r="D38" s="24"/>
      <c r="E38" s="24"/>
      <c r="F38" s="24"/>
      <c r="G38" s="24"/>
      <c r="H38" s="24"/>
      <c r="I38" s="24"/>
      <c r="J38" s="24"/>
      <c r="K38" s="24"/>
      <c r="L38" s="24"/>
      <c r="M38" s="24"/>
      <c r="N38" s="16"/>
      <c r="O38" s="16"/>
    </row>
    <row r="39" spans="2:15" x14ac:dyDescent="0.25">
      <c r="B39" s="16"/>
      <c r="C39" s="16"/>
      <c r="D39" s="16"/>
      <c r="E39" s="16"/>
      <c r="F39" s="16"/>
      <c r="G39" s="16"/>
      <c r="H39" s="16"/>
      <c r="I39" s="16"/>
      <c r="J39" s="16"/>
      <c r="K39" s="16"/>
      <c r="L39" s="16"/>
      <c r="M39" s="16"/>
      <c r="N39" s="16"/>
      <c r="O39" s="16"/>
    </row>
    <row r="40" spans="2:15" ht="54.75" customHeight="1" x14ac:dyDescent="0.25">
      <c r="B40" s="24" t="s">
        <v>39</v>
      </c>
      <c r="C40" s="24"/>
      <c r="D40" s="24"/>
      <c r="E40" s="24"/>
      <c r="F40" s="24"/>
      <c r="G40" s="24"/>
      <c r="H40" s="24"/>
      <c r="I40" s="24"/>
      <c r="J40" s="24"/>
      <c r="K40" s="24"/>
      <c r="L40" s="24"/>
      <c r="M40" s="24"/>
      <c r="N40" s="16"/>
      <c r="O40" s="16"/>
    </row>
    <row r="41" spans="2:15" x14ac:dyDescent="0.25">
      <c r="B41" s="16"/>
      <c r="C41" s="16"/>
      <c r="D41" s="16"/>
      <c r="E41" s="16"/>
      <c r="F41" s="16"/>
      <c r="G41" s="16"/>
      <c r="H41" s="16"/>
      <c r="I41" s="16"/>
      <c r="J41" s="16"/>
      <c r="K41" s="16"/>
      <c r="L41" s="16"/>
      <c r="M41" s="16"/>
      <c r="N41" s="16"/>
      <c r="O41" s="16"/>
    </row>
    <row r="42" spans="2:15" ht="27.75" customHeight="1" x14ac:dyDescent="0.25">
      <c r="B42" s="24" t="s">
        <v>40</v>
      </c>
      <c r="C42" s="24"/>
      <c r="D42" s="24"/>
      <c r="E42" s="24"/>
      <c r="F42" s="24"/>
      <c r="G42" s="24"/>
      <c r="H42" s="24"/>
      <c r="I42" s="24"/>
      <c r="J42" s="24"/>
      <c r="K42" s="24"/>
      <c r="L42" s="24"/>
      <c r="M42" s="24"/>
      <c r="N42" s="16"/>
      <c r="O42" s="16"/>
    </row>
  </sheetData>
  <mergeCells count="5">
    <mergeCell ref="B34:M34"/>
    <mergeCell ref="B36:M36"/>
    <mergeCell ref="B38:M38"/>
    <mergeCell ref="B40:M40"/>
    <mergeCell ref="B42:M42"/>
  </mergeCells>
  <pageMargins left="0.25" right="0.28000000000000003" top="1" bottom="1" header="0.5" footer="0.5"/>
  <pageSetup scale="59" orientation="landscape" r:id="rId1"/>
  <headerFooter alignWithMargins="0">
    <oddHeader>&amp;LIHDSL</oddHeader>
    <oddFooter>&amp;L&amp;D&amp;R&amp;Z&amp;F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topLeftCell="F8" workbookViewId="0">
      <selection activeCell="N32" sqref="N32"/>
    </sheetView>
  </sheetViews>
  <sheetFormatPr defaultRowHeight="13.2" x14ac:dyDescent="0.25"/>
  <cols>
    <col min="1" max="1" width="9.109375" hidden="1" customWidth="1"/>
    <col min="2" max="2" width="4.5546875" customWidth="1"/>
    <col min="3" max="3" width="5" customWidth="1"/>
    <col min="4" max="4" width="8.6640625" bestFit="1" customWidth="1"/>
    <col min="5" max="5" width="16.44140625" bestFit="1" customWidth="1"/>
    <col min="6" max="6" width="23" bestFit="1" customWidth="1"/>
    <col min="7" max="7" width="14.44140625" customWidth="1"/>
    <col min="8" max="8" width="15.88671875" customWidth="1"/>
    <col min="9" max="9" width="13.88671875" bestFit="1" customWidth="1"/>
    <col min="10" max="11" width="13.88671875" customWidth="1"/>
    <col min="12" max="12" width="14.6640625" customWidth="1"/>
    <col min="13" max="13" width="24.44140625" customWidth="1"/>
    <col min="14" max="14" width="16.77734375" bestFit="1" customWidth="1"/>
    <col min="15" max="15" width="21.77734375" bestFit="1" customWidth="1"/>
  </cols>
  <sheetData>
    <row r="1" spans="1:12" hidden="1" x14ac:dyDescent="0.25">
      <c r="A1" t="s">
        <v>41</v>
      </c>
    </row>
    <row r="2" spans="1:12" ht="17.399999999999999" x14ac:dyDescent="0.3">
      <c r="B2" s="1" t="s">
        <v>1</v>
      </c>
    </row>
    <row r="4" spans="1:12" x14ac:dyDescent="0.25">
      <c r="B4" s="2" t="s">
        <v>42</v>
      </c>
    </row>
    <row r="5" spans="1:12" x14ac:dyDescent="0.25">
      <c r="B5" t="s">
        <v>3</v>
      </c>
      <c r="E5" t="s">
        <v>4</v>
      </c>
    </row>
    <row r="6" spans="1:12" x14ac:dyDescent="0.25">
      <c r="E6" t="s">
        <v>5</v>
      </c>
    </row>
    <row r="7" spans="1:12" x14ac:dyDescent="0.25">
      <c r="D7" t="s">
        <v>6</v>
      </c>
      <c r="E7" t="s">
        <v>7</v>
      </c>
    </row>
    <row r="8" spans="1:12" x14ac:dyDescent="0.25">
      <c r="D8" s="3"/>
      <c r="F8" s="4" t="s">
        <v>8</v>
      </c>
    </row>
    <row r="9" spans="1:12" x14ac:dyDescent="0.25">
      <c r="D9" s="4" t="s">
        <v>9</v>
      </c>
      <c r="F9" s="3" t="s">
        <v>10</v>
      </c>
      <c r="H9" t="s">
        <v>11</v>
      </c>
    </row>
    <row r="10" spans="1:12" x14ac:dyDescent="0.25">
      <c r="D10" s="4" t="s">
        <v>12</v>
      </c>
      <c r="F10" s="3">
        <v>4705</v>
      </c>
      <c r="H10" t="s">
        <v>13</v>
      </c>
    </row>
    <row r="11" spans="1:12" ht="13.8" thickBot="1" x14ac:dyDescent="0.3">
      <c r="D11" s="5" t="s">
        <v>14</v>
      </c>
      <c r="F11" s="5" t="s">
        <v>15</v>
      </c>
      <c r="H11" t="s">
        <v>16</v>
      </c>
    </row>
    <row r="12" spans="1:12" ht="13.8" thickTop="1" x14ac:dyDescent="0.25"/>
    <row r="13" spans="1:12" x14ac:dyDescent="0.25">
      <c r="D13" s="6" t="s">
        <v>17</v>
      </c>
      <c r="F13" s="6"/>
    </row>
    <row r="14" spans="1:12" x14ac:dyDescent="0.25">
      <c r="D14" s="7" t="s">
        <v>18</v>
      </c>
      <c r="F14" s="6"/>
    </row>
    <row r="15" spans="1:12" x14ac:dyDescent="0.25">
      <c r="D15" t="s">
        <v>19</v>
      </c>
    </row>
    <row r="16" spans="1:12" x14ac:dyDescent="0.25">
      <c r="I16" t="s">
        <v>20</v>
      </c>
      <c r="J16" t="s">
        <v>21</v>
      </c>
      <c r="L16" t="s">
        <v>22</v>
      </c>
    </row>
    <row r="17" spans="3:15" ht="14.4" x14ac:dyDescent="0.3">
      <c r="C17" s="8" t="s">
        <v>23</v>
      </c>
      <c r="D17" s="8" t="s">
        <v>24</v>
      </c>
      <c r="E17" s="8" t="s">
        <v>25</v>
      </c>
      <c r="F17" s="8" t="s">
        <v>26</v>
      </c>
      <c r="G17" s="8" t="s">
        <v>27</v>
      </c>
      <c r="H17" s="8" t="s">
        <v>28</v>
      </c>
      <c r="I17" t="s">
        <v>29</v>
      </c>
      <c r="J17" s="10" t="s">
        <v>9</v>
      </c>
      <c r="K17" s="10" t="s">
        <v>30</v>
      </c>
      <c r="L17" t="s">
        <v>31</v>
      </c>
      <c r="M17" t="s">
        <v>32</v>
      </c>
      <c r="N17" t="s">
        <v>43</v>
      </c>
      <c r="O17" t="s">
        <v>44</v>
      </c>
    </row>
    <row r="18" spans="3:15" ht="14.4" x14ac:dyDescent="0.3">
      <c r="C18" s="11">
        <v>2016</v>
      </c>
      <c r="D18" s="17">
        <v>1</v>
      </c>
      <c r="E18" s="11" t="s">
        <v>33</v>
      </c>
      <c r="F18" s="11" t="s">
        <v>34</v>
      </c>
      <c r="G18" s="13">
        <v>2327022.5699999998</v>
      </c>
      <c r="H18" s="13">
        <v>1696971.31</v>
      </c>
      <c r="I18" s="13">
        <f t="shared" ref="I18:I29" si="0">+G18-H18</f>
        <v>630051.25999999978</v>
      </c>
      <c r="J18" s="13">
        <v>-725062.2</v>
      </c>
      <c r="K18" s="14"/>
      <c r="L18" s="14">
        <f t="shared" ref="L18:L29" si="1">SUM(I18:K18)</f>
        <v>-95010.940000000177</v>
      </c>
      <c r="M18" s="14">
        <v>-1696971.31</v>
      </c>
      <c r="N18">
        <v>566281.68999999948</v>
      </c>
      <c r="O18" s="19">
        <f>ABS(J18)-N18</f>
        <v>158780.51000000047</v>
      </c>
    </row>
    <row r="19" spans="3:15" ht="14.4" x14ac:dyDescent="0.3">
      <c r="C19" s="11">
        <v>2016</v>
      </c>
      <c r="D19" s="17">
        <v>2</v>
      </c>
      <c r="E19" s="11" t="s">
        <v>33</v>
      </c>
      <c r="F19" s="11" t="s">
        <v>34</v>
      </c>
      <c r="G19" s="13">
        <v>2279814.62</v>
      </c>
      <c r="H19" s="13">
        <v>1575102.41</v>
      </c>
      <c r="I19" s="13">
        <f t="shared" si="0"/>
        <v>704712.2100000002</v>
      </c>
      <c r="J19" s="13">
        <v>-568332.43999999994</v>
      </c>
      <c r="K19" s="14"/>
      <c r="L19" s="14">
        <f t="shared" si="1"/>
        <v>136379.77000000025</v>
      </c>
      <c r="M19" s="14">
        <f>-1575102.41</f>
        <v>-1575102.41</v>
      </c>
      <c r="N19">
        <v>653999.9300000011</v>
      </c>
      <c r="O19">
        <f t="shared" ref="O19:O29" si="2">ABS(J19)-N19</f>
        <v>-85667.490000001155</v>
      </c>
    </row>
    <row r="20" spans="3:15" ht="14.4" x14ac:dyDescent="0.3">
      <c r="C20" s="11">
        <v>2016</v>
      </c>
      <c r="D20" s="17">
        <v>3</v>
      </c>
      <c r="E20" s="11" t="s">
        <v>33</v>
      </c>
      <c r="F20" s="11" t="s">
        <v>34</v>
      </c>
      <c r="G20" s="13">
        <v>2346825.29</v>
      </c>
      <c r="H20" s="13">
        <v>1583667.98</v>
      </c>
      <c r="I20" s="13">
        <f t="shared" si="0"/>
        <v>763157.31</v>
      </c>
      <c r="J20" s="13">
        <v>-656141.43999999994</v>
      </c>
      <c r="K20" s="14"/>
      <c r="L20" s="14">
        <f t="shared" si="1"/>
        <v>107015.87000000011</v>
      </c>
      <c r="M20" s="15">
        <f>-1583667.98</f>
        <v>-1583667.98</v>
      </c>
      <c r="N20">
        <v>583376.55000000028</v>
      </c>
      <c r="O20">
        <f t="shared" si="2"/>
        <v>72764.889999999665</v>
      </c>
    </row>
    <row r="21" spans="3:15" ht="14.4" x14ac:dyDescent="0.3">
      <c r="C21" s="11">
        <v>2016</v>
      </c>
      <c r="D21" s="17">
        <v>4</v>
      </c>
      <c r="E21" s="11" t="s">
        <v>33</v>
      </c>
      <c r="F21" s="11" t="s">
        <v>34</v>
      </c>
      <c r="G21" s="13">
        <v>2246977.66</v>
      </c>
      <c r="H21" s="13">
        <v>1548237.59</v>
      </c>
      <c r="I21" s="13">
        <f t="shared" si="0"/>
        <v>698740.07000000007</v>
      </c>
      <c r="J21" s="13">
        <v>-581710.19999999995</v>
      </c>
      <c r="K21" s="14"/>
      <c r="L21" s="14">
        <f t="shared" si="1"/>
        <v>117029.87000000011</v>
      </c>
      <c r="M21" s="15">
        <f>-1548237.59</f>
        <v>-1548237.59</v>
      </c>
      <c r="N21">
        <v>736265.62000000128</v>
      </c>
      <c r="O21">
        <f t="shared" si="2"/>
        <v>-154555.42000000132</v>
      </c>
    </row>
    <row r="22" spans="3:15" ht="14.4" x14ac:dyDescent="0.3">
      <c r="C22" s="11">
        <v>2016</v>
      </c>
      <c r="D22" s="17">
        <v>5</v>
      </c>
      <c r="E22" s="11" t="s">
        <v>33</v>
      </c>
      <c r="F22" s="11" t="s">
        <v>34</v>
      </c>
      <c r="G22" s="13">
        <v>2055476.51</v>
      </c>
      <c r="H22" s="13">
        <v>1468333.83</v>
      </c>
      <c r="I22" s="13">
        <f t="shared" si="0"/>
        <v>587142.67999999993</v>
      </c>
      <c r="J22" s="13">
        <v>-735939.72</v>
      </c>
      <c r="K22" s="14"/>
      <c r="L22" s="14">
        <f t="shared" si="1"/>
        <v>-148797.04000000004</v>
      </c>
      <c r="M22" s="15">
        <f>-1468333.83</f>
        <v>-1468333.83</v>
      </c>
      <c r="N22">
        <v>620805.15999999945</v>
      </c>
      <c r="O22">
        <f t="shared" si="2"/>
        <v>115134.56000000052</v>
      </c>
    </row>
    <row r="23" spans="3:15" ht="14.4" x14ac:dyDescent="0.3">
      <c r="C23" s="11">
        <v>2016</v>
      </c>
      <c r="D23" s="17">
        <v>6</v>
      </c>
      <c r="E23" s="11" t="s">
        <v>33</v>
      </c>
      <c r="F23" s="11" t="s">
        <v>34</v>
      </c>
      <c r="G23" s="13">
        <v>1880328.54</v>
      </c>
      <c r="H23" s="13">
        <v>1250102.0900000001</v>
      </c>
      <c r="I23" s="13">
        <f t="shared" si="0"/>
        <v>630226.44999999995</v>
      </c>
      <c r="J23" s="13">
        <v>-620864.99</v>
      </c>
      <c r="K23" s="13"/>
      <c r="L23" s="14">
        <f t="shared" si="1"/>
        <v>9361.4599999999627</v>
      </c>
      <c r="M23" s="15">
        <f>-1250102.09</f>
        <v>-1250102.0900000001</v>
      </c>
      <c r="N23">
        <v>701741.04000000027</v>
      </c>
      <c r="O23">
        <f t="shared" si="2"/>
        <v>-80876.050000000279</v>
      </c>
    </row>
    <row r="24" spans="3:15" ht="14.4" x14ac:dyDescent="0.3">
      <c r="C24" s="11">
        <v>2016</v>
      </c>
      <c r="D24" s="17">
        <v>7</v>
      </c>
      <c r="E24" s="11" t="s">
        <v>33</v>
      </c>
      <c r="F24" s="11" t="s">
        <v>34</v>
      </c>
      <c r="G24" s="13">
        <v>1987580.82</v>
      </c>
      <c r="H24" s="13">
        <v>1434684.61</v>
      </c>
      <c r="I24" s="13">
        <f t="shared" si="0"/>
        <v>552896.21</v>
      </c>
      <c r="J24" s="13">
        <v>-728277.68</v>
      </c>
      <c r="K24" s="14"/>
      <c r="L24" s="14">
        <f t="shared" si="1"/>
        <v>-175381.47000000009</v>
      </c>
      <c r="M24" s="15">
        <f>-1434684.61</f>
        <v>-1434684.61</v>
      </c>
      <c r="N24">
        <v>490704.15000000061</v>
      </c>
      <c r="O24">
        <f t="shared" si="2"/>
        <v>237573.52999999945</v>
      </c>
    </row>
    <row r="25" spans="3:15" ht="14.4" x14ac:dyDescent="0.3">
      <c r="C25" s="11">
        <v>2016</v>
      </c>
      <c r="D25" s="17">
        <v>8</v>
      </c>
      <c r="E25" s="11" t="s">
        <v>33</v>
      </c>
      <c r="F25" s="11" t="s">
        <v>34</v>
      </c>
      <c r="G25" s="13">
        <v>1782082.92</v>
      </c>
      <c r="H25" s="13">
        <v>1264620.24</v>
      </c>
      <c r="I25" s="13">
        <f t="shared" si="0"/>
        <v>517462.67999999993</v>
      </c>
      <c r="J25" s="13">
        <v>-468211.19</v>
      </c>
      <c r="K25" s="14"/>
      <c r="L25" s="14">
        <f t="shared" si="1"/>
        <v>49251.489999999932</v>
      </c>
      <c r="M25" s="15">
        <v>-1264620.24</v>
      </c>
      <c r="N25">
        <v>574963.32000000076</v>
      </c>
      <c r="O25">
        <f t="shared" si="2"/>
        <v>-106752.13000000076</v>
      </c>
    </row>
    <row r="26" spans="3:15" ht="14.4" x14ac:dyDescent="0.3">
      <c r="C26" s="11">
        <v>2016</v>
      </c>
      <c r="D26" s="17">
        <v>9</v>
      </c>
      <c r="E26" s="11" t="s">
        <v>33</v>
      </c>
      <c r="F26" s="11" t="s">
        <v>34</v>
      </c>
      <c r="G26" s="13">
        <v>1875012.23</v>
      </c>
      <c r="H26" s="13">
        <v>1185183.77</v>
      </c>
      <c r="I26" s="13">
        <f t="shared" si="0"/>
        <v>689828.46</v>
      </c>
      <c r="J26" s="13">
        <v>-575052.49</v>
      </c>
      <c r="K26" s="14"/>
      <c r="L26" s="14">
        <f t="shared" si="1"/>
        <v>114775.96999999997</v>
      </c>
      <c r="M26" s="15">
        <v>-1185183.77</v>
      </c>
      <c r="N26">
        <v>431905.39000000095</v>
      </c>
      <c r="O26">
        <f t="shared" si="2"/>
        <v>143147.09999999905</v>
      </c>
    </row>
    <row r="27" spans="3:15" ht="14.4" x14ac:dyDescent="0.3">
      <c r="C27" s="11">
        <v>2016</v>
      </c>
      <c r="D27" s="17">
        <v>10</v>
      </c>
      <c r="E27" s="11" t="s">
        <v>33</v>
      </c>
      <c r="F27" s="11" t="s">
        <v>34</v>
      </c>
      <c r="G27" s="13">
        <v>2218630.54</v>
      </c>
      <c r="H27" s="13">
        <v>1552812.4</v>
      </c>
      <c r="I27" s="13">
        <f t="shared" si="0"/>
        <v>665818.14000000013</v>
      </c>
      <c r="J27" s="13">
        <v>-429032.97</v>
      </c>
      <c r="K27" s="13"/>
      <c r="L27" s="14">
        <f t="shared" si="1"/>
        <v>236785.17000000016</v>
      </c>
      <c r="M27" s="15">
        <v>-1552812.4</v>
      </c>
      <c r="N27">
        <v>617523.94999999949</v>
      </c>
      <c r="O27">
        <f t="shared" si="2"/>
        <v>-188490.97999999952</v>
      </c>
    </row>
    <row r="28" spans="3:15" ht="14.4" x14ac:dyDescent="0.3">
      <c r="C28" s="11">
        <v>2016</v>
      </c>
      <c r="D28" s="17">
        <v>11</v>
      </c>
      <c r="E28" s="11" t="s">
        <v>33</v>
      </c>
      <c r="F28" s="11" t="s">
        <v>34</v>
      </c>
      <c r="G28" s="13">
        <v>2414482.5099999998</v>
      </c>
      <c r="H28" s="13">
        <v>1642195.3</v>
      </c>
      <c r="I28" s="13">
        <f t="shared" si="0"/>
        <v>772287.20999999973</v>
      </c>
      <c r="J28" s="13">
        <v>-620421.43000000005</v>
      </c>
      <c r="K28" s="14"/>
      <c r="L28" s="14">
        <f t="shared" si="1"/>
        <v>151865.77999999968</v>
      </c>
      <c r="M28" s="15">
        <v>-1642195.3</v>
      </c>
      <c r="N28">
        <v>788892.35999999987</v>
      </c>
      <c r="O28">
        <f t="shared" si="2"/>
        <v>-168470.92999999982</v>
      </c>
    </row>
    <row r="29" spans="3:15" ht="14.4" x14ac:dyDescent="0.3">
      <c r="C29" s="11">
        <v>2016</v>
      </c>
      <c r="D29" s="17">
        <v>12</v>
      </c>
      <c r="E29" s="11" t="s">
        <v>33</v>
      </c>
      <c r="F29" s="11" t="s">
        <v>34</v>
      </c>
      <c r="G29" s="13">
        <v>2032114.14</v>
      </c>
      <c r="H29" s="13">
        <v>1422068.91</v>
      </c>
      <c r="I29" s="13">
        <f t="shared" si="0"/>
        <v>610045.23</v>
      </c>
      <c r="J29" s="13">
        <v>-789041.89999999991</v>
      </c>
      <c r="K29" s="14"/>
      <c r="L29" s="14">
        <f t="shared" si="1"/>
        <v>-178996.66999999993</v>
      </c>
      <c r="M29" s="15">
        <f>-1422068.91</f>
        <v>-1422068.91</v>
      </c>
      <c r="N29">
        <v>697176.73000000021</v>
      </c>
      <c r="O29">
        <f t="shared" si="2"/>
        <v>91865.169999999693</v>
      </c>
    </row>
    <row r="30" spans="3:15" ht="14.4" x14ac:dyDescent="0.3">
      <c r="D30" t="s">
        <v>35</v>
      </c>
      <c r="I30" s="13">
        <f>SUM(I18:I29)</f>
        <v>7822367.9100000001</v>
      </c>
      <c r="J30" s="13">
        <f>SUM(J18:J29)</f>
        <v>-7498088.6500000004</v>
      </c>
      <c r="K30" s="13"/>
      <c r="L30" s="13">
        <f>SUM(L18:L29)</f>
        <v>324279.25999999995</v>
      </c>
      <c r="M30" s="13"/>
      <c r="N30" s="13">
        <f>SUM(N18:N29)</f>
        <v>7463635.8900000025</v>
      </c>
      <c r="O30" s="2">
        <f>SUM(O18:O29)</f>
        <v>34452.759999995993</v>
      </c>
    </row>
    <row r="31" spans="3:15" ht="14.4" x14ac:dyDescent="0.3">
      <c r="I31" s="13"/>
      <c r="J31" s="13"/>
      <c r="K31" s="13"/>
      <c r="L31" s="13"/>
      <c r="M31" s="13"/>
      <c r="N31" s="13"/>
    </row>
    <row r="32" spans="3:15" ht="14.4" x14ac:dyDescent="0.3">
      <c r="I32" s="13"/>
      <c r="J32" s="13"/>
      <c r="K32" s="13"/>
      <c r="L32" s="13"/>
      <c r="M32" s="13"/>
      <c r="N32" s="13"/>
    </row>
    <row r="33" spans="2:15" ht="14.4" x14ac:dyDescent="0.3">
      <c r="I33" s="13"/>
      <c r="J33" s="13"/>
      <c r="K33" s="13"/>
      <c r="L33" s="13"/>
      <c r="M33" s="13"/>
      <c r="N33" s="13"/>
    </row>
    <row r="34" spans="2:15" ht="54" customHeight="1" x14ac:dyDescent="0.25">
      <c r="B34" s="22" t="s">
        <v>36</v>
      </c>
      <c r="C34" s="23"/>
      <c r="D34" s="23"/>
      <c r="E34" s="23"/>
      <c r="F34" s="23"/>
      <c r="G34" s="23"/>
      <c r="H34" s="23"/>
      <c r="I34" s="23"/>
      <c r="J34" s="23"/>
      <c r="K34" s="23"/>
      <c r="L34" s="23"/>
      <c r="M34" s="23"/>
      <c r="N34" s="16"/>
      <c r="O34" s="16"/>
    </row>
    <row r="35" spans="2:15" x14ac:dyDescent="0.25">
      <c r="B35" s="16"/>
      <c r="C35" s="16"/>
      <c r="D35" s="16"/>
      <c r="E35" s="16"/>
      <c r="F35" s="16"/>
      <c r="G35" s="16"/>
      <c r="H35" s="16"/>
      <c r="I35" s="16"/>
      <c r="J35" s="16"/>
      <c r="K35" s="16"/>
      <c r="L35" s="16"/>
      <c r="M35" s="16"/>
      <c r="N35" s="16"/>
      <c r="O35" s="16"/>
    </row>
    <row r="36" spans="2:15" ht="67.5" customHeight="1" x14ac:dyDescent="0.25">
      <c r="B36" s="24" t="s">
        <v>37</v>
      </c>
      <c r="C36" s="24"/>
      <c r="D36" s="24"/>
      <c r="E36" s="24"/>
      <c r="F36" s="24"/>
      <c r="G36" s="24"/>
      <c r="H36" s="24"/>
      <c r="I36" s="24"/>
      <c r="J36" s="24"/>
      <c r="K36" s="24"/>
      <c r="L36" s="24"/>
      <c r="M36" s="24"/>
      <c r="N36" s="16"/>
      <c r="O36" s="16"/>
    </row>
    <row r="37" spans="2:15" x14ac:dyDescent="0.25">
      <c r="B37" s="16"/>
      <c r="C37" s="16"/>
      <c r="D37" s="16"/>
      <c r="E37" s="16"/>
      <c r="F37" s="16"/>
      <c r="G37" s="16"/>
      <c r="H37" s="16"/>
      <c r="I37" s="16"/>
      <c r="J37" s="16"/>
      <c r="K37" s="16"/>
      <c r="L37" s="16"/>
      <c r="M37" s="16"/>
      <c r="N37" s="16"/>
      <c r="O37" s="16"/>
    </row>
    <row r="38" spans="2:15" ht="27" customHeight="1" x14ac:dyDescent="0.25">
      <c r="B38" s="24" t="s">
        <v>38</v>
      </c>
      <c r="C38" s="24"/>
      <c r="D38" s="24"/>
      <c r="E38" s="24"/>
      <c r="F38" s="24"/>
      <c r="G38" s="24"/>
      <c r="H38" s="24"/>
      <c r="I38" s="24"/>
      <c r="J38" s="24"/>
      <c r="K38" s="24"/>
      <c r="L38" s="24"/>
      <c r="M38" s="24"/>
      <c r="N38" s="16"/>
      <c r="O38" s="16"/>
    </row>
    <row r="39" spans="2:15" x14ac:dyDescent="0.25">
      <c r="B39" s="16"/>
      <c r="C39" s="16"/>
      <c r="D39" s="16"/>
      <c r="E39" s="16"/>
      <c r="F39" s="16"/>
      <c r="G39" s="16"/>
      <c r="H39" s="16"/>
      <c r="I39" s="16"/>
      <c r="J39" s="16"/>
      <c r="K39" s="16"/>
      <c r="L39" s="16"/>
      <c r="M39" s="16"/>
      <c r="N39" s="16"/>
      <c r="O39" s="16"/>
    </row>
    <row r="40" spans="2:15" ht="54.75" customHeight="1" x14ac:dyDescent="0.25">
      <c r="B40" s="24" t="s">
        <v>39</v>
      </c>
      <c r="C40" s="24"/>
      <c r="D40" s="24"/>
      <c r="E40" s="24"/>
      <c r="F40" s="24"/>
      <c r="G40" s="24"/>
      <c r="H40" s="24"/>
      <c r="I40" s="24"/>
      <c r="J40" s="24"/>
      <c r="K40" s="24"/>
      <c r="L40" s="24"/>
      <c r="M40" s="24"/>
      <c r="N40" s="16"/>
      <c r="O40" s="16"/>
    </row>
    <row r="41" spans="2:15" x14ac:dyDescent="0.25">
      <c r="B41" s="16"/>
      <c r="C41" s="16"/>
      <c r="D41" s="16"/>
      <c r="E41" s="16"/>
      <c r="F41" s="16"/>
      <c r="G41" s="16"/>
      <c r="H41" s="16"/>
      <c r="I41" s="16"/>
      <c r="J41" s="16"/>
      <c r="K41" s="16"/>
      <c r="L41" s="16"/>
      <c r="M41" s="16"/>
      <c r="N41" s="16"/>
      <c r="O41" s="16"/>
    </row>
    <row r="42" spans="2:15" ht="27.75" customHeight="1" x14ac:dyDescent="0.25">
      <c r="B42" s="24" t="s">
        <v>40</v>
      </c>
      <c r="C42" s="24"/>
      <c r="D42" s="24"/>
      <c r="E42" s="24"/>
      <c r="F42" s="24"/>
      <c r="G42" s="24"/>
      <c r="H42" s="24"/>
      <c r="I42" s="24"/>
      <c r="J42" s="24"/>
      <c r="K42" s="24"/>
      <c r="L42" s="24"/>
      <c r="M42" s="24"/>
      <c r="N42" s="16"/>
      <c r="O42" s="16"/>
    </row>
  </sheetData>
  <mergeCells count="5">
    <mergeCell ref="B34:M34"/>
    <mergeCell ref="B36:M36"/>
    <mergeCell ref="B38:M38"/>
    <mergeCell ref="B40:M40"/>
    <mergeCell ref="B42:M4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tabSelected="1" topLeftCell="D1" workbookViewId="0">
      <selection activeCell="R13" sqref="R13"/>
    </sheetView>
  </sheetViews>
  <sheetFormatPr defaultRowHeight="13.2" x14ac:dyDescent="0.25"/>
  <cols>
    <col min="1" max="1" width="9.109375" customWidth="1"/>
    <col min="2" max="2" width="4.5546875" customWidth="1"/>
    <col min="3" max="3" width="5" customWidth="1"/>
    <col min="4" max="4" width="8.6640625" bestFit="1" customWidth="1"/>
    <col min="5" max="5" width="16.44140625" bestFit="1" customWidth="1"/>
    <col min="6" max="6" width="23" bestFit="1" customWidth="1"/>
    <col min="7" max="7" width="14.44140625" customWidth="1"/>
    <col min="8" max="8" width="15.88671875" customWidth="1"/>
    <col min="9" max="9" width="14.6640625" bestFit="1" customWidth="1"/>
    <col min="10" max="11" width="13.88671875" customWidth="1"/>
    <col min="12" max="12" width="14.6640625" customWidth="1"/>
    <col min="13" max="13" width="14.5546875" customWidth="1"/>
    <col min="14" max="14" width="16.77734375" bestFit="1" customWidth="1"/>
    <col min="15" max="15" width="21.77734375" bestFit="1" customWidth="1"/>
  </cols>
  <sheetData>
    <row r="1" spans="1:12" x14ac:dyDescent="0.25">
      <c r="A1" t="s">
        <v>0</v>
      </c>
    </row>
    <row r="2" spans="1:12" ht="17.399999999999999" x14ac:dyDescent="0.3">
      <c r="B2" s="1" t="s">
        <v>1</v>
      </c>
    </row>
    <row r="4" spans="1:12" x14ac:dyDescent="0.25">
      <c r="B4" s="2" t="s">
        <v>42</v>
      </c>
    </row>
    <row r="5" spans="1:12" x14ac:dyDescent="0.25">
      <c r="B5" t="s">
        <v>3</v>
      </c>
      <c r="E5" t="s">
        <v>4</v>
      </c>
    </row>
    <row r="6" spans="1:12" x14ac:dyDescent="0.25">
      <c r="E6" t="s">
        <v>5</v>
      </c>
    </row>
    <row r="7" spans="1:12" x14ac:dyDescent="0.25">
      <c r="D7" t="s">
        <v>6</v>
      </c>
      <c r="E7" t="s">
        <v>7</v>
      </c>
    </row>
    <row r="8" spans="1:12" x14ac:dyDescent="0.25">
      <c r="D8" s="3"/>
      <c r="F8" s="4" t="s">
        <v>8</v>
      </c>
    </row>
    <row r="9" spans="1:12" x14ac:dyDescent="0.25">
      <c r="D9" s="4" t="s">
        <v>9</v>
      </c>
      <c r="F9" s="3" t="s">
        <v>10</v>
      </c>
      <c r="H9" t="s">
        <v>11</v>
      </c>
    </row>
    <row r="10" spans="1:12" x14ac:dyDescent="0.25">
      <c r="D10" s="4" t="s">
        <v>12</v>
      </c>
      <c r="F10" s="3">
        <v>4705</v>
      </c>
      <c r="H10" t="s">
        <v>13</v>
      </c>
    </row>
    <row r="11" spans="1:12" ht="13.8" thickBot="1" x14ac:dyDescent="0.3">
      <c r="D11" s="5" t="s">
        <v>14</v>
      </c>
      <c r="F11" s="5" t="s">
        <v>15</v>
      </c>
      <c r="H11" t="s">
        <v>16</v>
      </c>
    </row>
    <row r="12" spans="1:12" ht="13.8" thickTop="1" x14ac:dyDescent="0.25"/>
    <row r="13" spans="1:12" x14ac:dyDescent="0.25">
      <c r="D13" s="6" t="s">
        <v>17</v>
      </c>
      <c r="F13" s="6"/>
    </row>
    <row r="14" spans="1:12" x14ac:dyDescent="0.25">
      <c r="D14" s="7" t="s">
        <v>18</v>
      </c>
      <c r="F14" s="6"/>
    </row>
    <row r="15" spans="1:12" x14ac:dyDescent="0.25">
      <c r="D15" t="s">
        <v>19</v>
      </c>
    </row>
    <row r="16" spans="1:12" x14ac:dyDescent="0.25">
      <c r="I16" t="s">
        <v>20</v>
      </c>
      <c r="J16" t="s">
        <v>21</v>
      </c>
      <c r="L16" t="s">
        <v>22</v>
      </c>
    </row>
    <row r="17" spans="3:15" ht="14.4" x14ac:dyDescent="0.3">
      <c r="C17" s="8" t="s">
        <v>23</v>
      </c>
      <c r="D17" s="8" t="s">
        <v>24</v>
      </c>
      <c r="E17" s="8" t="s">
        <v>25</v>
      </c>
      <c r="F17" s="8" t="s">
        <v>26</v>
      </c>
      <c r="G17" s="8" t="s">
        <v>27</v>
      </c>
      <c r="H17" s="8" t="s">
        <v>28</v>
      </c>
      <c r="I17" t="s">
        <v>29</v>
      </c>
      <c r="J17" s="10" t="s">
        <v>9</v>
      </c>
      <c r="K17" s="10" t="s">
        <v>30</v>
      </c>
      <c r="L17" t="s">
        <v>31</v>
      </c>
      <c r="M17" t="s">
        <v>32</v>
      </c>
      <c r="N17" t="s">
        <v>43</v>
      </c>
      <c r="O17" t="s">
        <v>44</v>
      </c>
    </row>
    <row r="18" spans="3:15" ht="14.4" x14ac:dyDescent="0.3">
      <c r="C18" s="11">
        <v>2017</v>
      </c>
      <c r="D18" s="17">
        <v>1</v>
      </c>
      <c r="E18" s="11" t="s">
        <v>33</v>
      </c>
      <c r="F18" s="11" t="s">
        <v>34</v>
      </c>
      <c r="G18" s="13">
        <v>2055012.84</v>
      </c>
      <c r="H18" s="13">
        <v>1541886.42</v>
      </c>
      <c r="I18" s="13">
        <f t="shared" ref="I18:I29" si="0">+G18-H18</f>
        <v>513126.42000000016</v>
      </c>
      <c r="J18" s="13">
        <v>-697052.76</v>
      </c>
      <c r="K18" s="14"/>
      <c r="L18" s="14">
        <f t="shared" ref="L18:L29" si="1">SUM(I18:K18)</f>
        <v>-183926.33999999985</v>
      </c>
      <c r="M18" s="14">
        <v>-1541886.42</v>
      </c>
      <c r="N18" s="21">
        <v>475070.45999999996</v>
      </c>
      <c r="O18">
        <f>ABS(J18)-N18</f>
        <v>221982.30000000005</v>
      </c>
    </row>
    <row r="19" spans="3:15" ht="14.4" x14ac:dyDescent="0.3">
      <c r="C19" s="11">
        <v>2017</v>
      </c>
      <c r="D19" s="17">
        <v>2</v>
      </c>
      <c r="E19" s="11" t="s">
        <v>33</v>
      </c>
      <c r="F19" s="11" t="s">
        <v>34</v>
      </c>
      <c r="G19" s="13">
        <v>1865946.39</v>
      </c>
      <c r="H19" s="13">
        <v>1249751.76</v>
      </c>
      <c r="I19" s="13">
        <f t="shared" si="0"/>
        <v>616194.62999999989</v>
      </c>
      <c r="J19" s="13">
        <v>-471143.07</v>
      </c>
      <c r="K19" s="14"/>
      <c r="L19" s="14">
        <f t="shared" si="1"/>
        <v>145051.55999999988</v>
      </c>
      <c r="M19" s="14">
        <v>-1249751.76</v>
      </c>
      <c r="N19" s="21">
        <v>648012.67999999947</v>
      </c>
      <c r="O19">
        <f t="shared" ref="O19:O29" si="2">ABS(J19)-N19</f>
        <v>-176869.60999999946</v>
      </c>
    </row>
    <row r="20" spans="3:15" ht="14.4" x14ac:dyDescent="0.3">
      <c r="C20" s="11">
        <v>2017</v>
      </c>
      <c r="D20" s="17">
        <v>3</v>
      </c>
      <c r="E20" s="11" t="s">
        <v>33</v>
      </c>
      <c r="F20" s="11" t="s">
        <v>34</v>
      </c>
      <c r="G20" s="13">
        <v>1707735.85</v>
      </c>
      <c r="H20" s="13">
        <v>1173653.81</v>
      </c>
      <c r="I20" s="13">
        <f t="shared" si="0"/>
        <v>534082.04</v>
      </c>
      <c r="J20" s="13">
        <v>-643354.31999999995</v>
      </c>
      <c r="K20" s="14"/>
      <c r="L20" s="14">
        <f t="shared" si="1"/>
        <v>-109272.27999999991</v>
      </c>
      <c r="M20" s="15">
        <v>-1173653.81357771</v>
      </c>
      <c r="N20" s="21">
        <v>594800.84000000055</v>
      </c>
      <c r="O20">
        <f t="shared" si="2"/>
        <v>48553.479999999399</v>
      </c>
    </row>
    <row r="21" spans="3:15" ht="14.4" x14ac:dyDescent="0.3">
      <c r="C21" s="11">
        <v>2017</v>
      </c>
      <c r="D21" s="17">
        <v>4</v>
      </c>
      <c r="E21" s="11" t="s">
        <v>33</v>
      </c>
      <c r="F21" s="11" t="s">
        <v>34</v>
      </c>
      <c r="G21" s="13">
        <v>2072195.83</v>
      </c>
      <c r="H21" s="13">
        <v>1272312.8600000001</v>
      </c>
      <c r="I21" s="13">
        <f t="shared" si="0"/>
        <v>799882.97</v>
      </c>
      <c r="J21" s="13">
        <v>-579157.13</v>
      </c>
      <c r="K21" s="14"/>
      <c r="L21" s="14">
        <f t="shared" si="1"/>
        <v>220725.83999999997</v>
      </c>
      <c r="M21" s="15">
        <v>-1272312.85862494</v>
      </c>
      <c r="N21" s="21">
        <v>418974.42000000062</v>
      </c>
      <c r="O21">
        <f t="shared" si="2"/>
        <v>160182.70999999938</v>
      </c>
    </row>
    <row r="22" spans="3:15" ht="14.4" x14ac:dyDescent="0.3">
      <c r="C22" s="11">
        <v>2017</v>
      </c>
      <c r="D22" s="17">
        <v>5</v>
      </c>
      <c r="E22" s="11" t="s">
        <v>33</v>
      </c>
      <c r="F22" s="11" t="s">
        <v>34</v>
      </c>
      <c r="G22" s="13">
        <v>2372985.19</v>
      </c>
      <c r="H22" s="13">
        <v>1629335.33</v>
      </c>
      <c r="I22" s="13">
        <f t="shared" si="0"/>
        <v>743649.85999999987</v>
      </c>
      <c r="J22" s="13">
        <v>-441885.17</v>
      </c>
      <c r="K22" s="14"/>
      <c r="L22" s="14">
        <f t="shared" si="1"/>
        <v>301764.68999999989</v>
      </c>
      <c r="M22" s="15">
        <v>-1629335.33125651</v>
      </c>
      <c r="N22" s="21">
        <v>665758.32999999984</v>
      </c>
      <c r="O22">
        <f t="shared" si="2"/>
        <v>-223873.15999999986</v>
      </c>
    </row>
    <row r="23" spans="3:15" ht="14.4" x14ac:dyDescent="0.3">
      <c r="C23" s="11">
        <v>2017</v>
      </c>
      <c r="D23" s="17">
        <v>6</v>
      </c>
      <c r="E23" s="11" t="s">
        <v>33</v>
      </c>
      <c r="F23" s="11" t="s">
        <v>34</v>
      </c>
      <c r="G23" s="13">
        <v>2354765.75</v>
      </c>
      <c r="H23" s="13">
        <v>1652729.14</v>
      </c>
      <c r="I23" s="13">
        <f t="shared" si="0"/>
        <v>702036.6100000001</v>
      </c>
      <c r="J23" s="13">
        <v>-659089.43999999994</v>
      </c>
      <c r="K23" s="13"/>
      <c r="L23" s="14">
        <f t="shared" si="1"/>
        <v>42947.170000000158</v>
      </c>
      <c r="M23" s="15">
        <v>-1652729.14</v>
      </c>
      <c r="N23" s="21">
        <v>755642.84000000008</v>
      </c>
      <c r="O23">
        <f t="shared" si="2"/>
        <v>-96553.40000000014</v>
      </c>
    </row>
    <row r="24" spans="3:15" ht="14.4" x14ac:dyDescent="0.3">
      <c r="C24" s="11">
        <v>2017</v>
      </c>
      <c r="D24" s="17">
        <v>7</v>
      </c>
      <c r="E24" s="11" t="s">
        <v>33</v>
      </c>
      <c r="F24" s="11" t="s">
        <v>34</v>
      </c>
      <c r="G24" s="13">
        <v>2566944.39</v>
      </c>
      <c r="H24" s="13">
        <v>1634486.89</v>
      </c>
      <c r="I24" s="13">
        <f t="shared" si="0"/>
        <v>932457.50000000023</v>
      </c>
      <c r="J24" s="13">
        <v>-762233.18</v>
      </c>
      <c r="K24" s="14"/>
      <c r="L24" s="14">
        <f t="shared" si="1"/>
        <v>170224.32000000018</v>
      </c>
      <c r="M24" s="15">
        <v>-1587863.68665749</v>
      </c>
      <c r="N24" s="21">
        <v>653059.64999999991</v>
      </c>
      <c r="O24">
        <f t="shared" si="2"/>
        <v>109173.53000000014</v>
      </c>
    </row>
    <row r="25" spans="3:15" ht="14.4" x14ac:dyDescent="0.3">
      <c r="C25" s="11">
        <v>2017</v>
      </c>
      <c r="D25" s="17">
        <v>8</v>
      </c>
      <c r="E25" s="11" t="s">
        <v>33</v>
      </c>
      <c r="F25" s="11" t="s">
        <v>34</v>
      </c>
      <c r="G25" s="13">
        <v>2129831.15</v>
      </c>
      <c r="H25" s="13">
        <v>1438270.72</v>
      </c>
      <c r="I25" s="13">
        <f t="shared" si="0"/>
        <v>691560.42999999993</v>
      </c>
      <c r="J25" s="13">
        <v>-727460.02</v>
      </c>
      <c r="K25" s="14"/>
      <c r="L25" s="14">
        <f t="shared" si="1"/>
        <v>-35899.590000000084</v>
      </c>
      <c r="M25" s="15">
        <v>-1438270.72137062</v>
      </c>
      <c r="N25" s="21">
        <v>706434.83999999962</v>
      </c>
      <c r="O25">
        <f t="shared" si="2"/>
        <v>21025.1800000004</v>
      </c>
    </row>
    <row r="26" spans="3:15" ht="14.4" x14ac:dyDescent="0.3">
      <c r="C26" s="11">
        <v>2017</v>
      </c>
      <c r="D26" s="17">
        <v>9</v>
      </c>
      <c r="E26" s="11" t="s">
        <v>33</v>
      </c>
      <c r="F26" s="11" t="s">
        <v>34</v>
      </c>
      <c r="G26" s="13">
        <v>5203291.0999999996</v>
      </c>
      <c r="H26" s="13">
        <v>4730166.13</v>
      </c>
      <c r="I26" s="13">
        <f t="shared" si="0"/>
        <v>473124.96999999974</v>
      </c>
      <c r="J26" s="13">
        <v>-763863.17</v>
      </c>
      <c r="K26" s="14"/>
      <c r="L26" s="14">
        <f t="shared" si="1"/>
        <v>-290738.2000000003</v>
      </c>
      <c r="M26" s="15">
        <v>-1300167.48565103</v>
      </c>
      <c r="N26" s="21">
        <v>764457.46999999834</v>
      </c>
      <c r="O26">
        <f t="shared" si="2"/>
        <v>-594.29999999830034</v>
      </c>
    </row>
    <row r="27" spans="3:15" ht="14.4" x14ac:dyDescent="0.3">
      <c r="C27" s="11">
        <v>2017</v>
      </c>
      <c r="D27" s="17">
        <v>10</v>
      </c>
      <c r="E27" s="11" t="s">
        <v>33</v>
      </c>
      <c r="F27" s="11" t="s">
        <v>34</v>
      </c>
      <c r="G27" s="13">
        <v>2416255.94</v>
      </c>
      <c r="H27" s="13">
        <v>1492149.05</v>
      </c>
      <c r="I27" s="13">
        <f t="shared" si="0"/>
        <v>924106.8899999999</v>
      </c>
      <c r="J27" s="13">
        <v>-789966.25</v>
      </c>
      <c r="K27" s="13"/>
      <c r="L27" s="14">
        <f t="shared" si="1"/>
        <v>134140.6399999999</v>
      </c>
      <c r="M27" s="15">
        <v>-1492149.05</v>
      </c>
      <c r="N27" s="21">
        <v>612276.15999999922</v>
      </c>
      <c r="O27">
        <f t="shared" si="2"/>
        <v>177690.09000000078</v>
      </c>
    </row>
    <row r="28" spans="3:15" ht="14.4" x14ac:dyDescent="0.3">
      <c r="C28" s="11">
        <v>2017</v>
      </c>
      <c r="D28" s="17">
        <v>11</v>
      </c>
      <c r="E28" s="11" t="s">
        <v>33</v>
      </c>
      <c r="F28" s="11" t="s">
        <v>34</v>
      </c>
      <c r="G28" s="13">
        <v>2113737.2999999998</v>
      </c>
      <c r="H28" s="13">
        <v>1478185.55</v>
      </c>
      <c r="I28" s="13">
        <f t="shared" si="0"/>
        <v>635551.74999999977</v>
      </c>
      <c r="J28" s="13">
        <v>-623887.87</v>
      </c>
      <c r="K28" s="14"/>
      <c r="L28" s="14">
        <f t="shared" si="1"/>
        <v>11663.879999999772</v>
      </c>
      <c r="M28" s="15">
        <v>-1478185.5525997099</v>
      </c>
      <c r="N28" s="21">
        <v>697334.90999999968</v>
      </c>
      <c r="O28">
        <f t="shared" si="2"/>
        <v>-73447.039999999688</v>
      </c>
    </row>
    <row r="29" spans="3:15" ht="14.4" x14ac:dyDescent="0.3">
      <c r="C29" s="11">
        <v>2017</v>
      </c>
      <c r="D29" s="17">
        <v>12</v>
      </c>
      <c r="E29" s="11" t="s">
        <v>33</v>
      </c>
      <c r="F29" s="11" t="s">
        <v>34</v>
      </c>
      <c r="G29" s="13">
        <v>2413559.14</v>
      </c>
      <c r="H29" s="13">
        <v>1867855.89</v>
      </c>
      <c r="I29" s="13">
        <f t="shared" si="0"/>
        <v>545703.25000000023</v>
      </c>
      <c r="J29" s="13">
        <v>-674841.57</v>
      </c>
      <c r="K29" s="14"/>
      <c r="L29" s="14">
        <f t="shared" si="1"/>
        <v>-129138.31999999972</v>
      </c>
      <c r="M29" s="15">
        <v>-1867855.8923853601</v>
      </c>
      <c r="N29" s="21">
        <v>548480.28000000119</v>
      </c>
      <c r="O29">
        <f t="shared" si="2"/>
        <v>126361.28999999876</v>
      </c>
    </row>
    <row r="30" spans="3:15" ht="14.4" x14ac:dyDescent="0.3">
      <c r="D30" t="s">
        <v>35</v>
      </c>
      <c r="I30" s="13">
        <f>SUM(I18:I29)</f>
        <v>8111477.3199999994</v>
      </c>
      <c r="J30" s="13">
        <f>SUM(J18:J29)</f>
        <v>-7833933.9500000002</v>
      </c>
      <c r="K30" s="13"/>
      <c r="L30" s="13">
        <f>SUM(L18:L29)</f>
        <v>277543.36999999988</v>
      </c>
      <c r="M30" s="13"/>
      <c r="N30" s="13">
        <f>SUM(N18:N29)</f>
        <v>7540302.879999999</v>
      </c>
      <c r="O30" s="2">
        <f>SUM(O18:O29)</f>
        <v>293631.07000000146</v>
      </c>
    </row>
    <row r="31" spans="3:15" ht="14.4" x14ac:dyDescent="0.3">
      <c r="I31" s="13"/>
      <c r="J31" s="13"/>
      <c r="K31" s="13"/>
      <c r="L31" s="13"/>
      <c r="M31" s="13"/>
      <c r="N31" s="13"/>
    </row>
    <row r="32" spans="3:15" ht="14.4" x14ac:dyDescent="0.3">
      <c r="I32" s="13"/>
      <c r="J32" s="13"/>
      <c r="K32" s="13"/>
      <c r="L32" s="13"/>
      <c r="M32" s="13"/>
      <c r="N32" s="13"/>
    </row>
    <row r="33" spans="2:15" ht="14.4" x14ac:dyDescent="0.3">
      <c r="I33" s="13"/>
      <c r="J33" s="13"/>
      <c r="K33" s="13"/>
      <c r="L33" s="13"/>
      <c r="M33" s="13"/>
      <c r="N33" s="13"/>
    </row>
    <row r="34" spans="2:15" ht="54" customHeight="1" x14ac:dyDescent="0.25">
      <c r="B34" s="22" t="s">
        <v>36</v>
      </c>
      <c r="C34" s="23"/>
      <c r="D34" s="23"/>
      <c r="E34" s="23"/>
      <c r="F34" s="23"/>
      <c r="G34" s="23"/>
      <c r="H34" s="23"/>
      <c r="I34" s="23"/>
      <c r="J34" s="23"/>
      <c r="K34" s="23"/>
      <c r="L34" s="23"/>
      <c r="M34" s="23"/>
      <c r="N34" s="16"/>
      <c r="O34" s="16"/>
    </row>
    <row r="35" spans="2:15" x14ac:dyDescent="0.25">
      <c r="B35" s="16"/>
      <c r="C35" s="16"/>
      <c r="D35" s="16"/>
      <c r="E35" s="16"/>
      <c r="F35" s="16"/>
      <c r="G35" s="16"/>
      <c r="H35" s="16"/>
      <c r="I35" s="16"/>
      <c r="J35" s="16"/>
      <c r="K35" s="16"/>
      <c r="L35" s="16"/>
      <c r="M35" s="16"/>
      <c r="N35" s="16"/>
      <c r="O35" s="16"/>
    </row>
    <row r="36" spans="2:15" ht="67.5" customHeight="1" x14ac:dyDescent="0.25">
      <c r="B36" s="24" t="s">
        <v>37</v>
      </c>
      <c r="C36" s="24"/>
      <c r="D36" s="24"/>
      <c r="E36" s="24"/>
      <c r="F36" s="24"/>
      <c r="G36" s="24"/>
      <c r="H36" s="24"/>
      <c r="I36" s="24"/>
      <c r="J36" s="24"/>
      <c r="K36" s="24"/>
      <c r="L36" s="24"/>
      <c r="M36" s="24"/>
      <c r="N36" s="16"/>
      <c r="O36" s="16"/>
    </row>
    <row r="37" spans="2:15" x14ac:dyDescent="0.25">
      <c r="B37" s="16"/>
      <c r="C37" s="16"/>
      <c r="D37" s="16"/>
      <c r="E37" s="16"/>
      <c r="F37" s="16"/>
      <c r="G37" s="16"/>
      <c r="H37" s="16"/>
      <c r="I37" s="16"/>
      <c r="J37" s="16"/>
      <c r="K37" s="16"/>
      <c r="L37" s="16"/>
      <c r="M37" s="16"/>
      <c r="N37" s="16"/>
      <c r="O37" s="16"/>
    </row>
    <row r="38" spans="2:15" ht="27" customHeight="1" x14ac:dyDescent="0.25">
      <c r="B38" s="24" t="s">
        <v>38</v>
      </c>
      <c r="C38" s="24"/>
      <c r="D38" s="24"/>
      <c r="E38" s="24"/>
      <c r="F38" s="24"/>
      <c r="G38" s="24"/>
      <c r="H38" s="24"/>
      <c r="I38" s="24"/>
      <c r="J38" s="24"/>
      <c r="K38" s="24"/>
      <c r="L38" s="24"/>
      <c r="M38" s="24"/>
      <c r="N38" s="16"/>
      <c r="O38" s="16"/>
    </row>
    <row r="39" spans="2:15" x14ac:dyDescent="0.25">
      <c r="B39" s="16"/>
      <c r="C39" s="16"/>
      <c r="D39" s="16"/>
      <c r="E39" s="16"/>
      <c r="F39" s="16"/>
      <c r="G39" s="16"/>
      <c r="H39" s="16"/>
      <c r="I39" s="16"/>
      <c r="J39" s="16"/>
      <c r="K39" s="16"/>
      <c r="L39" s="16"/>
      <c r="M39" s="16"/>
      <c r="N39" s="16"/>
      <c r="O39" s="16"/>
    </row>
    <row r="40" spans="2:15" ht="54.75" customHeight="1" x14ac:dyDescent="0.25">
      <c r="B40" s="24" t="s">
        <v>39</v>
      </c>
      <c r="C40" s="24"/>
      <c r="D40" s="24"/>
      <c r="E40" s="24"/>
      <c r="F40" s="24"/>
      <c r="G40" s="24"/>
      <c r="H40" s="24"/>
      <c r="I40" s="24"/>
      <c r="J40" s="24"/>
      <c r="K40" s="24"/>
      <c r="L40" s="24"/>
      <c r="M40" s="24"/>
      <c r="N40" s="16"/>
      <c r="O40" s="16"/>
    </row>
    <row r="41" spans="2:15" x14ac:dyDescent="0.25">
      <c r="B41" s="16"/>
      <c r="C41" s="16"/>
      <c r="D41" s="16"/>
      <c r="E41" s="16"/>
      <c r="F41" s="16"/>
      <c r="G41" s="16"/>
      <c r="H41" s="16"/>
      <c r="I41" s="16"/>
      <c r="J41" s="16"/>
      <c r="K41" s="16"/>
      <c r="L41" s="16"/>
      <c r="M41" s="16"/>
      <c r="N41" s="16"/>
      <c r="O41" s="16"/>
    </row>
    <row r="42" spans="2:15" ht="27.75" customHeight="1" x14ac:dyDescent="0.25">
      <c r="B42" s="24" t="s">
        <v>40</v>
      </c>
      <c r="C42" s="24"/>
      <c r="D42" s="24"/>
      <c r="E42" s="24"/>
      <c r="F42" s="24"/>
      <c r="G42" s="24"/>
      <c r="H42" s="24"/>
      <c r="I42" s="24"/>
      <c r="J42" s="24"/>
      <c r="K42" s="24"/>
      <c r="L42" s="24"/>
      <c r="M42" s="24"/>
      <c r="N42" s="16"/>
      <c r="O42" s="16"/>
    </row>
  </sheetData>
  <mergeCells count="5">
    <mergeCell ref="B34:M34"/>
    <mergeCell ref="B36:M36"/>
    <mergeCell ref="B38:M38"/>
    <mergeCell ref="B40:M40"/>
    <mergeCell ref="B42:M4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 2015 Global Adj</vt:lpstr>
      <vt:lpstr>2016</vt:lpstr>
      <vt:lpstr>2017</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Semenov</dc:creator>
  <cp:lastModifiedBy>Brenda Pinke</cp:lastModifiedBy>
  <dcterms:created xsi:type="dcterms:W3CDTF">2018-10-15T17:15:45Z</dcterms:created>
  <dcterms:modified xsi:type="dcterms:W3CDTF">2018-10-18T18:26:56Z</dcterms:modified>
</cp:coreProperties>
</file>