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8195" windowHeight="12330"/>
  </bookViews>
  <sheets>
    <sheet name="main" sheetId="1" r:id="rId1"/>
  </sheets>
  <calcPr calcId="145621"/>
</workbook>
</file>

<file path=xl/calcChain.xml><?xml version="1.0" encoding="utf-8"?>
<calcChain xmlns="http://schemas.openxmlformats.org/spreadsheetml/2006/main">
  <c r="K14" i="1" l="1"/>
  <c r="K7" i="1"/>
  <c r="K18" i="1"/>
  <c r="E23" i="1"/>
  <c r="B23" i="1"/>
  <c r="B14" i="1"/>
  <c r="E14" i="1"/>
  <c r="B13" i="1" l="1"/>
  <c r="C8" i="1" s="1"/>
  <c r="C14" i="1" s="1"/>
  <c r="J12" i="1"/>
  <c r="I12" i="1"/>
  <c r="H12" i="1"/>
  <c r="J11" i="1"/>
  <c r="I11" i="1"/>
  <c r="H11" i="1"/>
  <c r="J10" i="1"/>
  <c r="I10" i="1"/>
  <c r="H10" i="1"/>
  <c r="J9" i="1"/>
  <c r="I9" i="1"/>
  <c r="H9" i="1"/>
  <c r="I7" i="1"/>
  <c r="J7" i="1"/>
  <c r="H7" i="1"/>
  <c r="J18" i="1"/>
  <c r="I18" i="1"/>
  <c r="H18" i="1"/>
  <c r="I21" i="1"/>
  <c r="J21" i="1"/>
  <c r="H21" i="1"/>
  <c r="J20" i="1"/>
  <c r="I20" i="1"/>
  <c r="H20" i="1"/>
  <c r="H23" i="1" l="1"/>
  <c r="H14" i="1"/>
  <c r="H22" i="1"/>
  <c r="I19" i="1" s="1"/>
  <c r="I22" i="1" s="1"/>
  <c r="J19" i="1" s="1"/>
  <c r="J22" i="1" s="1"/>
  <c r="H13" i="1"/>
  <c r="G22" i="1"/>
  <c r="F22" i="1"/>
  <c r="E22" i="1"/>
  <c r="F19" i="1" s="1"/>
  <c r="F23" i="1" s="1"/>
  <c r="D22" i="1"/>
  <c r="C22" i="1"/>
  <c r="B22" i="1"/>
  <c r="C19" i="1" s="1"/>
  <c r="C23" i="1" s="1"/>
  <c r="G13" i="1"/>
  <c r="F13" i="1"/>
  <c r="E13" i="1"/>
  <c r="D13" i="1"/>
  <c r="C13" i="1"/>
  <c r="D8" i="1" s="1"/>
  <c r="J23" i="1" l="1"/>
  <c r="I23" i="1"/>
  <c r="D14" i="1"/>
  <c r="G19" i="1"/>
  <c r="G23" i="1" s="1"/>
  <c r="D19" i="1"/>
  <c r="D23" i="1" s="1"/>
  <c r="K23" i="1" s="1"/>
  <c r="G8" i="1"/>
  <c r="I8" i="1"/>
  <c r="I14" i="1" s="1"/>
  <c r="F8" i="1"/>
  <c r="F14" i="1" l="1"/>
  <c r="G14" i="1"/>
  <c r="I13" i="1"/>
  <c r="J8" i="1" s="1"/>
  <c r="J14" i="1" s="1"/>
  <c r="J13" i="1" l="1"/>
</calcChain>
</file>

<file path=xl/sharedStrings.xml><?xml version="1.0" encoding="utf-8"?>
<sst xmlns="http://schemas.openxmlformats.org/spreadsheetml/2006/main" count="31" uniqueCount="20">
  <si>
    <t>Account 1588</t>
  </si>
  <si>
    <t>2015 ODS Data Correction - Remapping</t>
  </si>
  <si>
    <t xml:space="preserve">2015 ODS Data Correction - IESO Settlement </t>
  </si>
  <si>
    <t>2016 ODS Data Correction - Remapping</t>
  </si>
  <si>
    <t xml:space="preserve">2016 ODS Data Correction - IESO Settlement </t>
  </si>
  <si>
    <t xml:space="preserve">Interest </t>
  </si>
  <si>
    <t xml:space="preserve">Total Principal Adjustments </t>
  </si>
  <si>
    <t>Account 1589</t>
  </si>
  <si>
    <t xml:space="preserve">Year adjustment was made in DVA Schedule </t>
  </si>
  <si>
    <t xml:space="preserve">Closing Principal - no ODS Related adjustments ties to the additional model filed as "Staff-S4 a.vi.Brantford_2019-IRM-Rate-Generator-Model - all ODS adjustments removed-Illustration purposes only" </t>
  </si>
  <si>
    <t>Closing Principal - With ODS Related adjustments ties to the additional model filed as "Staff-S4 a.v.Brantford_2019-IRM-Rate-Generator-Model"</t>
  </si>
  <si>
    <t xml:space="preserve">Total Balance </t>
  </si>
  <si>
    <t>Principal</t>
  </si>
  <si>
    <t xml:space="preserve">Prior Year Adjustments carried forward </t>
  </si>
  <si>
    <t xml:space="preserve">Closing Balance - With ODS Related adjustments </t>
  </si>
  <si>
    <t>Add 2018 Projected Interest at 1.8625% ( for total claim)</t>
  </si>
  <si>
    <t>Closing Balance - no ODS Related adjustments (model vi)</t>
  </si>
  <si>
    <t>calculation cell.</t>
  </si>
  <si>
    <t>Adjustments related to 2015 ODS data correction</t>
  </si>
  <si>
    <t xml:space="preserve">Reconciliation of 2015,2016 and 2017 Account 1588 and 1589 Balances With and Without Detailed ODS Adjustments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</si>
</sst>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0" fontId="0" fillId="0" borderId="0" xfId="0" applyFill="1" applyBorder="1"/>
    <xf numFmtId="43" fontId="0" fillId="0" borderId="0" xfId="0" applyNumberFormat="1"/>
    <xf numFmtId="0" fontId="0" fillId="2" borderId="11" xfId="0" applyFill="1" applyBorder="1"/>
    <xf numFmtId="0" fontId="0" fillId="0" borderId="11" xfId="0" applyFill="1" applyBorder="1"/>
    <xf numFmtId="164" fontId="0" fillId="2" borderId="3" xfId="1" applyNumberFormat="1" applyFont="1" applyFill="1" applyBorder="1"/>
    <xf numFmtId="164" fontId="0" fillId="2" borderId="0" xfId="1" applyNumberFormat="1" applyFont="1" applyFill="1" applyBorder="1"/>
    <xf numFmtId="164" fontId="0" fillId="2" borderId="6" xfId="1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164" fontId="1" fillId="0" borderId="3" xfId="1" applyNumberFormat="1" applyFont="1" applyFill="1" applyBorder="1"/>
    <xf numFmtId="164" fontId="1" fillId="0" borderId="0" xfId="1" applyNumberFormat="1" applyFont="1" applyFill="1" applyBorder="1"/>
    <xf numFmtId="164" fontId="1" fillId="0" borderId="6" xfId="1" applyNumberFormat="1" applyFont="1" applyFill="1" applyBorder="1"/>
    <xf numFmtId="164" fontId="0" fillId="0" borderId="0" xfId="0" applyNumberFormat="1"/>
    <xf numFmtId="164" fontId="0" fillId="0" borderId="0" xfId="0" applyNumberFormat="1" applyFill="1" applyBorder="1"/>
    <xf numFmtId="0" fontId="2" fillId="3" borderId="12" xfId="0" applyFont="1" applyFill="1" applyBorder="1"/>
    <xf numFmtId="0" fontId="2" fillId="3" borderId="4" xfId="1" applyNumberFormat="1" applyFont="1" applyFill="1" applyBorder="1"/>
    <xf numFmtId="0" fontId="2" fillId="3" borderId="2" xfId="1" applyNumberFormat="1" applyFont="1" applyFill="1" applyBorder="1"/>
    <xf numFmtId="0" fontId="2" fillId="3" borderId="9" xfId="1" applyNumberFormat="1" applyFont="1" applyFill="1" applyBorder="1"/>
    <xf numFmtId="0" fontId="2" fillId="3" borderId="4" xfId="0" applyNumberFormat="1" applyFont="1" applyFill="1" applyBorder="1"/>
    <xf numFmtId="0" fontId="2" fillId="3" borderId="2" xfId="0" applyNumberFormat="1" applyFont="1" applyFill="1" applyBorder="1"/>
    <xf numFmtId="0" fontId="2" fillId="3" borderId="9" xfId="0" applyNumberFormat="1" applyFont="1" applyFill="1" applyBorder="1"/>
    <xf numFmtId="0" fontId="2" fillId="3" borderId="9" xfId="0" applyNumberFormat="1" applyFont="1" applyFill="1" applyBorder="1" applyAlignment="1">
      <alignment wrapText="1"/>
    </xf>
    <xf numFmtId="164" fontId="1" fillId="4" borderId="9" xfId="1" applyNumberFormat="1" applyFont="1" applyFill="1" applyBorder="1"/>
    <xf numFmtId="164" fontId="4" fillId="4" borderId="14" xfId="1" applyNumberFormat="1" applyFont="1" applyFill="1" applyBorder="1"/>
    <xf numFmtId="164" fontId="4" fillId="4" borderId="15" xfId="1" applyNumberFormat="1" applyFont="1" applyFill="1" applyBorder="1"/>
    <xf numFmtId="164" fontId="2" fillId="4" borderId="15" xfId="1" applyNumberFormat="1" applyFont="1" applyFill="1" applyBorder="1"/>
    <xf numFmtId="164" fontId="4" fillId="4" borderId="13" xfId="1" applyNumberFormat="1" applyFont="1" applyFill="1" applyBorder="1"/>
    <xf numFmtId="164" fontId="2" fillId="4" borderId="4" xfId="1" applyNumberFormat="1" applyFont="1" applyFill="1" applyBorder="1"/>
    <xf numFmtId="164" fontId="2" fillId="4" borderId="2" xfId="1" applyNumberFormat="1" applyFont="1" applyFill="1" applyBorder="1"/>
    <xf numFmtId="164" fontId="2" fillId="4" borderId="9" xfId="1" applyNumberFormat="1" applyFont="1" applyFill="1" applyBorder="1"/>
    <xf numFmtId="0" fontId="0" fillId="4" borderId="10" xfId="0" applyFill="1" applyBorder="1"/>
    <xf numFmtId="164" fontId="1" fillId="4" borderId="5" xfId="1" applyNumberFormat="1" applyFont="1" applyFill="1" applyBorder="1"/>
    <xf numFmtId="164" fontId="1" fillId="4" borderId="1" xfId="1" applyNumberFormat="1" applyFont="1" applyFill="1" applyBorder="1"/>
    <xf numFmtId="164" fontId="1" fillId="4" borderId="8" xfId="1" applyNumberFormat="1" applyFont="1" applyFill="1" applyBorder="1"/>
    <xf numFmtId="0" fontId="2" fillId="4" borderId="12" xfId="0" applyFont="1" applyFill="1" applyBorder="1"/>
    <xf numFmtId="0" fontId="4" fillId="4" borderId="7" xfId="0" applyFont="1" applyFill="1" applyBorder="1"/>
    <xf numFmtId="164" fontId="2" fillId="4" borderId="13" xfId="1" applyNumberFormat="1" applyFont="1" applyFill="1" applyBorder="1"/>
    <xf numFmtId="164" fontId="2" fillId="4" borderId="14" xfId="1" applyNumberFormat="1" applyFont="1" applyFill="1" applyBorder="1"/>
    <xf numFmtId="0" fontId="7" fillId="5" borderId="10" xfId="0" applyFont="1" applyFill="1" applyBorder="1"/>
    <xf numFmtId="164" fontId="3" fillId="4" borderId="14" xfId="1" applyNumberFormat="1" applyFont="1" applyFill="1" applyBorder="1"/>
    <xf numFmtId="164" fontId="3" fillId="4" borderId="15" xfId="1" applyNumberFormat="1" applyFont="1" applyFill="1" applyBorder="1"/>
    <xf numFmtId="164" fontId="2" fillId="4" borderId="3" xfId="1" applyNumberFormat="1" applyFont="1" applyFill="1" applyBorder="1"/>
    <xf numFmtId="164" fontId="2" fillId="4" borderId="0" xfId="1" applyNumberFormat="1" applyFont="1" applyFill="1" applyBorder="1"/>
    <xf numFmtId="164" fontId="2" fillId="4" borderId="6" xfId="1" applyNumberFormat="1" applyFont="1" applyFill="1" applyBorder="1"/>
    <xf numFmtId="164" fontId="3" fillId="4" borderId="13" xfId="1" applyNumberFormat="1" applyFont="1" applyFill="1" applyBorder="1"/>
    <xf numFmtId="0" fontId="0" fillId="4" borderId="0" xfId="0" applyFill="1"/>
    <xf numFmtId="0" fontId="8" fillId="0" borderId="0" xfId="0" applyFont="1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quotePrefix="1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64" fontId="5" fillId="5" borderId="5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0"/>
  <sheetViews>
    <sheetView tabSelected="1" view="pageBreakPreview" zoomScale="60" zoomScaleNormal="100" workbookViewId="0">
      <selection activeCell="R41" sqref="R41"/>
    </sheetView>
  </sheetViews>
  <sheetFormatPr defaultRowHeight="15" x14ac:dyDescent="0.25"/>
  <cols>
    <col min="1" max="1" width="70.85546875" customWidth="1"/>
    <col min="2" max="2" width="16.5703125" bestFit="1" customWidth="1"/>
    <col min="3" max="3" width="14.140625" bestFit="1" customWidth="1"/>
    <col min="4" max="4" width="15.85546875" bestFit="1" customWidth="1"/>
    <col min="5" max="5" width="12.7109375" bestFit="1" customWidth="1"/>
    <col min="6" max="6" width="12.28515625" bestFit="1" customWidth="1"/>
    <col min="7" max="7" width="12.7109375" bestFit="1" customWidth="1"/>
    <col min="8" max="8" width="16.5703125" bestFit="1" customWidth="1"/>
    <col min="9" max="9" width="16.140625" bestFit="1" customWidth="1"/>
    <col min="10" max="10" width="16.5703125" bestFit="1" customWidth="1"/>
    <col min="11" max="11" width="26.85546875" bestFit="1" customWidth="1"/>
  </cols>
  <sheetData>
    <row r="1" spans="1:11" x14ac:dyDescent="0.25">
      <c r="A1" s="49" t="s">
        <v>19</v>
      </c>
    </row>
    <row r="2" spans="1:11" x14ac:dyDescent="0.25">
      <c r="A2" s="2"/>
      <c r="B2" s="2"/>
      <c r="C2" s="2"/>
      <c r="D2" s="2"/>
      <c r="E2" s="2"/>
      <c r="F2" s="2"/>
    </row>
    <row r="3" spans="1:11" ht="36.75" customHeight="1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x14ac:dyDescent="0.25">
      <c r="A4" s="51" t="s">
        <v>10</v>
      </c>
      <c r="B4" s="51"/>
      <c r="C4" s="51"/>
      <c r="D4" s="51"/>
      <c r="E4" s="51"/>
      <c r="F4" s="51"/>
      <c r="G4" s="51"/>
      <c r="H4" s="52"/>
      <c r="I4" s="52"/>
      <c r="J4" s="52"/>
    </row>
    <row r="5" spans="1:11" x14ac:dyDescent="0.25">
      <c r="A5" s="41" t="s">
        <v>0</v>
      </c>
      <c r="B5" s="56" t="s">
        <v>12</v>
      </c>
      <c r="C5" s="57"/>
      <c r="D5" s="58"/>
      <c r="E5" s="56" t="s">
        <v>5</v>
      </c>
      <c r="F5" s="57"/>
      <c r="G5" s="58"/>
      <c r="H5" s="59" t="s">
        <v>11</v>
      </c>
      <c r="I5" s="60"/>
      <c r="J5" s="60"/>
      <c r="K5" s="61"/>
    </row>
    <row r="6" spans="1:11" ht="60" x14ac:dyDescent="0.25">
      <c r="A6" s="17" t="s">
        <v>8</v>
      </c>
      <c r="B6" s="18">
        <v>2015</v>
      </c>
      <c r="C6" s="19">
        <v>2016</v>
      </c>
      <c r="D6" s="20">
        <v>2017</v>
      </c>
      <c r="E6" s="18">
        <v>2015</v>
      </c>
      <c r="F6" s="19">
        <v>2016</v>
      </c>
      <c r="G6" s="20">
        <v>2017</v>
      </c>
      <c r="H6" s="18">
        <v>2015</v>
      </c>
      <c r="I6" s="19">
        <v>2016</v>
      </c>
      <c r="J6" s="20">
        <v>2017</v>
      </c>
      <c r="K6" s="24" t="s">
        <v>15</v>
      </c>
    </row>
    <row r="7" spans="1:11" x14ac:dyDescent="0.25">
      <c r="A7" s="37" t="s">
        <v>16</v>
      </c>
      <c r="B7" s="30">
        <v>-2822569</v>
      </c>
      <c r="C7" s="31">
        <v>-913956</v>
      </c>
      <c r="D7" s="32">
        <v>-165995</v>
      </c>
      <c r="E7" s="30">
        <v>-23457</v>
      </c>
      <c r="F7" s="31">
        <v>-10576</v>
      </c>
      <c r="G7" s="25">
        <v>16700</v>
      </c>
      <c r="H7" s="30">
        <f>E7+B7</f>
        <v>-2846026</v>
      </c>
      <c r="I7" s="31">
        <f>F7+C7</f>
        <v>-924532</v>
      </c>
      <c r="J7" s="32">
        <f>G7+D7</f>
        <v>-149295</v>
      </c>
      <c r="K7" s="32">
        <f>D7*0.018625+G7+D7</f>
        <v>-152386.65687499999</v>
      </c>
    </row>
    <row r="8" spans="1:11" x14ac:dyDescent="0.25">
      <c r="A8" s="38" t="s">
        <v>13</v>
      </c>
      <c r="B8" s="29"/>
      <c r="C8" s="26">
        <f>B13</f>
        <v>365324.23</v>
      </c>
      <c r="D8" s="27">
        <f>C13+B13</f>
        <v>369298.73</v>
      </c>
      <c r="E8" s="39"/>
      <c r="F8" s="26">
        <f>E13</f>
        <v>4417.3600000000006</v>
      </c>
      <c r="G8" s="27">
        <f>F13+E13</f>
        <v>23006.100000000002</v>
      </c>
      <c r="H8" s="39"/>
      <c r="I8" s="42">
        <f>E13+B13</f>
        <v>369741.58999999997</v>
      </c>
      <c r="J8" s="43">
        <f>I13</f>
        <v>392304.82999999996</v>
      </c>
      <c r="K8" s="43"/>
    </row>
    <row r="9" spans="1:11" x14ac:dyDescent="0.25">
      <c r="A9" s="4" t="s">
        <v>1</v>
      </c>
      <c r="B9" s="6">
        <v>645208.19999999995</v>
      </c>
      <c r="C9" s="7"/>
      <c r="D9" s="8"/>
      <c r="E9" s="6">
        <v>11967.59</v>
      </c>
      <c r="F9" s="7">
        <v>21291.84</v>
      </c>
      <c r="G9" s="8">
        <v>23227.47</v>
      </c>
      <c r="H9" s="44">
        <f t="shared" ref="H9:J12" si="0">E9+B9</f>
        <v>657175.78999999992</v>
      </c>
      <c r="I9" s="45">
        <f t="shared" si="0"/>
        <v>21291.84</v>
      </c>
      <c r="J9" s="46">
        <f t="shared" si="0"/>
        <v>23227.47</v>
      </c>
      <c r="K9" s="46"/>
    </row>
    <row r="10" spans="1:11" x14ac:dyDescent="0.25">
      <c r="A10" s="4" t="s">
        <v>2</v>
      </c>
      <c r="B10" s="6">
        <v>-279883.96999999997</v>
      </c>
      <c r="C10" s="7"/>
      <c r="D10" s="8"/>
      <c r="E10" s="6">
        <v>-7550.23</v>
      </c>
      <c r="F10" s="7"/>
      <c r="G10" s="8"/>
      <c r="H10" s="44">
        <f t="shared" si="0"/>
        <v>-287434.19999999995</v>
      </c>
      <c r="I10" s="45">
        <f t="shared" si="0"/>
        <v>0</v>
      </c>
      <c r="J10" s="46">
        <f t="shared" si="0"/>
        <v>0</v>
      </c>
      <c r="K10" s="46"/>
    </row>
    <row r="11" spans="1:11" x14ac:dyDescent="0.25">
      <c r="A11" s="5" t="s">
        <v>3</v>
      </c>
      <c r="B11" s="9"/>
      <c r="C11" s="10">
        <v>-371340.2</v>
      </c>
      <c r="D11" s="11"/>
      <c r="E11" s="9"/>
      <c r="F11" s="10">
        <v>-9190.82</v>
      </c>
      <c r="G11" s="11">
        <v>-13368.3</v>
      </c>
      <c r="H11" s="44">
        <f t="shared" si="0"/>
        <v>0</v>
      </c>
      <c r="I11" s="45">
        <f t="shared" si="0"/>
        <v>-380531.02</v>
      </c>
      <c r="J11" s="46">
        <f t="shared" si="0"/>
        <v>-13368.3</v>
      </c>
      <c r="K11" s="46"/>
    </row>
    <row r="12" spans="1:11" x14ac:dyDescent="0.25">
      <c r="A12" s="5" t="s">
        <v>4</v>
      </c>
      <c r="B12" s="12"/>
      <c r="C12" s="13">
        <v>375314.7</v>
      </c>
      <c r="D12" s="14"/>
      <c r="E12" s="9"/>
      <c r="F12" s="10">
        <v>6487.72</v>
      </c>
      <c r="G12" s="11"/>
      <c r="H12" s="30">
        <f t="shared" si="0"/>
        <v>0</v>
      </c>
      <c r="I12" s="31">
        <f t="shared" si="0"/>
        <v>381802.42</v>
      </c>
      <c r="J12" s="32">
        <f t="shared" si="0"/>
        <v>0</v>
      </c>
      <c r="K12" s="32"/>
    </row>
    <row r="13" spans="1:11" x14ac:dyDescent="0.25">
      <c r="A13" s="33" t="s">
        <v>6</v>
      </c>
      <c r="B13" s="34">
        <f t="shared" ref="B13:G13" si="1">SUM(B9:B12)</f>
        <v>365324.23</v>
      </c>
      <c r="C13" s="35">
        <f t="shared" si="1"/>
        <v>3974.5</v>
      </c>
      <c r="D13" s="36">
        <f t="shared" si="1"/>
        <v>0</v>
      </c>
      <c r="E13" s="34">
        <f t="shared" si="1"/>
        <v>4417.3600000000006</v>
      </c>
      <c r="F13" s="35">
        <f t="shared" si="1"/>
        <v>18588.740000000002</v>
      </c>
      <c r="G13" s="36">
        <f t="shared" si="1"/>
        <v>9859.1700000000019</v>
      </c>
      <c r="H13" s="44">
        <f>SUM(H8:H12)</f>
        <v>369741.58999999997</v>
      </c>
      <c r="I13" s="45">
        <f>SUM(I8:I12)</f>
        <v>392304.82999999996</v>
      </c>
      <c r="J13" s="46">
        <f t="shared" ref="J13" si="2">SUM(J8:J12)</f>
        <v>402163.99999999994</v>
      </c>
      <c r="K13" s="46"/>
    </row>
    <row r="14" spans="1:11" x14ac:dyDescent="0.25">
      <c r="A14" s="37" t="s">
        <v>14</v>
      </c>
      <c r="B14" s="30">
        <f t="shared" ref="B14:J14" si="3">SUM(B7:B12)</f>
        <v>-2457244.7699999996</v>
      </c>
      <c r="C14" s="31">
        <f t="shared" si="3"/>
        <v>-544657.27</v>
      </c>
      <c r="D14" s="32">
        <f t="shared" si="3"/>
        <v>203303.72999999998</v>
      </c>
      <c r="E14" s="30">
        <f t="shared" si="3"/>
        <v>-19039.64</v>
      </c>
      <c r="F14" s="31">
        <f t="shared" si="3"/>
        <v>12430.100000000002</v>
      </c>
      <c r="G14" s="32">
        <f t="shared" si="3"/>
        <v>49565.270000000004</v>
      </c>
      <c r="H14" s="30">
        <f t="shared" si="3"/>
        <v>-2476284.41</v>
      </c>
      <c r="I14" s="31">
        <f t="shared" si="3"/>
        <v>-532227.17000000016</v>
      </c>
      <c r="J14" s="32">
        <f t="shared" si="3"/>
        <v>252868.99999999994</v>
      </c>
      <c r="K14" s="32">
        <f>D14*0.018625+G14+D14</f>
        <v>256655.53197124999</v>
      </c>
    </row>
    <row r="15" spans="1:11" x14ac:dyDescent="0.25">
      <c r="B15" s="15"/>
      <c r="C15" s="15"/>
      <c r="D15" s="15"/>
      <c r="E15" s="16"/>
      <c r="F15" s="16"/>
      <c r="G15" s="15"/>
      <c r="H15" s="15"/>
      <c r="I15" s="15"/>
      <c r="J15" s="15"/>
    </row>
    <row r="16" spans="1:11" x14ac:dyDescent="0.25">
      <c r="A16" s="41" t="s">
        <v>7</v>
      </c>
      <c r="B16" s="53" t="s">
        <v>12</v>
      </c>
      <c r="C16" s="54"/>
      <c r="D16" s="55"/>
      <c r="E16" s="53" t="s">
        <v>5</v>
      </c>
      <c r="F16" s="54"/>
      <c r="G16" s="55"/>
      <c r="H16" s="53" t="s">
        <v>11</v>
      </c>
      <c r="I16" s="54"/>
      <c r="J16" s="54"/>
      <c r="K16" s="55"/>
    </row>
    <row r="17" spans="1:11" ht="60" x14ac:dyDescent="0.25">
      <c r="A17" s="17" t="s">
        <v>8</v>
      </c>
      <c r="B17" s="21">
        <v>2015</v>
      </c>
      <c r="C17" s="22">
        <v>2016</v>
      </c>
      <c r="D17" s="23">
        <v>2017</v>
      </c>
      <c r="E17" s="21">
        <v>2015</v>
      </c>
      <c r="F17" s="22">
        <v>2016</v>
      </c>
      <c r="G17" s="23">
        <v>2017</v>
      </c>
      <c r="H17" s="21">
        <v>2015</v>
      </c>
      <c r="I17" s="22">
        <v>2016</v>
      </c>
      <c r="J17" s="23">
        <v>2017</v>
      </c>
      <c r="K17" s="24" t="s">
        <v>15</v>
      </c>
    </row>
    <row r="18" spans="1:11" x14ac:dyDescent="0.25">
      <c r="A18" s="37" t="s">
        <v>16</v>
      </c>
      <c r="B18" s="39">
        <v>3175024</v>
      </c>
      <c r="C18" s="40">
        <v>-217273</v>
      </c>
      <c r="D18" s="28">
        <v>-1548199</v>
      </c>
      <c r="E18" s="39">
        <v>25619</v>
      </c>
      <c r="F18" s="40">
        <v>16783</v>
      </c>
      <c r="G18" s="28">
        <v>-23764</v>
      </c>
      <c r="H18" s="39">
        <f>E18+B18</f>
        <v>3200643</v>
      </c>
      <c r="I18" s="40">
        <f>F18+C18</f>
        <v>-200490</v>
      </c>
      <c r="J18" s="28">
        <f>G18+D18</f>
        <v>-1571963</v>
      </c>
      <c r="K18" s="28">
        <f>D18*0.018625+G18+D18</f>
        <v>-1600798.2063750001</v>
      </c>
    </row>
    <row r="19" spans="1:11" x14ac:dyDescent="0.25">
      <c r="A19" s="38" t="s">
        <v>13</v>
      </c>
      <c r="B19" s="39"/>
      <c r="C19" s="26">
        <f>B22</f>
        <v>-645208.19999999995</v>
      </c>
      <c r="D19" s="27">
        <f>C22+B22</f>
        <v>-273867.99999999994</v>
      </c>
      <c r="E19" s="29"/>
      <c r="F19" s="26">
        <f>E22</f>
        <v>-11967.59</v>
      </c>
      <c r="G19" s="27">
        <f>F22+E22</f>
        <v>-24068.61</v>
      </c>
      <c r="H19" s="47"/>
      <c r="I19" s="42">
        <f>H22</f>
        <v>-657175.78999999992</v>
      </c>
      <c r="J19" s="43">
        <f>I22</f>
        <v>-297936.60999999987</v>
      </c>
      <c r="K19" s="43"/>
    </row>
    <row r="20" spans="1:11" x14ac:dyDescent="0.25">
      <c r="A20" s="4" t="s">
        <v>1</v>
      </c>
      <c r="B20" s="6">
        <v>-645208.19999999995</v>
      </c>
      <c r="C20" s="7"/>
      <c r="D20" s="8"/>
      <c r="E20" s="6">
        <v>-11967.59</v>
      </c>
      <c r="F20" s="7">
        <v>-21291.84</v>
      </c>
      <c r="G20" s="8">
        <v>-23227.47</v>
      </c>
      <c r="H20" s="44">
        <f t="shared" ref="H20:J21" si="4">E20+B20</f>
        <v>-657175.78999999992</v>
      </c>
      <c r="I20" s="45">
        <f t="shared" si="4"/>
        <v>-21291.84</v>
      </c>
      <c r="J20" s="46">
        <f t="shared" si="4"/>
        <v>-23227.47</v>
      </c>
      <c r="K20" s="46"/>
    </row>
    <row r="21" spans="1:11" x14ac:dyDescent="0.25">
      <c r="A21" s="5" t="s">
        <v>3</v>
      </c>
      <c r="B21" s="9"/>
      <c r="C21" s="10">
        <v>371340.2</v>
      </c>
      <c r="D21" s="11"/>
      <c r="E21" s="9"/>
      <c r="F21" s="10">
        <v>9190.82</v>
      </c>
      <c r="G21" s="11">
        <v>13368.3</v>
      </c>
      <c r="H21" s="30">
        <f t="shared" si="4"/>
        <v>0</v>
      </c>
      <c r="I21" s="31">
        <f t="shared" si="4"/>
        <v>380531.02</v>
      </c>
      <c r="J21" s="32">
        <f t="shared" si="4"/>
        <v>13368.3</v>
      </c>
      <c r="K21" s="32"/>
    </row>
    <row r="22" spans="1:11" x14ac:dyDescent="0.25">
      <c r="A22" s="33" t="s">
        <v>6</v>
      </c>
      <c r="B22" s="34">
        <f t="shared" ref="B22:G22" si="5">SUM(B20:B21)</f>
        <v>-645208.19999999995</v>
      </c>
      <c r="C22" s="35">
        <f t="shared" si="5"/>
        <v>371340.2</v>
      </c>
      <c r="D22" s="36">
        <f t="shared" si="5"/>
        <v>0</v>
      </c>
      <c r="E22" s="34">
        <f t="shared" si="5"/>
        <v>-11967.59</v>
      </c>
      <c r="F22" s="35">
        <f t="shared" si="5"/>
        <v>-12101.02</v>
      </c>
      <c r="G22" s="36">
        <f t="shared" si="5"/>
        <v>-9859.1700000000019</v>
      </c>
      <c r="H22" s="44">
        <f>SUM(H19:H21)</f>
        <v>-657175.78999999992</v>
      </c>
      <c r="I22" s="45">
        <f>SUM(I19:I21)</f>
        <v>-297936.60999999987</v>
      </c>
      <c r="J22" s="46">
        <f>SUM(J19:J21)</f>
        <v>-307795.77999999985</v>
      </c>
      <c r="K22" s="46"/>
    </row>
    <row r="23" spans="1:11" x14ac:dyDescent="0.25">
      <c r="A23" s="37" t="s">
        <v>14</v>
      </c>
      <c r="B23" s="30">
        <f t="shared" ref="B23:J23" si="6">SUM(B18:B21)</f>
        <v>2529815.7999999998</v>
      </c>
      <c r="C23" s="31">
        <f t="shared" si="6"/>
        <v>-491140.99999999994</v>
      </c>
      <c r="D23" s="32">
        <f t="shared" si="6"/>
        <v>-1822067</v>
      </c>
      <c r="E23" s="30">
        <f t="shared" si="6"/>
        <v>13651.41</v>
      </c>
      <c r="F23" s="31">
        <f t="shared" si="6"/>
        <v>-7285.6100000000006</v>
      </c>
      <c r="G23" s="32">
        <f t="shared" si="6"/>
        <v>-57691.78</v>
      </c>
      <c r="H23" s="30">
        <f t="shared" si="6"/>
        <v>2543467.21</v>
      </c>
      <c r="I23" s="31">
        <f t="shared" si="6"/>
        <v>-498426.60999999987</v>
      </c>
      <c r="J23" s="32">
        <f t="shared" si="6"/>
        <v>-1879758.7799999998</v>
      </c>
      <c r="K23" s="32">
        <f>D23*0.018625+G23+D23</f>
        <v>-1913694.7778749999</v>
      </c>
    </row>
    <row r="24" spans="1:11" x14ac:dyDescent="0.25">
      <c r="H24" s="1"/>
      <c r="I24" s="1"/>
      <c r="J24" s="1"/>
    </row>
    <row r="25" spans="1:11" x14ac:dyDescent="0.25">
      <c r="B25" s="1"/>
      <c r="C25" s="1"/>
      <c r="D25" s="1"/>
    </row>
    <row r="26" spans="1:11" x14ac:dyDescent="0.25">
      <c r="A26" s="48" t="s">
        <v>17</v>
      </c>
      <c r="D26" s="3"/>
      <c r="E26" s="3"/>
    </row>
    <row r="27" spans="1:11" x14ac:dyDescent="0.25">
      <c r="A27" s="4" t="s">
        <v>18</v>
      </c>
      <c r="C27" s="3"/>
    </row>
    <row r="28" spans="1:11" x14ac:dyDescent="0.25">
      <c r="D28" s="3"/>
    </row>
    <row r="30" spans="1:11" x14ac:dyDescent="0.25">
      <c r="D30" s="3"/>
    </row>
  </sheetData>
  <mergeCells count="8">
    <mergeCell ref="A3:J3"/>
    <mergeCell ref="A4:J4"/>
    <mergeCell ref="B16:D16"/>
    <mergeCell ref="E16:G16"/>
    <mergeCell ref="E5:G5"/>
    <mergeCell ref="B5:D5"/>
    <mergeCell ref="H16:K16"/>
    <mergeCell ref="H5:K5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City of Brantford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Nagle</dc:creator>
  <cp:lastModifiedBy>Oana Stefan</cp:lastModifiedBy>
  <cp:lastPrinted>2018-11-15T20:52:36Z</cp:lastPrinted>
  <dcterms:created xsi:type="dcterms:W3CDTF">2018-11-14T16:29:19Z</dcterms:created>
  <dcterms:modified xsi:type="dcterms:W3CDTF">2018-11-15T20:52:42Z</dcterms:modified>
</cp:coreProperties>
</file>