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T:\5. TESI UTILITIES\CPUC\CPUC 2019 CoS\Incomplete\"/>
    </mc:Choice>
  </mc:AlternateContent>
  <xr:revisionPtr revIDLastSave="0" documentId="8_{93AC8EA2-8765-4613-86CE-6E716CB04681}" xr6:coauthVersionLast="38" xr6:coauthVersionMax="38" xr10:uidLastSave="{00000000-0000-0000-0000-000000000000}"/>
  <bookViews>
    <workbookView xWindow="0" yWindow="0" windowWidth="28800" windowHeight="11565" xr2:uid="{56CED499-3E29-4F93-8265-1CA75A5CAE8C}"/>
  </bookViews>
  <sheets>
    <sheet name="Balance of 157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ftn1">"#N/A"</definedName>
    <definedName name="_ftnref1">"#N/A"</definedName>
    <definedName name="_Parse_Out" hidden="1">#REF!</definedName>
    <definedName name="ApprovedYr">'[2]Z1.ModelVariables'!$C$12</definedName>
    <definedName name="AS2DocOpenMode" hidden="1">"AS2DocumentEdit"</definedName>
    <definedName name="BI_LDCLIST">'[3]3. Rate Class Selection'!$B$19:$B$21</definedName>
    <definedName name="Bridge_Year">'[1]0.1 LDC Info'!$E$23</definedName>
    <definedName name="BridgeYear">"#N/A"</definedName>
    <definedName name="contactf">"#REF!"</definedName>
    <definedName name="CRLF">'[2]Z1.ModelVariables'!$C$10</definedName>
    <definedName name="CustomerAdministration">#REF!</definedName>
    <definedName name="EBCaseNumber">"#N/A"</definedName>
    <definedName name="EBNumber">'[1]0.1 LDC Info'!$E$15</definedName>
    <definedName name="Fixed_Charges">#REF!</definedName>
    <definedName name="histdate">[4]Financials!$E$76</definedName>
    <definedName name="holidays">#N/A</definedName>
    <definedName name="Incr2000">"#REF!"</definedName>
    <definedName name="infra">"#REF!"</definedName>
    <definedName name="IRMWG">"#N/A"</definedName>
    <definedName name="IRMWG_1">"#N/A"</definedName>
    <definedName name="Last_Rebasing_Year">'[1]0.1 LDC Info'!$E$27</definedName>
    <definedName name="LDC_LIST">[5]lists!$AM$1:$AM$80</definedName>
    <definedName name="LDC_LIST_1">#REF!</definedName>
    <definedName name="LDC_LIST_2">[6]lists!$AM$1:$AM$80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description">[7]hidden1!$D$1:$D$122</definedName>
    <definedName name="RebaseYear">"#N/A"</definedName>
    <definedName name="RebaseYear_1">'[8]LDC Info'!$E$24</definedName>
    <definedName name="RMpilsVer">'[2]Z1.ModelVariables'!$C$13</definedName>
    <definedName name="RMversion">'[9]Z1.ModelVariables'!$C$13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'[1]0.1 LDC Info'!$E$25</definedName>
    <definedName name="TestYear">"#N/A"</definedName>
    <definedName name="TestYr">'[2]P0.Admin'!$C$13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[4]Financials!$A$1</definedName>
    <definedName name="utitliy1">[10]Financials!$A$1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 i="1" l="1"/>
  <c r="B17" i="1"/>
  <c r="D22" i="1"/>
  <c r="D25" i="1" s="1"/>
  <c r="D33" i="1" s="1"/>
  <c r="E22" i="1"/>
  <c r="E25" i="1" s="1"/>
  <c r="E33" i="1" s="1"/>
  <c r="F22" i="1"/>
  <c r="F25" i="1" s="1"/>
  <c r="G22" i="1"/>
  <c r="G25" i="1" s="1"/>
  <c r="H22" i="1"/>
  <c r="I22" i="1"/>
  <c r="D23" i="1"/>
  <c r="E23" i="1"/>
  <c r="F23" i="1"/>
  <c r="G23" i="1"/>
  <c r="H23" i="1"/>
  <c r="I23" i="1"/>
  <c r="D24" i="1"/>
  <c r="E24" i="1"/>
  <c r="F24" i="1"/>
  <c r="G24" i="1"/>
  <c r="H24" i="1"/>
  <c r="I24" i="1"/>
  <c r="H25" i="1"/>
  <c r="H33" i="1" s="1"/>
  <c r="I25" i="1"/>
  <c r="I33" i="1" s="1"/>
  <c r="D28" i="1"/>
  <c r="D31" i="1" s="1"/>
  <c r="E28" i="1"/>
  <c r="E31" i="1" s="1"/>
  <c r="F28" i="1"/>
  <c r="F31" i="1" s="1"/>
  <c r="G28" i="1"/>
  <c r="G31" i="1" s="1"/>
  <c r="H28" i="1"/>
  <c r="I28" i="1"/>
  <c r="D29" i="1"/>
  <c r="E29" i="1"/>
  <c r="F29" i="1"/>
  <c r="G29" i="1"/>
  <c r="H29" i="1"/>
  <c r="I29" i="1"/>
  <c r="D30" i="1"/>
  <c r="E30" i="1"/>
  <c r="F30" i="1"/>
  <c r="G30" i="1"/>
  <c r="H30" i="1"/>
  <c r="I30" i="1"/>
  <c r="H31" i="1"/>
  <c r="I31" i="1"/>
  <c r="D32" i="1"/>
  <c r="E32" i="1"/>
  <c r="F32" i="1"/>
  <c r="G32" i="1"/>
  <c r="H32" i="1"/>
  <c r="J37" i="1"/>
  <c r="G37" i="1" l="1"/>
  <c r="G39" i="1" s="1"/>
  <c r="G38" i="1"/>
  <c r="G33" i="1"/>
  <c r="F33" i="1"/>
</calcChain>
</file>

<file path=xl/sharedStrings.xml><?xml version="1.0" encoding="utf-8"?>
<sst xmlns="http://schemas.openxmlformats.org/spreadsheetml/2006/main" count="62" uniqueCount="40">
  <si>
    <t>4  Net additions are additions net of disposals; Net depreciation is additions to depreciation net of disposals.</t>
  </si>
  <si>
    <t>3  Account 1576 is cleared by including the total balance in the deferral and variance account rate rider calculation.</t>
  </si>
  <si>
    <t xml:space="preserve">     * Please note that the calculation should be adjusted once WACC is updated and finalized in the rate application.</t>
  </si>
  <si>
    <t xml:space="preserve">     the variance account ending balance as of 2015 rebasing year x WACC X # of years of rate rider disposition period</t>
  </si>
  <si>
    <t>2 Return on rate base associated with Account 1576 balance is calculated as:</t>
  </si>
  <si>
    <t xml:space="preserve">1  For an applicant that made the capitalization and depreciation expense accounting policy changes on January 1, 2013, the PP&amp;E values as of January 1, 2013 under both former CGAAP and revised CGAAP should be the same. </t>
  </si>
  <si>
    <t>Notes:</t>
  </si>
  <si>
    <t xml:space="preserve">     Amount included in Deferral and Variance Account Rate Rider Calculation</t>
  </si>
  <si>
    <t># of years of rate rider disposition period</t>
  </si>
  <si>
    <t>Return on Rate Base Associated with Account 1576 balance at WACC  - Note 2</t>
  </si>
  <si>
    <t>WACC</t>
  </si>
  <si>
    <t>Closing balance in Account 1576</t>
  </si>
  <si>
    <t>Effect on Deferral and Variance Account Rate Riders</t>
  </si>
  <si>
    <t xml:space="preserve">Difference in Closing net PP&amp;E, former CGAAP vs. revised CGAAP </t>
  </si>
  <si>
    <t>Intergrity Check (account 5705)</t>
  </si>
  <si>
    <t xml:space="preserve">            Closing net PP&amp;E (2)</t>
  </si>
  <si>
    <r>
      <t xml:space="preserve">            Net Depreciation</t>
    </r>
    <r>
      <rPr>
        <sz val="9"/>
        <color indexed="8"/>
        <rFont val="Arial"/>
        <family val="2"/>
      </rPr>
      <t xml:space="preserve"> (amounts should be negative) - Note 4</t>
    </r>
  </si>
  <si>
    <t xml:space="preserve">            Net Additions - Note 4</t>
  </si>
  <si>
    <t xml:space="preserve">            Opening net PP&amp;E  - Note 1</t>
  </si>
  <si>
    <t xml:space="preserve">PP&amp;E Values under revised CGAAP </t>
  </si>
  <si>
    <t xml:space="preserve">            Closing net PP&amp;E (1)</t>
  </si>
  <si>
    <t xml:space="preserve">            Opening net PP&amp;E - Note 1</t>
  </si>
  <si>
    <t>PP&amp;E Values under former CGAAP</t>
  </si>
  <si>
    <t>$</t>
  </si>
  <si>
    <t>Forecast</t>
  </si>
  <si>
    <t>Actual</t>
  </si>
  <si>
    <t>MIFRS</t>
  </si>
  <si>
    <t>CGAAP</t>
  </si>
  <si>
    <t>Reporting Basis</t>
  </si>
  <si>
    <t>2019 Rebasing Year</t>
  </si>
  <si>
    <r>
      <t xml:space="preserve">For applicants that made capitalization and depreciation expense accounting policy changes under CGAAP effective January 1, </t>
    </r>
    <r>
      <rPr>
        <b/>
        <sz val="10"/>
        <color indexed="10"/>
        <rFont val="Arial"/>
        <family val="2"/>
      </rPr>
      <t>2013</t>
    </r>
  </si>
  <si>
    <t>2013 Changes in Accounting Policies under CGAAP</t>
  </si>
  <si>
    <t>Account 1576 - Accounting Changes under CGAAP</t>
  </si>
  <si>
    <t>Appendix 2-EC</t>
  </si>
  <si>
    <t>Date:</t>
  </si>
  <si>
    <t>Page:</t>
  </si>
  <si>
    <t>Schedule:</t>
  </si>
  <si>
    <t>Tab:</t>
  </si>
  <si>
    <t>Exhibit:</t>
  </si>
  <si>
    <t>File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</si>
</sst>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Calibri"/>
      <family val="2"/>
      <scheme val="minor"/>
    </font>
    <font>
      <sz val="11"/>
      <color indexed="8"/>
      <name val="Calibri"/>
      <family val="2"/>
      <charset val="1"/>
    </font>
    <font>
      <sz val="10"/>
      <color indexed="8"/>
      <name val="Calibri"/>
      <family val="2"/>
    </font>
    <font>
      <sz val="10"/>
      <color indexed="8"/>
      <name val="Arial"/>
      <family val="2"/>
    </font>
    <font>
      <b/>
      <sz val="10"/>
      <color indexed="8"/>
      <name val="Arial"/>
      <family val="2"/>
    </font>
    <font>
      <sz val="10"/>
      <name val="Arial"/>
      <family val="2"/>
    </font>
    <font>
      <sz val="11"/>
      <color indexed="8"/>
      <name val="Calibri"/>
      <family val="2"/>
    </font>
    <font>
      <b/>
      <i/>
      <sz val="10"/>
      <color theme="4" tint="-0.249977111117893"/>
      <name val="Arial"/>
      <family val="2"/>
    </font>
    <font>
      <sz val="9"/>
      <color indexed="8"/>
      <name val="Arial"/>
      <family val="2"/>
    </font>
    <font>
      <sz val="10"/>
      <color indexed="55"/>
      <name val="Arial"/>
      <family val="2"/>
    </font>
    <font>
      <b/>
      <sz val="11"/>
      <color indexed="8"/>
      <name val="Calibri"/>
      <family val="2"/>
    </font>
    <font>
      <b/>
      <sz val="10"/>
      <name val="Arial"/>
      <family val="2"/>
    </font>
    <font>
      <b/>
      <sz val="10"/>
      <color indexed="10"/>
      <name val="Arial"/>
      <family val="2"/>
    </font>
    <font>
      <b/>
      <sz val="14"/>
      <name val="Arial"/>
      <family val="2"/>
    </font>
    <font>
      <sz val="8"/>
      <name val="Arial"/>
      <family val="2"/>
    </font>
  </fonts>
  <fills count="5">
    <fill>
      <patternFill patternType="none"/>
    </fill>
    <fill>
      <patternFill patternType="gray125"/>
    </fill>
    <fill>
      <patternFill patternType="solid">
        <fgColor theme="6" tint="0.79998168889431442"/>
        <bgColor indexed="64"/>
      </patternFill>
    </fill>
    <fill>
      <patternFill patternType="lightDown">
        <bgColor indexed="55"/>
      </patternFill>
    </fill>
    <fill>
      <patternFill patternType="solid">
        <fgColor rgb="FFFFFF00"/>
        <bgColor indexed="64"/>
      </patternFill>
    </fill>
  </fills>
  <borders count="13">
    <border>
      <left/>
      <right/>
      <top/>
      <bottom/>
      <diagonal/>
    </border>
    <border>
      <left/>
      <right/>
      <top/>
      <bottom style="thin">
        <color theme="0"/>
      </bottom>
      <diagonal/>
    </border>
    <border>
      <left/>
      <right/>
      <top style="thin">
        <color indexed="64"/>
      </top>
      <bottom style="thin">
        <color indexed="64"/>
      </bottom>
      <diagonal/>
    </border>
    <border>
      <left/>
      <right/>
      <top style="thin">
        <color theme="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5" fillId="0" borderId="0" applyFont="0" applyFill="0" applyBorder="0" applyAlignment="0" applyProtection="0"/>
    <xf numFmtId="0" fontId="5" fillId="0" borderId="0"/>
  </cellStyleXfs>
  <cellXfs count="59">
    <xf numFmtId="0" fontId="0" fillId="0" borderId="0" xfId="0"/>
    <xf numFmtId="0" fontId="1" fillId="0" borderId="0" xfId="1" applyProtection="1">
      <protection locked="0"/>
    </xf>
    <xf numFmtId="0" fontId="2" fillId="0" borderId="0" xfId="1" applyFont="1" applyProtection="1">
      <protection locked="0"/>
    </xf>
    <xf numFmtId="0" fontId="3" fillId="0" borderId="0" xfId="1" applyFont="1" applyProtection="1">
      <protection locked="0"/>
    </xf>
    <xf numFmtId="0" fontId="3" fillId="0" borderId="0" xfId="1" applyFont="1" applyAlignment="1" applyProtection="1">
      <alignment vertical="center" wrapText="1"/>
      <protection locked="0"/>
    </xf>
    <xf numFmtId="0" fontId="3" fillId="0" borderId="0" xfId="1" applyFont="1" applyAlignment="1" applyProtection="1">
      <alignment vertical="top" wrapText="1"/>
      <protection locked="0"/>
    </xf>
    <xf numFmtId="0" fontId="4" fillId="0" borderId="0" xfId="1" applyFont="1" applyProtection="1">
      <protection locked="0"/>
    </xf>
    <xf numFmtId="164" fontId="3" fillId="0" borderId="0" xfId="2" applyNumberFormat="1" applyFont="1" applyProtection="1">
      <protection locked="0"/>
    </xf>
    <xf numFmtId="164" fontId="3" fillId="2" borderId="1" xfId="2" applyNumberFormat="1" applyFont="1" applyFill="1" applyBorder="1" applyAlignment="1" applyProtection="1">
      <protection locked="0"/>
    </xf>
    <xf numFmtId="0" fontId="4" fillId="0" borderId="0" xfId="1" applyFont="1" applyAlignment="1" applyProtection="1">
      <alignment wrapText="1"/>
      <protection locked="0"/>
    </xf>
    <xf numFmtId="164" fontId="3" fillId="0" borderId="2" xfId="2" applyNumberFormat="1" applyFont="1" applyBorder="1" applyProtection="1">
      <protection locked="0"/>
    </xf>
    <xf numFmtId="0" fontId="3" fillId="0" borderId="2" xfId="1" applyFont="1" applyBorder="1" applyProtection="1">
      <protection locked="0"/>
    </xf>
    <xf numFmtId="0" fontId="4" fillId="0" borderId="2" xfId="1" applyFont="1" applyBorder="1" applyProtection="1">
      <protection locked="0"/>
    </xf>
    <xf numFmtId="0" fontId="6" fillId="0" borderId="0" xfId="1" applyFont="1" applyProtection="1">
      <protection locked="0"/>
    </xf>
    <xf numFmtId="0" fontId="2" fillId="0" borderId="0" xfId="1" applyFont="1" applyAlignment="1" applyProtection="1">
      <alignment vertical="center"/>
      <protection locked="0"/>
    </xf>
    <xf numFmtId="164" fontId="3" fillId="2" borderId="3" xfId="2" applyNumberFormat="1" applyFont="1" applyFill="1" applyBorder="1" applyAlignment="1" applyProtection="1">
      <protection locked="0"/>
    </xf>
    <xf numFmtId="164" fontId="3" fillId="0" borderId="4" xfId="2" applyNumberFormat="1" applyFont="1" applyBorder="1" applyProtection="1">
      <protection locked="0"/>
    </xf>
    <xf numFmtId="0" fontId="3" fillId="0" borderId="4" xfId="1" applyFont="1" applyBorder="1" applyProtection="1">
      <protection locked="0"/>
    </xf>
    <xf numFmtId="0" fontId="3" fillId="0" borderId="4" xfId="1" applyFont="1" applyBorder="1" applyAlignment="1" applyProtection="1">
      <alignment horizontal="left" wrapText="1" indent="4"/>
      <protection locked="0"/>
    </xf>
    <xf numFmtId="10" fontId="3" fillId="2" borderId="1" xfId="1" applyNumberFormat="1" applyFont="1" applyFill="1" applyBorder="1" applyProtection="1">
      <protection locked="0"/>
    </xf>
    <xf numFmtId="0" fontId="4" fillId="0" borderId="0" xfId="1" applyFont="1" applyAlignment="1" applyProtection="1">
      <alignment horizontal="right"/>
      <protection locked="0"/>
    </xf>
    <xf numFmtId="3" fontId="3" fillId="0" borderId="0" xfId="1" applyNumberFormat="1" applyFont="1" applyProtection="1">
      <protection locked="0"/>
    </xf>
    <xf numFmtId="0" fontId="3" fillId="3" borderId="5" xfId="1" applyFont="1" applyFill="1" applyBorder="1" applyProtection="1">
      <protection locked="0"/>
    </xf>
    <xf numFmtId="3" fontId="3" fillId="0" borderId="5" xfId="1" applyNumberFormat="1" applyFont="1" applyBorder="1" applyProtection="1">
      <protection locked="0"/>
    </xf>
    <xf numFmtId="0" fontId="4" fillId="0" borderId="5" xfId="1" applyFont="1" applyBorder="1" applyAlignment="1" applyProtection="1">
      <alignment wrapText="1"/>
      <protection locked="0"/>
    </xf>
    <xf numFmtId="0" fontId="3" fillId="0" borderId="6" xfId="1" applyFont="1" applyBorder="1" applyAlignment="1" applyProtection="1">
      <protection locked="0"/>
    </xf>
    <xf numFmtId="0" fontId="3" fillId="0" borderId="2" xfId="1" applyFont="1" applyBorder="1" applyAlignment="1" applyProtection="1">
      <protection locked="0"/>
    </xf>
    <xf numFmtId="3" fontId="7" fillId="0" borderId="0" xfId="1" applyNumberFormat="1" applyFont="1" applyProtection="1">
      <protection locked="0"/>
    </xf>
    <xf numFmtId="0" fontId="3" fillId="0" borderId="7" xfId="1" applyFont="1" applyBorder="1" applyAlignment="1" applyProtection="1">
      <protection locked="0"/>
    </xf>
    <xf numFmtId="0" fontId="7" fillId="0" borderId="0" xfId="1" applyFont="1" applyProtection="1">
      <protection locked="0"/>
    </xf>
    <xf numFmtId="3" fontId="3" fillId="0" borderId="5" xfId="1" applyNumberFormat="1" applyFont="1" applyBorder="1" applyAlignment="1" applyProtection="1">
      <protection locked="0"/>
    </xf>
    <xf numFmtId="0" fontId="4" fillId="0" borderId="5" xfId="1" applyFont="1" applyBorder="1" applyProtection="1">
      <protection locked="0"/>
    </xf>
    <xf numFmtId="3" fontId="3" fillId="4" borderId="5" xfId="1" applyNumberFormat="1" applyFont="1" applyFill="1" applyBorder="1" applyAlignment="1" applyProtection="1">
      <protection locked="0"/>
    </xf>
    <xf numFmtId="3" fontId="5" fillId="0" borderId="5" xfId="1" applyNumberFormat="1" applyFont="1" applyFill="1" applyBorder="1" applyAlignment="1" applyProtection="1">
      <protection locked="0"/>
    </xf>
    <xf numFmtId="0" fontId="3" fillId="0" borderId="5" xfId="1" applyFont="1" applyBorder="1" applyProtection="1">
      <protection locked="0"/>
    </xf>
    <xf numFmtId="0" fontId="3" fillId="0" borderId="8" xfId="1" applyFont="1" applyBorder="1" applyAlignment="1" applyProtection="1">
      <protection locked="0"/>
    </xf>
    <xf numFmtId="0" fontId="3" fillId="0" borderId="4" xfId="1" applyFont="1" applyBorder="1" applyAlignment="1" applyProtection="1">
      <protection locked="0"/>
    </xf>
    <xf numFmtId="0" fontId="3" fillId="0" borderId="9" xfId="1" applyFont="1" applyBorder="1" applyAlignment="1" applyProtection="1">
      <protection locked="0"/>
    </xf>
    <xf numFmtId="0" fontId="3" fillId="0" borderId="10" xfId="1" applyFont="1" applyBorder="1" applyAlignment="1" applyProtection="1">
      <protection locked="0"/>
    </xf>
    <xf numFmtId="0" fontId="3" fillId="0" borderId="11" xfId="1" applyFont="1" applyBorder="1" applyAlignment="1" applyProtection="1">
      <protection locked="0"/>
    </xf>
    <xf numFmtId="0" fontId="3" fillId="0" borderId="12" xfId="1" applyFont="1" applyBorder="1" applyAlignment="1" applyProtection="1">
      <protection locked="0"/>
    </xf>
    <xf numFmtId="0" fontId="9" fillId="3" borderId="5" xfId="1" applyFont="1" applyFill="1" applyBorder="1" applyProtection="1">
      <protection locked="0"/>
    </xf>
    <xf numFmtId="3" fontId="3" fillId="0" borderId="5" xfId="1" applyNumberFormat="1" applyFont="1" applyFill="1" applyBorder="1" applyAlignment="1" applyProtection="1">
      <protection locked="0"/>
    </xf>
    <xf numFmtId="0" fontId="3" fillId="0" borderId="5" xfId="1" applyFont="1" applyBorder="1" applyAlignment="1" applyProtection="1">
      <alignment horizontal="center"/>
      <protection locked="0"/>
    </xf>
    <xf numFmtId="0" fontId="4" fillId="0" borderId="5" xfId="1" applyFont="1" applyBorder="1" applyAlignment="1" applyProtection="1">
      <alignment horizontal="center" vertical="center"/>
      <protection locked="0"/>
    </xf>
    <xf numFmtId="0" fontId="4" fillId="0" borderId="5" xfId="1" applyFont="1" applyBorder="1" applyAlignment="1" applyProtection="1">
      <alignment horizontal="center" vertical="center" wrapText="1"/>
      <protection locked="0"/>
    </xf>
    <xf numFmtId="0" fontId="4" fillId="0" borderId="5" xfId="1" applyFont="1" applyBorder="1" applyAlignment="1" applyProtection="1">
      <alignment horizontal="center" wrapText="1"/>
      <protection locked="0"/>
    </xf>
    <xf numFmtId="0" fontId="4" fillId="0" borderId="0" xfId="1" applyFont="1" applyAlignment="1" applyProtection="1">
      <alignment vertical="center"/>
      <protection locked="0"/>
    </xf>
    <xf numFmtId="0" fontId="10" fillId="0" borderId="0" xfId="1" applyFont="1" applyProtection="1">
      <protection locked="0"/>
    </xf>
    <xf numFmtId="0" fontId="11" fillId="0" borderId="0" xfId="3" applyFont="1" applyAlignment="1" applyProtection="1">
      <alignment vertical="center"/>
      <protection locked="0"/>
    </xf>
    <xf numFmtId="0" fontId="5" fillId="0" borderId="0" xfId="3" applyProtection="1">
      <protection locked="0"/>
    </xf>
    <xf numFmtId="0" fontId="5" fillId="0" borderId="0" xfId="3" applyAlignment="1" applyProtection="1">
      <protection locked="0"/>
    </xf>
    <xf numFmtId="0" fontId="13" fillId="0" borderId="0" xfId="3" applyFont="1" applyAlignment="1" applyProtection="1">
      <protection locked="0"/>
    </xf>
    <xf numFmtId="15" fontId="14" fillId="2" borderId="0" xfId="3" applyNumberFormat="1" applyFont="1" applyFill="1" applyAlignment="1" applyProtection="1">
      <alignment horizontal="right" vertical="top"/>
      <protection locked="0"/>
    </xf>
    <xf numFmtId="0" fontId="11" fillId="0" borderId="0" xfId="3" applyFont="1" applyProtection="1">
      <protection locked="0"/>
    </xf>
    <xf numFmtId="0" fontId="5" fillId="0" borderId="0" xfId="3" applyFill="1" applyProtection="1">
      <protection locked="0"/>
    </xf>
    <xf numFmtId="0" fontId="14" fillId="0" borderId="0" xfId="3" applyFont="1" applyAlignment="1" applyProtection="1">
      <alignment horizontal="right" vertical="top"/>
      <protection locked="0"/>
    </xf>
    <xf numFmtId="0" fontId="14" fillId="2" borderId="0" xfId="3" applyFont="1" applyFill="1" applyAlignment="1" applyProtection="1">
      <alignment horizontal="right" vertical="top"/>
      <protection locked="0"/>
    </xf>
    <xf numFmtId="0" fontId="14" fillId="2" borderId="1" xfId="3" applyFont="1" applyFill="1" applyBorder="1" applyAlignment="1" applyProtection="1">
      <alignment horizontal="right" vertical="top"/>
      <protection locked="0"/>
    </xf>
  </cellXfs>
  <cellStyles count="4">
    <cellStyle name="Comma 2 11" xfId="2" xr:uid="{294FC803-9807-4BA7-AA87-3DEEFF2A92EE}"/>
    <cellStyle name="Normal" xfId="0" builtinId="0"/>
    <cellStyle name="Normal 2 2 3" xfId="3" xr:uid="{9ABF627E-D3CC-4012-93B4-990B96553B91}"/>
    <cellStyle name="Normal_PPE Deferral Account Schedule for 2013 MIFRS CoS applications (2)" xfId="1" xr:uid="{DB2C003D-329F-4BB3-8FF1-5AED8C732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20TESI%20UTILITIES/CPUC/CPUC%202019%20CoS/Models/CPUC%202019%20CoS%20Data%20Vault%202018083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nuela/AppData/Local/Microsoft/Windows/Temporary%20Internet%20Files/Content.Outlook/7VFETQWL/CHEC_Rate%20Design%20Mast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4.1 OM&amp;A_Detailed_Analysis"/>
      <sheetName val="FIXED ASSET CONTINUITY STMT -&gt;"/>
      <sheetName val="2.5 Service Life Comp"/>
      <sheetName val="2.6 Fixed Asset Cont Stmt"/>
      <sheetName val="2.7 Overhead"/>
      <sheetName val="Reconciliation Sheet"/>
      <sheetName val="2.6 Capex Vs RRR"/>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row r="23">
          <cell r="E23">
            <v>2018</v>
          </cell>
        </row>
        <row r="25">
          <cell r="E25">
            <v>2019</v>
          </cell>
        </row>
        <row r="27">
          <cell r="E27">
            <v>2012</v>
          </cell>
        </row>
      </sheetData>
      <sheetData sheetId="3"/>
      <sheetData sheetId="4"/>
      <sheetData sheetId="5"/>
      <sheetData sheetId="6"/>
      <sheetData sheetId="7">
        <row r="530">
          <cell r="M530">
            <v>72024.75</v>
          </cell>
          <cell r="P530">
            <v>72465.66</v>
          </cell>
          <cell r="S530">
            <v>50827</v>
          </cell>
          <cell r="V530">
            <v>52874.3</v>
          </cell>
          <cell r="Y530">
            <v>49113.74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5">
          <cell r="F5">
            <v>2562037</v>
          </cell>
          <cell r="G5">
            <v>2650264</v>
          </cell>
          <cell r="H5">
            <v>2694187</v>
          </cell>
          <cell r="I5">
            <v>2795362</v>
          </cell>
          <cell r="J5">
            <v>2831655.27</v>
          </cell>
          <cell r="K5">
            <v>2855712.27</v>
          </cell>
        </row>
        <row r="6">
          <cell r="F6">
            <v>88227</v>
          </cell>
          <cell r="G6">
            <v>43923</v>
          </cell>
          <cell r="H6">
            <v>101175</v>
          </cell>
          <cell r="I6">
            <v>36293.269999999997</v>
          </cell>
          <cell r="J6">
            <v>24057</v>
          </cell>
          <cell r="K6">
            <v>476662</v>
          </cell>
        </row>
        <row r="14">
          <cell r="F14">
            <v>96436.609654</v>
          </cell>
          <cell r="G14">
            <v>92508.072448840001</v>
          </cell>
          <cell r="H14">
            <v>93348.669978787206</v>
          </cell>
          <cell r="I14">
            <v>85958</v>
          </cell>
          <cell r="J14">
            <v>66744</v>
          </cell>
          <cell r="K14">
            <v>183402</v>
          </cell>
        </row>
        <row r="15">
          <cell r="K15">
            <v>447698.9</v>
          </cell>
        </row>
        <row r="68">
          <cell r="K68">
            <v>154279.29999999999</v>
          </cell>
        </row>
        <row r="69">
          <cell r="K69">
            <v>447698.9</v>
          </cell>
        </row>
        <row r="87">
          <cell r="F87">
            <v>2562037</v>
          </cell>
          <cell r="G87">
            <v>2650264</v>
          </cell>
          <cell r="H87">
            <v>2694187</v>
          </cell>
          <cell r="I87">
            <v>2795363</v>
          </cell>
          <cell r="J87">
            <v>2831656.27</v>
          </cell>
          <cell r="K87">
            <v>2855712.27</v>
          </cell>
        </row>
        <row r="88">
          <cell r="F88">
            <v>88227</v>
          </cell>
          <cell r="G88">
            <v>43923</v>
          </cell>
          <cell r="H88">
            <v>101176</v>
          </cell>
          <cell r="I88">
            <v>36293.269999999997</v>
          </cell>
          <cell r="J88">
            <v>24057</v>
          </cell>
          <cell r="K88">
            <v>476662</v>
          </cell>
        </row>
        <row r="95">
          <cell r="F95">
            <v>72024</v>
          </cell>
          <cell r="G95">
            <v>72466</v>
          </cell>
          <cell r="H95">
            <v>50827</v>
          </cell>
          <cell r="I95">
            <v>52874</v>
          </cell>
          <cell r="J95">
            <v>49114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1">
          <cell r="K31">
            <v>6.0212000000000002E-2</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D716-744C-4B79-9874-5B3E79CCF76F}">
  <dimension ref="A1:M53"/>
  <sheetViews>
    <sheetView showGridLines="0" tabSelected="1" topLeftCell="A10" workbookViewId="0">
      <selection activeCell="I30" sqref="I30"/>
    </sheetView>
  </sheetViews>
  <sheetFormatPr defaultRowHeight="15" x14ac:dyDescent="0.25"/>
  <cols>
    <col min="1" max="1" width="51.7109375" style="1" customWidth="1"/>
    <col min="2" max="3" width="9.140625" style="1"/>
    <col min="4" max="9" width="13.5703125" style="1" customWidth="1"/>
    <col min="10" max="10" width="11" style="1" bestFit="1" customWidth="1"/>
    <col min="11" max="11" width="9.28515625" style="1" bestFit="1" customWidth="1"/>
    <col min="12" max="257" width="9.140625" style="1"/>
    <col min="258" max="258" width="51.7109375" style="1" customWidth="1"/>
    <col min="259" max="264" width="9.140625" style="1"/>
    <col min="265" max="265" width="11.28515625" style="1" customWidth="1"/>
    <col min="266" max="513" width="9.140625" style="1"/>
    <col min="514" max="514" width="51.7109375" style="1" customWidth="1"/>
    <col min="515" max="520" width="9.140625" style="1"/>
    <col min="521" max="521" width="11.28515625" style="1" customWidth="1"/>
    <col min="522" max="769" width="9.140625" style="1"/>
    <col min="770" max="770" width="51.7109375" style="1" customWidth="1"/>
    <col min="771" max="776" width="9.140625" style="1"/>
    <col min="777" max="777" width="11.28515625" style="1" customWidth="1"/>
    <col min="778" max="1025" width="9.140625" style="1"/>
    <col min="1026" max="1026" width="51.7109375" style="1" customWidth="1"/>
    <col min="1027" max="1032" width="9.140625" style="1"/>
    <col min="1033" max="1033" width="11.28515625" style="1" customWidth="1"/>
    <col min="1034" max="1281" width="9.140625" style="1"/>
    <col min="1282" max="1282" width="51.7109375" style="1" customWidth="1"/>
    <col min="1283" max="1288" width="9.140625" style="1"/>
    <col min="1289" max="1289" width="11.28515625" style="1" customWidth="1"/>
    <col min="1290" max="1537" width="9.140625" style="1"/>
    <col min="1538" max="1538" width="51.7109375" style="1" customWidth="1"/>
    <col min="1539" max="1544" width="9.140625" style="1"/>
    <col min="1545" max="1545" width="11.28515625" style="1" customWidth="1"/>
    <col min="1546" max="1793" width="9.140625" style="1"/>
    <col min="1794" max="1794" width="51.7109375" style="1" customWidth="1"/>
    <col min="1795" max="1800" width="9.140625" style="1"/>
    <col min="1801" max="1801" width="11.28515625" style="1" customWidth="1"/>
    <col min="1802" max="2049" width="9.140625" style="1"/>
    <col min="2050" max="2050" width="51.7109375" style="1" customWidth="1"/>
    <col min="2051" max="2056" width="9.140625" style="1"/>
    <col min="2057" max="2057" width="11.28515625" style="1" customWidth="1"/>
    <col min="2058" max="2305" width="9.140625" style="1"/>
    <col min="2306" max="2306" width="51.7109375" style="1" customWidth="1"/>
    <col min="2307" max="2312" width="9.140625" style="1"/>
    <col min="2313" max="2313" width="11.28515625" style="1" customWidth="1"/>
    <col min="2314" max="2561" width="9.140625" style="1"/>
    <col min="2562" max="2562" width="51.7109375" style="1" customWidth="1"/>
    <col min="2563" max="2568" width="9.140625" style="1"/>
    <col min="2569" max="2569" width="11.28515625" style="1" customWidth="1"/>
    <col min="2570" max="2817" width="9.140625" style="1"/>
    <col min="2818" max="2818" width="51.7109375" style="1" customWidth="1"/>
    <col min="2819" max="2824" width="9.140625" style="1"/>
    <col min="2825" max="2825" width="11.28515625" style="1" customWidth="1"/>
    <col min="2826" max="3073" width="9.140625" style="1"/>
    <col min="3074" max="3074" width="51.7109375" style="1" customWidth="1"/>
    <col min="3075" max="3080" width="9.140625" style="1"/>
    <col min="3081" max="3081" width="11.28515625" style="1" customWidth="1"/>
    <col min="3082" max="3329" width="9.140625" style="1"/>
    <col min="3330" max="3330" width="51.7109375" style="1" customWidth="1"/>
    <col min="3331" max="3336" width="9.140625" style="1"/>
    <col min="3337" max="3337" width="11.28515625" style="1" customWidth="1"/>
    <col min="3338" max="3585" width="9.140625" style="1"/>
    <col min="3586" max="3586" width="51.7109375" style="1" customWidth="1"/>
    <col min="3587" max="3592" width="9.140625" style="1"/>
    <col min="3593" max="3593" width="11.28515625" style="1" customWidth="1"/>
    <col min="3594" max="3841" width="9.140625" style="1"/>
    <col min="3842" max="3842" width="51.7109375" style="1" customWidth="1"/>
    <col min="3843" max="3848" width="9.140625" style="1"/>
    <col min="3849" max="3849" width="11.28515625" style="1" customWidth="1"/>
    <col min="3850" max="4097" width="9.140625" style="1"/>
    <col min="4098" max="4098" width="51.7109375" style="1" customWidth="1"/>
    <col min="4099" max="4104" width="9.140625" style="1"/>
    <col min="4105" max="4105" width="11.28515625" style="1" customWidth="1"/>
    <col min="4106" max="4353" width="9.140625" style="1"/>
    <col min="4354" max="4354" width="51.7109375" style="1" customWidth="1"/>
    <col min="4355" max="4360" width="9.140625" style="1"/>
    <col min="4361" max="4361" width="11.28515625" style="1" customWidth="1"/>
    <col min="4362" max="4609" width="9.140625" style="1"/>
    <col min="4610" max="4610" width="51.7109375" style="1" customWidth="1"/>
    <col min="4611" max="4616" width="9.140625" style="1"/>
    <col min="4617" max="4617" width="11.28515625" style="1" customWidth="1"/>
    <col min="4618" max="4865" width="9.140625" style="1"/>
    <col min="4866" max="4866" width="51.7109375" style="1" customWidth="1"/>
    <col min="4867" max="4872" width="9.140625" style="1"/>
    <col min="4873" max="4873" width="11.28515625" style="1" customWidth="1"/>
    <col min="4874" max="5121" width="9.140625" style="1"/>
    <col min="5122" max="5122" width="51.7109375" style="1" customWidth="1"/>
    <col min="5123" max="5128" width="9.140625" style="1"/>
    <col min="5129" max="5129" width="11.28515625" style="1" customWidth="1"/>
    <col min="5130" max="5377" width="9.140625" style="1"/>
    <col min="5378" max="5378" width="51.7109375" style="1" customWidth="1"/>
    <col min="5379" max="5384" width="9.140625" style="1"/>
    <col min="5385" max="5385" width="11.28515625" style="1" customWidth="1"/>
    <col min="5386" max="5633" width="9.140625" style="1"/>
    <col min="5634" max="5634" width="51.7109375" style="1" customWidth="1"/>
    <col min="5635" max="5640" width="9.140625" style="1"/>
    <col min="5641" max="5641" width="11.28515625" style="1" customWidth="1"/>
    <col min="5642" max="5889" width="9.140625" style="1"/>
    <col min="5890" max="5890" width="51.7109375" style="1" customWidth="1"/>
    <col min="5891" max="5896" width="9.140625" style="1"/>
    <col min="5897" max="5897" width="11.28515625" style="1" customWidth="1"/>
    <col min="5898" max="6145" width="9.140625" style="1"/>
    <col min="6146" max="6146" width="51.7109375" style="1" customWidth="1"/>
    <col min="6147" max="6152" width="9.140625" style="1"/>
    <col min="6153" max="6153" width="11.28515625" style="1" customWidth="1"/>
    <col min="6154" max="6401" width="9.140625" style="1"/>
    <col min="6402" max="6402" width="51.7109375" style="1" customWidth="1"/>
    <col min="6403" max="6408" width="9.140625" style="1"/>
    <col min="6409" max="6409" width="11.28515625" style="1" customWidth="1"/>
    <col min="6410" max="6657" width="9.140625" style="1"/>
    <col min="6658" max="6658" width="51.7109375" style="1" customWidth="1"/>
    <col min="6659" max="6664" width="9.140625" style="1"/>
    <col min="6665" max="6665" width="11.28515625" style="1" customWidth="1"/>
    <col min="6666" max="6913" width="9.140625" style="1"/>
    <col min="6914" max="6914" width="51.7109375" style="1" customWidth="1"/>
    <col min="6915" max="6920" width="9.140625" style="1"/>
    <col min="6921" max="6921" width="11.28515625" style="1" customWidth="1"/>
    <col min="6922" max="7169" width="9.140625" style="1"/>
    <col min="7170" max="7170" width="51.7109375" style="1" customWidth="1"/>
    <col min="7171" max="7176" width="9.140625" style="1"/>
    <col min="7177" max="7177" width="11.28515625" style="1" customWidth="1"/>
    <col min="7178" max="7425" width="9.140625" style="1"/>
    <col min="7426" max="7426" width="51.7109375" style="1" customWidth="1"/>
    <col min="7427" max="7432" width="9.140625" style="1"/>
    <col min="7433" max="7433" width="11.28515625" style="1" customWidth="1"/>
    <col min="7434" max="7681" width="9.140625" style="1"/>
    <col min="7682" max="7682" width="51.7109375" style="1" customWidth="1"/>
    <col min="7683" max="7688" width="9.140625" style="1"/>
    <col min="7689" max="7689" width="11.28515625" style="1" customWidth="1"/>
    <col min="7690" max="7937" width="9.140625" style="1"/>
    <col min="7938" max="7938" width="51.7109375" style="1" customWidth="1"/>
    <col min="7939" max="7944" width="9.140625" style="1"/>
    <col min="7945" max="7945" width="11.28515625" style="1" customWidth="1"/>
    <col min="7946" max="8193" width="9.140625" style="1"/>
    <col min="8194" max="8194" width="51.7109375" style="1" customWidth="1"/>
    <col min="8195" max="8200" width="9.140625" style="1"/>
    <col min="8201" max="8201" width="11.28515625" style="1" customWidth="1"/>
    <col min="8202" max="8449" width="9.140625" style="1"/>
    <col min="8450" max="8450" width="51.7109375" style="1" customWidth="1"/>
    <col min="8451" max="8456" width="9.140625" style="1"/>
    <col min="8457" max="8457" width="11.28515625" style="1" customWidth="1"/>
    <col min="8458" max="8705" width="9.140625" style="1"/>
    <col min="8706" max="8706" width="51.7109375" style="1" customWidth="1"/>
    <col min="8707" max="8712" width="9.140625" style="1"/>
    <col min="8713" max="8713" width="11.28515625" style="1" customWidth="1"/>
    <col min="8714" max="8961" width="9.140625" style="1"/>
    <col min="8962" max="8962" width="51.7109375" style="1" customWidth="1"/>
    <col min="8963" max="8968" width="9.140625" style="1"/>
    <col min="8969" max="8969" width="11.28515625" style="1" customWidth="1"/>
    <col min="8970" max="9217" width="9.140625" style="1"/>
    <col min="9218" max="9218" width="51.7109375" style="1" customWidth="1"/>
    <col min="9219" max="9224" width="9.140625" style="1"/>
    <col min="9225" max="9225" width="11.28515625" style="1" customWidth="1"/>
    <col min="9226" max="9473" width="9.140625" style="1"/>
    <col min="9474" max="9474" width="51.7109375" style="1" customWidth="1"/>
    <col min="9475" max="9480" width="9.140625" style="1"/>
    <col min="9481" max="9481" width="11.28515625" style="1" customWidth="1"/>
    <col min="9482" max="9729" width="9.140625" style="1"/>
    <col min="9730" max="9730" width="51.7109375" style="1" customWidth="1"/>
    <col min="9731" max="9736" width="9.140625" style="1"/>
    <col min="9737" max="9737" width="11.28515625" style="1" customWidth="1"/>
    <col min="9738" max="9985" width="9.140625" style="1"/>
    <col min="9986" max="9986" width="51.7109375" style="1" customWidth="1"/>
    <col min="9987" max="9992" width="9.140625" style="1"/>
    <col min="9993" max="9993" width="11.28515625" style="1" customWidth="1"/>
    <col min="9994" max="10241" width="9.140625" style="1"/>
    <col min="10242" max="10242" width="51.7109375" style="1" customWidth="1"/>
    <col min="10243" max="10248" width="9.140625" style="1"/>
    <col min="10249" max="10249" width="11.28515625" style="1" customWidth="1"/>
    <col min="10250" max="10497" width="9.140625" style="1"/>
    <col min="10498" max="10498" width="51.7109375" style="1" customWidth="1"/>
    <col min="10499" max="10504" width="9.140625" style="1"/>
    <col min="10505" max="10505" width="11.28515625" style="1" customWidth="1"/>
    <col min="10506" max="10753" width="9.140625" style="1"/>
    <col min="10754" max="10754" width="51.7109375" style="1" customWidth="1"/>
    <col min="10755" max="10760" width="9.140625" style="1"/>
    <col min="10761" max="10761" width="11.28515625" style="1" customWidth="1"/>
    <col min="10762" max="11009" width="9.140625" style="1"/>
    <col min="11010" max="11010" width="51.7109375" style="1" customWidth="1"/>
    <col min="11011" max="11016" width="9.140625" style="1"/>
    <col min="11017" max="11017" width="11.28515625" style="1" customWidth="1"/>
    <col min="11018" max="11265" width="9.140625" style="1"/>
    <col min="11266" max="11266" width="51.7109375" style="1" customWidth="1"/>
    <col min="11267" max="11272" width="9.140625" style="1"/>
    <col min="11273" max="11273" width="11.28515625" style="1" customWidth="1"/>
    <col min="11274" max="11521" width="9.140625" style="1"/>
    <col min="11522" max="11522" width="51.7109375" style="1" customWidth="1"/>
    <col min="11523" max="11528" width="9.140625" style="1"/>
    <col min="11529" max="11529" width="11.28515625" style="1" customWidth="1"/>
    <col min="11530" max="11777" width="9.140625" style="1"/>
    <col min="11778" max="11778" width="51.7109375" style="1" customWidth="1"/>
    <col min="11779" max="11784" width="9.140625" style="1"/>
    <col min="11785" max="11785" width="11.28515625" style="1" customWidth="1"/>
    <col min="11786" max="12033" width="9.140625" style="1"/>
    <col min="12034" max="12034" width="51.7109375" style="1" customWidth="1"/>
    <col min="12035" max="12040" width="9.140625" style="1"/>
    <col min="12041" max="12041" width="11.28515625" style="1" customWidth="1"/>
    <col min="12042" max="12289" width="9.140625" style="1"/>
    <col min="12290" max="12290" width="51.7109375" style="1" customWidth="1"/>
    <col min="12291" max="12296" width="9.140625" style="1"/>
    <col min="12297" max="12297" width="11.28515625" style="1" customWidth="1"/>
    <col min="12298" max="12545" width="9.140625" style="1"/>
    <col min="12546" max="12546" width="51.7109375" style="1" customWidth="1"/>
    <col min="12547" max="12552" width="9.140625" style="1"/>
    <col min="12553" max="12553" width="11.28515625" style="1" customWidth="1"/>
    <col min="12554" max="12801" width="9.140625" style="1"/>
    <col min="12802" max="12802" width="51.7109375" style="1" customWidth="1"/>
    <col min="12803" max="12808" width="9.140625" style="1"/>
    <col min="12809" max="12809" width="11.28515625" style="1" customWidth="1"/>
    <col min="12810" max="13057" width="9.140625" style="1"/>
    <col min="13058" max="13058" width="51.7109375" style="1" customWidth="1"/>
    <col min="13059" max="13064" width="9.140625" style="1"/>
    <col min="13065" max="13065" width="11.28515625" style="1" customWidth="1"/>
    <col min="13066" max="13313" width="9.140625" style="1"/>
    <col min="13314" max="13314" width="51.7109375" style="1" customWidth="1"/>
    <col min="13315" max="13320" width="9.140625" style="1"/>
    <col min="13321" max="13321" width="11.28515625" style="1" customWidth="1"/>
    <col min="13322" max="13569" width="9.140625" style="1"/>
    <col min="13570" max="13570" width="51.7109375" style="1" customWidth="1"/>
    <col min="13571" max="13576" width="9.140625" style="1"/>
    <col min="13577" max="13577" width="11.28515625" style="1" customWidth="1"/>
    <col min="13578" max="13825" width="9.140625" style="1"/>
    <col min="13826" max="13826" width="51.7109375" style="1" customWidth="1"/>
    <col min="13827" max="13832" width="9.140625" style="1"/>
    <col min="13833" max="13833" width="11.28515625" style="1" customWidth="1"/>
    <col min="13834" max="14081" width="9.140625" style="1"/>
    <col min="14082" max="14082" width="51.7109375" style="1" customWidth="1"/>
    <col min="14083" max="14088" width="9.140625" style="1"/>
    <col min="14089" max="14089" width="11.28515625" style="1" customWidth="1"/>
    <col min="14090" max="14337" width="9.140625" style="1"/>
    <col min="14338" max="14338" width="51.7109375" style="1" customWidth="1"/>
    <col min="14339" max="14344" width="9.140625" style="1"/>
    <col min="14345" max="14345" width="11.28515625" style="1" customWidth="1"/>
    <col min="14346" max="14593" width="9.140625" style="1"/>
    <col min="14594" max="14594" width="51.7109375" style="1" customWidth="1"/>
    <col min="14595" max="14600" width="9.140625" style="1"/>
    <col min="14601" max="14601" width="11.28515625" style="1" customWidth="1"/>
    <col min="14602" max="14849" width="9.140625" style="1"/>
    <col min="14850" max="14850" width="51.7109375" style="1" customWidth="1"/>
    <col min="14851" max="14856" width="9.140625" style="1"/>
    <col min="14857" max="14857" width="11.28515625" style="1" customWidth="1"/>
    <col min="14858" max="15105" width="9.140625" style="1"/>
    <col min="15106" max="15106" width="51.7109375" style="1" customWidth="1"/>
    <col min="15107" max="15112" width="9.140625" style="1"/>
    <col min="15113" max="15113" width="11.28515625" style="1" customWidth="1"/>
    <col min="15114" max="15361" width="9.140625" style="1"/>
    <col min="15362" max="15362" width="51.7109375" style="1" customWidth="1"/>
    <col min="15363" max="15368" width="9.140625" style="1"/>
    <col min="15369" max="15369" width="11.28515625" style="1" customWidth="1"/>
    <col min="15370" max="15617" width="9.140625" style="1"/>
    <col min="15618" max="15618" width="51.7109375" style="1" customWidth="1"/>
    <col min="15619" max="15624" width="9.140625" style="1"/>
    <col min="15625" max="15625" width="11.28515625" style="1" customWidth="1"/>
    <col min="15626" max="15873" width="9.140625" style="1"/>
    <col min="15874" max="15874" width="51.7109375" style="1" customWidth="1"/>
    <col min="15875" max="15880" width="9.140625" style="1"/>
    <col min="15881" max="15881" width="11.28515625" style="1" customWidth="1"/>
    <col min="15882" max="16129" width="9.140625" style="1"/>
    <col min="16130" max="16130" width="51.7109375" style="1" customWidth="1"/>
    <col min="16131" max="16136" width="9.140625" style="1"/>
    <col min="16137" max="16137" width="11.28515625" style="1" customWidth="1"/>
    <col min="16138" max="16384" width="9.140625" style="1"/>
  </cols>
  <sheetData>
    <row r="1" spans="1:13" x14ac:dyDescent="0.25">
      <c r="A1" s="50"/>
      <c r="B1" s="55"/>
      <c r="C1" s="55"/>
      <c r="D1" s="55"/>
      <c r="E1" s="55"/>
      <c r="F1" s="55"/>
      <c r="G1" s="55"/>
      <c r="H1" s="50"/>
      <c r="I1" s="54" t="s">
        <v>39</v>
      </c>
      <c r="J1" s="56">
        <f>EBNumber</f>
        <v>0</v>
      </c>
    </row>
    <row r="2" spans="1:13" x14ac:dyDescent="0.25">
      <c r="A2" s="50"/>
      <c r="B2" s="55"/>
      <c r="C2" s="55"/>
      <c r="D2" s="55"/>
      <c r="E2" s="55"/>
      <c r="F2" s="55"/>
      <c r="G2" s="55"/>
      <c r="H2" s="50"/>
      <c r="I2" s="54" t="s">
        <v>38</v>
      </c>
      <c r="J2" s="58">
        <v>9</v>
      </c>
    </row>
    <row r="3" spans="1:13" x14ac:dyDescent="0.25">
      <c r="A3" s="50"/>
      <c r="B3" s="55"/>
      <c r="C3" s="55"/>
      <c r="D3" s="55"/>
      <c r="E3" s="55"/>
      <c r="F3" s="55"/>
      <c r="G3" s="55"/>
      <c r="H3" s="50"/>
      <c r="I3" s="54" t="s">
        <v>37</v>
      </c>
      <c r="J3" s="58"/>
    </row>
    <row r="4" spans="1:13" x14ac:dyDescent="0.25">
      <c r="A4" s="50"/>
      <c r="B4" s="55"/>
      <c r="C4" s="55"/>
      <c r="D4" s="55"/>
      <c r="E4" s="55"/>
      <c r="F4" s="55"/>
      <c r="G4" s="55"/>
      <c r="H4" s="50"/>
      <c r="I4" s="54" t="s">
        <v>36</v>
      </c>
      <c r="J4" s="58"/>
    </row>
    <row r="5" spans="1:13" x14ac:dyDescent="0.25">
      <c r="A5" s="50"/>
      <c r="B5" s="55"/>
      <c r="C5" s="55"/>
      <c r="D5" s="55"/>
      <c r="E5" s="55"/>
      <c r="F5" s="55"/>
      <c r="G5" s="55"/>
      <c r="H5" s="50"/>
      <c r="I5" s="54" t="s">
        <v>35</v>
      </c>
      <c r="J5" s="57">
        <v>7</v>
      </c>
    </row>
    <row r="6" spans="1:13" x14ac:dyDescent="0.25">
      <c r="A6" s="50"/>
      <c r="B6" s="55"/>
      <c r="C6" s="55"/>
      <c r="D6" s="55"/>
      <c r="E6" s="55"/>
      <c r="F6" s="55"/>
      <c r="G6" s="55"/>
      <c r="H6" s="50"/>
      <c r="I6" s="54"/>
      <c r="J6" s="56"/>
    </row>
    <row r="7" spans="1:13" x14ac:dyDescent="0.25">
      <c r="A7" s="50"/>
      <c r="B7" s="55"/>
      <c r="C7" s="55"/>
      <c r="D7" s="55"/>
      <c r="E7" s="55"/>
      <c r="F7" s="55"/>
      <c r="G7" s="55"/>
      <c r="H7" s="50"/>
      <c r="I7" s="54" t="s">
        <v>34</v>
      </c>
      <c r="J7" s="53">
        <v>42592</v>
      </c>
    </row>
    <row r="8" spans="1:13" x14ac:dyDescent="0.25">
      <c r="A8" s="50"/>
      <c r="B8" s="50"/>
      <c r="C8" s="50"/>
      <c r="D8" s="50"/>
      <c r="E8" s="50"/>
      <c r="F8" s="50"/>
      <c r="G8" s="50"/>
      <c r="H8" s="50"/>
      <c r="I8" s="50"/>
      <c r="J8" s="50"/>
    </row>
    <row r="9" spans="1:13" ht="18" x14ac:dyDescent="0.25">
      <c r="A9" s="52" t="s">
        <v>33</v>
      </c>
      <c r="B9" s="51"/>
      <c r="C9" s="51"/>
      <c r="D9" s="51"/>
      <c r="E9" s="51"/>
      <c r="F9" s="51"/>
      <c r="G9" s="51"/>
      <c r="H9" s="51"/>
      <c r="I9" s="51"/>
      <c r="J9" s="51"/>
    </row>
    <row r="10" spans="1:13" ht="18" x14ac:dyDescent="0.25">
      <c r="A10" s="52" t="s">
        <v>32</v>
      </c>
      <c r="B10" s="51"/>
      <c r="C10" s="51"/>
      <c r="D10" s="51"/>
      <c r="E10" s="51"/>
      <c r="F10" s="51"/>
      <c r="G10" s="51"/>
      <c r="H10" s="51"/>
      <c r="I10" s="51"/>
      <c r="J10" s="51"/>
    </row>
    <row r="11" spans="1:13" ht="18" x14ac:dyDescent="0.25">
      <c r="A11" s="52" t="s">
        <v>31</v>
      </c>
      <c r="B11" s="51"/>
      <c r="C11" s="51"/>
      <c r="D11" s="51"/>
      <c r="E11" s="51"/>
      <c r="F11" s="51"/>
      <c r="G11" s="51"/>
      <c r="H11" s="51"/>
      <c r="I11" s="51"/>
      <c r="J11" s="51"/>
    </row>
    <row r="12" spans="1:13" x14ac:dyDescent="0.25">
      <c r="A12" s="50"/>
      <c r="B12" s="50"/>
      <c r="C12" s="50"/>
      <c r="D12" s="50"/>
      <c r="E12" s="50"/>
      <c r="F12" s="50"/>
      <c r="G12" s="50"/>
      <c r="H12" s="50"/>
      <c r="I12" s="50"/>
      <c r="J12" s="50"/>
    </row>
    <row r="13" spans="1:13" s="48" customFormat="1" x14ac:dyDescent="0.25">
      <c r="A13" s="49" t="s">
        <v>30</v>
      </c>
      <c r="B13" s="49"/>
      <c r="C13" s="49"/>
      <c r="D13" s="49"/>
      <c r="E13" s="49"/>
      <c r="F13" s="49"/>
      <c r="G13" s="49"/>
      <c r="H13" s="49"/>
      <c r="I13" s="49"/>
      <c r="J13" s="49"/>
      <c r="K13" s="49"/>
      <c r="L13" s="49"/>
      <c r="M13" s="49"/>
    </row>
    <row r="14" spans="1:13" x14ac:dyDescent="0.25">
      <c r="A14" s="3"/>
      <c r="B14" s="3"/>
      <c r="C14" s="3"/>
      <c r="D14" s="3"/>
      <c r="E14" s="3"/>
      <c r="F14" s="3"/>
      <c r="G14" s="3"/>
      <c r="H14" s="3"/>
      <c r="I14" s="3"/>
      <c r="J14" s="3"/>
      <c r="K14" s="2"/>
      <c r="L14" s="2"/>
    </row>
    <row r="15" spans="1:13" x14ac:dyDescent="0.25">
      <c r="A15" s="47"/>
      <c r="B15" s="47"/>
      <c r="C15" s="47"/>
      <c r="D15" s="47"/>
      <c r="E15" s="47"/>
      <c r="F15" s="47"/>
      <c r="G15" s="47"/>
      <c r="H15" s="47"/>
      <c r="I15" s="47"/>
      <c r="J15" s="47"/>
      <c r="K15" s="2"/>
      <c r="L15" s="2"/>
    </row>
    <row r="16" spans="1:13" x14ac:dyDescent="0.25">
      <c r="A16" s="3"/>
      <c r="B16" s="3"/>
      <c r="C16" s="3"/>
      <c r="D16" s="3"/>
      <c r="E16" s="3"/>
      <c r="F16" s="3"/>
      <c r="G16" s="3"/>
      <c r="H16" s="3"/>
      <c r="I16" s="3"/>
      <c r="J16" s="3"/>
      <c r="K16" s="2"/>
      <c r="L16" s="2"/>
    </row>
    <row r="17" spans="1:11" ht="39" x14ac:dyDescent="0.25">
      <c r="A17" s="3"/>
      <c r="B17" s="46" t="str">
        <f>RebaseYear &amp;" Rebasing Year"</f>
        <v>#N/A Rebasing Year</v>
      </c>
      <c r="C17" s="46">
        <v>2012</v>
      </c>
      <c r="D17" s="46">
        <v>2013</v>
      </c>
      <c r="E17" s="46">
        <v>2014</v>
      </c>
      <c r="F17" s="46">
        <v>2015</v>
      </c>
      <c r="G17" s="46">
        <v>2016</v>
      </c>
      <c r="H17" s="46">
        <v>2017</v>
      </c>
      <c r="I17" s="46">
        <v>2018</v>
      </c>
      <c r="J17" s="46" t="s">
        <v>29</v>
      </c>
      <c r="K17" s="2"/>
    </row>
    <row r="18" spans="1:11" x14ac:dyDescent="0.25">
      <c r="A18" s="6" t="s">
        <v>28</v>
      </c>
      <c r="B18" s="44" t="s">
        <v>27</v>
      </c>
      <c r="C18" s="44" t="s">
        <v>27</v>
      </c>
      <c r="D18" s="44" t="s">
        <v>27</v>
      </c>
      <c r="E18" s="44" t="s">
        <v>27</v>
      </c>
      <c r="F18" s="44" t="s">
        <v>26</v>
      </c>
      <c r="G18" s="44" t="s">
        <v>26</v>
      </c>
      <c r="H18" s="44" t="s">
        <v>26</v>
      </c>
      <c r="I18" s="44" t="s">
        <v>26</v>
      </c>
      <c r="J18" s="45" t="s">
        <v>26</v>
      </c>
      <c r="K18" s="2"/>
    </row>
    <row r="19" spans="1:11" x14ac:dyDescent="0.25">
      <c r="A19" s="6"/>
      <c r="B19" s="44" t="s">
        <v>24</v>
      </c>
      <c r="C19" s="44" t="s">
        <v>25</v>
      </c>
      <c r="D19" s="44" t="s">
        <v>25</v>
      </c>
      <c r="E19" s="44" t="s">
        <v>25</v>
      </c>
      <c r="F19" s="44" t="s">
        <v>25</v>
      </c>
      <c r="G19" s="44" t="s">
        <v>25</v>
      </c>
      <c r="H19" s="44" t="s">
        <v>25</v>
      </c>
      <c r="I19" s="44" t="s">
        <v>24</v>
      </c>
      <c r="J19" s="44" t="s">
        <v>24</v>
      </c>
      <c r="K19" s="2"/>
    </row>
    <row r="20" spans="1:11" x14ac:dyDescent="0.25">
      <c r="A20" s="3"/>
      <c r="B20" s="28"/>
      <c r="C20" s="25"/>
      <c r="D20" s="43" t="s">
        <v>23</v>
      </c>
      <c r="E20" s="43" t="s">
        <v>23</v>
      </c>
      <c r="F20" s="43" t="s">
        <v>23</v>
      </c>
      <c r="G20" s="43" t="s">
        <v>23</v>
      </c>
      <c r="H20" s="43" t="s">
        <v>23</v>
      </c>
      <c r="I20" s="43" t="s">
        <v>23</v>
      </c>
      <c r="J20" s="43" t="s">
        <v>23</v>
      </c>
      <c r="K20" s="2"/>
    </row>
    <row r="21" spans="1:11" x14ac:dyDescent="0.25">
      <c r="A21" s="6" t="s">
        <v>22</v>
      </c>
      <c r="B21" s="28"/>
      <c r="C21" s="26"/>
      <c r="D21" s="26"/>
      <c r="E21" s="26"/>
      <c r="F21" s="26"/>
      <c r="G21" s="26"/>
      <c r="H21" s="26"/>
      <c r="I21" s="26"/>
      <c r="J21" s="25"/>
      <c r="K21" s="2"/>
    </row>
    <row r="22" spans="1:11" x14ac:dyDescent="0.25">
      <c r="A22" s="34" t="s">
        <v>21</v>
      </c>
      <c r="B22" s="41"/>
      <c r="C22" s="41"/>
      <c r="D22" s="42">
        <f>'[1]Reconciliation Sheet'!F5</f>
        <v>2562037</v>
      </c>
      <c r="E22" s="30">
        <f>'[1]Reconciliation Sheet'!G5</f>
        <v>2650264</v>
      </c>
      <c r="F22" s="30">
        <f>'[1]Reconciliation Sheet'!H5</f>
        <v>2694187</v>
      </c>
      <c r="G22" s="30">
        <f>'[1]Reconciliation Sheet'!I5</f>
        <v>2795362</v>
      </c>
      <c r="H22" s="30">
        <f>'[1]Reconciliation Sheet'!J5</f>
        <v>2831655.27</v>
      </c>
      <c r="I22" s="30">
        <f>'[1]Reconciliation Sheet'!K5</f>
        <v>2855712.27</v>
      </c>
      <c r="J22" s="22"/>
      <c r="K22" s="2"/>
    </row>
    <row r="23" spans="1:11" x14ac:dyDescent="0.25">
      <c r="A23" s="34" t="s">
        <v>17</v>
      </c>
      <c r="B23" s="41"/>
      <c r="C23" s="41"/>
      <c r="D23" s="42">
        <f>'[1]Reconciliation Sheet'!F6</f>
        <v>88227</v>
      </c>
      <c r="E23" s="30">
        <f>'[1]Reconciliation Sheet'!G6</f>
        <v>43923</v>
      </c>
      <c r="F23" s="30">
        <f>'[1]Reconciliation Sheet'!H6</f>
        <v>101175</v>
      </c>
      <c r="G23" s="30">
        <f>'[1]Reconciliation Sheet'!I6</f>
        <v>36293.269999999997</v>
      </c>
      <c r="H23" s="30">
        <f>'[1]Reconciliation Sheet'!J6</f>
        <v>24057</v>
      </c>
      <c r="I23" s="30">
        <f>'[1]Reconciliation Sheet'!K6</f>
        <v>476662</v>
      </c>
      <c r="J23" s="22"/>
      <c r="K23" s="2"/>
    </row>
    <row r="24" spans="1:11" x14ac:dyDescent="0.25">
      <c r="A24" s="34" t="s">
        <v>16</v>
      </c>
      <c r="B24" s="41"/>
      <c r="C24" s="41"/>
      <c r="D24" s="42">
        <f>'[1]Reconciliation Sheet'!F14</f>
        <v>96436.609654</v>
      </c>
      <c r="E24" s="30">
        <f>'[1]Reconciliation Sheet'!G14</f>
        <v>92508.072448840001</v>
      </c>
      <c r="F24" s="30">
        <f>'[1]Reconciliation Sheet'!H14</f>
        <v>93348.669978787206</v>
      </c>
      <c r="G24" s="30">
        <f>'[1]Reconciliation Sheet'!I14</f>
        <v>85958</v>
      </c>
      <c r="H24" s="30">
        <f>'[1]Reconciliation Sheet'!J14</f>
        <v>66744</v>
      </c>
      <c r="I24" s="32">
        <f>'[1]Reconciliation Sheet'!K14+'[1]Reconciliation Sheet'!K15</f>
        <v>631100.9</v>
      </c>
      <c r="J24" s="22"/>
      <c r="K24" s="2"/>
    </row>
    <row r="25" spans="1:11" x14ac:dyDescent="0.25">
      <c r="A25" s="31" t="s">
        <v>20</v>
      </c>
      <c r="B25" s="41"/>
      <c r="C25" s="41"/>
      <c r="D25" s="30">
        <f>SUM(D22:D24)</f>
        <v>2746700.609654</v>
      </c>
      <c r="E25" s="30">
        <f>E22+E23+E24</f>
        <v>2786695.0724488399</v>
      </c>
      <c r="F25" s="30">
        <f>F22+F23+F24</f>
        <v>2888710.6699787872</v>
      </c>
      <c r="G25" s="30">
        <f>G22+G23+G24</f>
        <v>2917613.27</v>
      </c>
      <c r="H25" s="30">
        <f>H22+H23+H24</f>
        <v>2922456.27</v>
      </c>
      <c r="I25" s="30">
        <f>I22+I23+I24</f>
        <v>3963475.17</v>
      </c>
      <c r="J25" s="22"/>
      <c r="K25" s="2"/>
    </row>
    <row r="26" spans="1:11" x14ac:dyDescent="0.25">
      <c r="A26" s="3"/>
      <c r="B26" s="40"/>
      <c r="C26" s="39"/>
      <c r="D26" s="39"/>
      <c r="E26" s="39"/>
      <c r="F26" s="39"/>
      <c r="G26" s="39"/>
      <c r="H26" s="39"/>
      <c r="I26" s="39"/>
      <c r="J26" s="38"/>
      <c r="K26" s="2"/>
    </row>
    <row r="27" spans="1:11" x14ac:dyDescent="0.25">
      <c r="A27" s="9" t="s">
        <v>19</v>
      </c>
      <c r="B27" s="37"/>
      <c r="C27" s="36"/>
      <c r="D27" s="36"/>
      <c r="E27" s="36"/>
      <c r="F27" s="36"/>
      <c r="G27" s="36"/>
      <c r="H27" s="36"/>
      <c r="I27" s="36"/>
      <c r="J27" s="35"/>
      <c r="K27" s="2"/>
    </row>
    <row r="28" spans="1:11" x14ac:dyDescent="0.25">
      <c r="A28" s="34" t="s">
        <v>18</v>
      </c>
      <c r="B28" s="22"/>
      <c r="C28" s="22"/>
      <c r="D28" s="33">
        <f>'[1]Reconciliation Sheet'!F87</f>
        <v>2562037</v>
      </c>
      <c r="E28" s="30">
        <f>'[1]Reconciliation Sheet'!G87</f>
        <v>2650264</v>
      </c>
      <c r="F28" s="30">
        <f>'[1]Reconciliation Sheet'!H87</f>
        <v>2694187</v>
      </c>
      <c r="G28" s="30">
        <f>'[1]Reconciliation Sheet'!I87</f>
        <v>2795363</v>
      </c>
      <c r="H28" s="30">
        <f>'[1]Reconciliation Sheet'!J87</f>
        <v>2831656.27</v>
      </c>
      <c r="I28" s="30">
        <f>'[1]Reconciliation Sheet'!K87</f>
        <v>2855712.27</v>
      </c>
      <c r="J28" s="22"/>
      <c r="K28" s="2"/>
    </row>
    <row r="29" spans="1:11" x14ac:dyDescent="0.25">
      <c r="A29" s="34" t="s">
        <v>17</v>
      </c>
      <c r="B29" s="22"/>
      <c r="C29" s="22"/>
      <c r="D29" s="33">
        <f>'[1]Reconciliation Sheet'!F88</f>
        <v>88227</v>
      </c>
      <c r="E29" s="30">
        <f>'[1]Reconciliation Sheet'!G88</f>
        <v>43923</v>
      </c>
      <c r="F29" s="30">
        <f>'[1]Reconciliation Sheet'!H88</f>
        <v>101176</v>
      </c>
      <c r="G29" s="30">
        <f>'[1]Reconciliation Sheet'!I88</f>
        <v>36293.269999999997</v>
      </c>
      <c r="H29" s="30">
        <f>'[1]Reconciliation Sheet'!J88</f>
        <v>24057</v>
      </c>
      <c r="I29" s="30">
        <f>'[1]Reconciliation Sheet'!K88</f>
        <v>476662</v>
      </c>
      <c r="J29" s="22"/>
      <c r="K29" s="2"/>
    </row>
    <row r="30" spans="1:11" x14ac:dyDescent="0.25">
      <c r="A30" s="34" t="s">
        <v>16</v>
      </c>
      <c r="B30" s="22"/>
      <c r="C30" s="22"/>
      <c r="D30" s="33">
        <f>'[1]Reconciliation Sheet'!F95</f>
        <v>72024</v>
      </c>
      <c r="E30" s="30">
        <f>'[1]Reconciliation Sheet'!G95</f>
        <v>72466</v>
      </c>
      <c r="F30" s="30">
        <f>'[1]Reconciliation Sheet'!H95</f>
        <v>50827</v>
      </c>
      <c r="G30" s="30">
        <f>'[1]Reconciliation Sheet'!I95</f>
        <v>52874</v>
      </c>
      <c r="H30" s="30">
        <f>'[1]Reconciliation Sheet'!J95</f>
        <v>49114</v>
      </c>
      <c r="I30" s="32">
        <f>'[1]Reconciliation Sheet'!K68+'[1]Reconciliation Sheet'!K69</f>
        <v>601978.19999999995</v>
      </c>
      <c r="J30" s="22"/>
      <c r="K30" s="2"/>
    </row>
    <row r="31" spans="1:11" x14ac:dyDescent="0.25">
      <c r="A31" s="31" t="s">
        <v>15</v>
      </c>
      <c r="B31" s="22"/>
      <c r="C31" s="22"/>
      <c r="D31" s="30">
        <f>SUM(D28:D30)</f>
        <v>2722288</v>
      </c>
      <c r="E31" s="30">
        <f>SUM(E28:E30)</f>
        <v>2766653</v>
      </c>
      <c r="F31" s="30">
        <f>SUM(F28:F30)</f>
        <v>2846190</v>
      </c>
      <c r="G31" s="30">
        <f>SUM(G28:G30)</f>
        <v>2884530.27</v>
      </c>
      <c r="H31" s="30">
        <f>SUM(H28:H30)</f>
        <v>2904827.27</v>
      </c>
      <c r="I31" s="30">
        <f>SUM(I28:I30)</f>
        <v>3934352.4699999997</v>
      </c>
      <c r="J31" s="22"/>
      <c r="K31" s="2"/>
    </row>
    <row r="32" spans="1:11" x14ac:dyDescent="0.25">
      <c r="A32" s="29" t="s">
        <v>14</v>
      </c>
      <c r="B32" s="28"/>
      <c r="C32" s="26"/>
      <c r="D32" s="27">
        <f>'[1]1.2 TB Historical Balances'!M530</f>
        <v>72024.75</v>
      </c>
      <c r="E32" s="27">
        <f>'[1]1.2 TB Historical Balances'!P530</f>
        <v>72465.66</v>
      </c>
      <c r="F32" s="27">
        <f>'[1]1.2 TB Historical Balances'!S530</f>
        <v>50827</v>
      </c>
      <c r="G32" s="27">
        <f>'[1]1.2 TB Historical Balances'!V530</f>
        <v>52874.3</v>
      </c>
      <c r="H32" s="27">
        <f>'[1]1.2 TB Historical Balances'!Y530</f>
        <v>49113.74</v>
      </c>
      <c r="I32" s="26"/>
      <c r="J32" s="25"/>
      <c r="K32" s="2"/>
    </row>
    <row r="33" spans="1:12" ht="26.25" x14ac:dyDescent="0.25">
      <c r="A33" s="24" t="s">
        <v>13</v>
      </c>
      <c r="B33" s="22"/>
      <c r="C33" s="22"/>
      <c r="D33" s="23">
        <f>D25-D31</f>
        <v>24412.609654000029</v>
      </c>
      <c r="E33" s="23">
        <f>E25-E31</f>
        <v>20042.072448839899</v>
      </c>
      <c r="F33" s="23">
        <f>F25-F31</f>
        <v>42520.669978787191</v>
      </c>
      <c r="G33" s="23">
        <f>G25-G31</f>
        <v>33083</v>
      </c>
      <c r="H33" s="23">
        <f>H25-H31</f>
        <v>17629</v>
      </c>
      <c r="I33" s="23">
        <f>I25-I31</f>
        <v>29122.700000000186</v>
      </c>
      <c r="J33" s="22"/>
      <c r="K33" s="2"/>
    </row>
    <row r="34" spans="1:12" x14ac:dyDescent="0.25">
      <c r="B34" s="3"/>
      <c r="C34" s="3"/>
      <c r="I34" s="21"/>
      <c r="J34" s="3"/>
      <c r="K34" s="2"/>
      <c r="L34" s="2"/>
    </row>
    <row r="35" spans="1:12" x14ac:dyDescent="0.25">
      <c r="A35" s="6"/>
      <c r="B35" s="3"/>
      <c r="C35" s="3"/>
      <c r="D35" s="21"/>
      <c r="E35" s="21"/>
      <c r="F35" s="21"/>
      <c r="G35" s="21"/>
      <c r="H35" s="21"/>
      <c r="I35" s="21"/>
      <c r="J35" s="3"/>
      <c r="K35" s="2"/>
      <c r="L35" s="2"/>
    </row>
    <row r="36" spans="1:12" x14ac:dyDescent="0.25">
      <c r="A36" s="6" t="s">
        <v>12</v>
      </c>
      <c r="B36" s="3"/>
      <c r="C36" s="3"/>
      <c r="D36" s="21"/>
      <c r="E36" s="21"/>
      <c r="F36" s="21"/>
      <c r="G36" s="21"/>
      <c r="H36" s="21"/>
      <c r="I36" s="21"/>
      <c r="J36" s="3"/>
      <c r="K36" s="2"/>
      <c r="L36" s="2"/>
    </row>
    <row r="37" spans="1:12" s="13" customFormat="1" x14ac:dyDescent="0.25">
      <c r="A37" s="18" t="s">
        <v>11</v>
      </c>
      <c r="B37" s="17"/>
      <c r="C37" s="17"/>
      <c r="D37" s="17"/>
      <c r="E37" s="17"/>
      <c r="F37" s="17"/>
      <c r="G37" s="16">
        <f>I33</f>
        <v>29122.700000000186</v>
      </c>
      <c r="H37" s="3"/>
      <c r="I37" s="20" t="s">
        <v>10</v>
      </c>
      <c r="J37" s="19">
        <f>'[1]5.1 Capital Structure'!K31</f>
        <v>6.0212000000000002E-2</v>
      </c>
      <c r="K37" s="2"/>
      <c r="L37" s="2"/>
    </row>
    <row r="38" spans="1:12" s="13" customFormat="1" ht="26.25" customHeight="1" x14ac:dyDescent="0.25">
      <c r="A38" s="18" t="s">
        <v>9</v>
      </c>
      <c r="B38" s="17"/>
      <c r="C38" s="17"/>
      <c r="D38" s="17"/>
      <c r="E38" s="17"/>
      <c r="F38" s="17"/>
      <c r="G38" s="16">
        <f>I33*J37*J38</f>
        <v>1753.5360124000113</v>
      </c>
      <c r="H38" s="9" t="s">
        <v>8</v>
      </c>
      <c r="I38" s="9"/>
      <c r="J38" s="15">
        <v>1</v>
      </c>
      <c r="K38" s="14"/>
      <c r="L38" s="2"/>
    </row>
    <row r="39" spans="1:12" x14ac:dyDescent="0.25">
      <c r="A39" s="12" t="s">
        <v>7</v>
      </c>
      <c r="B39" s="11"/>
      <c r="C39" s="11"/>
      <c r="D39" s="11"/>
      <c r="E39" s="11"/>
      <c r="F39" s="11"/>
      <c r="G39" s="10">
        <f>G37+G38</f>
        <v>30876.236012400197</v>
      </c>
      <c r="H39" s="9"/>
      <c r="I39" s="9"/>
      <c r="J39" s="8"/>
      <c r="K39" s="2"/>
      <c r="L39" s="2"/>
    </row>
    <row r="40" spans="1:12" x14ac:dyDescent="0.25">
      <c r="A40" s="6"/>
      <c r="B40" s="3"/>
      <c r="C40" s="3"/>
      <c r="D40" s="3"/>
      <c r="E40" s="3"/>
      <c r="F40" s="3"/>
      <c r="G40" s="7"/>
      <c r="H40" s="3"/>
      <c r="I40" s="3"/>
      <c r="J40" s="3"/>
      <c r="K40" s="2"/>
      <c r="L40" s="2"/>
    </row>
    <row r="41" spans="1:12" x14ac:dyDescent="0.25">
      <c r="A41" s="6" t="s">
        <v>6</v>
      </c>
      <c r="B41" s="3"/>
      <c r="C41" s="3"/>
      <c r="D41" s="3"/>
      <c r="E41" s="3"/>
      <c r="F41" s="3"/>
      <c r="G41" s="3"/>
      <c r="H41" s="3"/>
      <c r="I41" s="3"/>
      <c r="J41" s="3"/>
      <c r="K41" s="2"/>
      <c r="L41" s="2"/>
    </row>
    <row r="42" spans="1:12" ht="15" customHeight="1" x14ac:dyDescent="0.25">
      <c r="A42" s="5" t="s">
        <v>5</v>
      </c>
      <c r="B42" s="5"/>
      <c r="C42" s="5"/>
      <c r="D42" s="5"/>
      <c r="E42" s="5"/>
      <c r="F42" s="5"/>
      <c r="G42" s="5"/>
      <c r="H42" s="5"/>
      <c r="I42" s="5"/>
      <c r="J42" s="5"/>
      <c r="K42" s="5"/>
      <c r="L42" s="2"/>
    </row>
    <row r="43" spans="1:12" x14ac:dyDescent="0.25">
      <c r="A43" s="3" t="s">
        <v>4</v>
      </c>
      <c r="B43" s="3"/>
      <c r="C43" s="3"/>
      <c r="D43" s="3"/>
      <c r="E43" s="3"/>
      <c r="F43" s="3"/>
      <c r="G43" s="3"/>
      <c r="H43" s="3"/>
      <c r="I43" s="3"/>
      <c r="J43" s="3"/>
      <c r="K43" s="2"/>
      <c r="L43" s="2"/>
    </row>
    <row r="44" spans="1:12" x14ac:dyDescent="0.25">
      <c r="A44" s="3" t="s">
        <v>3</v>
      </c>
      <c r="B44" s="3"/>
      <c r="C44" s="3"/>
      <c r="D44" s="3"/>
      <c r="E44" s="3"/>
      <c r="F44" s="3"/>
      <c r="G44" s="3"/>
      <c r="H44" s="3"/>
      <c r="I44" s="3"/>
      <c r="J44" s="3"/>
      <c r="K44" s="2"/>
      <c r="L44" s="2"/>
    </row>
    <row r="45" spans="1:12" x14ac:dyDescent="0.25">
      <c r="A45" s="3" t="s">
        <v>2</v>
      </c>
      <c r="B45" s="3"/>
      <c r="C45" s="3"/>
      <c r="D45" s="3"/>
      <c r="E45" s="3"/>
      <c r="F45" s="3"/>
      <c r="G45" s="3"/>
      <c r="H45" s="3"/>
      <c r="I45" s="3"/>
      <c r="J45" s="3"/>
      <c r="K45" s="2"/>
      <c r="L45" s="2"/>
    </row>
    <row r="46" spans="1:12" ht="15" customHeight="1" x14ac:dyDescent="0.25">
      <c r="A46" s="4" t="s">
        <v>1</v>
      </c>
      <c r="B46" s="4"/>
      <c r="C46" s="4"/>
      <c r="D46" s="4"/>
      <c r="E46" s="4"/>
      <c r="F46" s="4"/>
      <c r="G46" s="4"/>
      <c r="H46" s="4"/>
      <c r="I46" s="4"/>
      <c r="J46" s="3"/>
      <c r="K46" s="2"/>
      <c r="L46" s="2"/>
    </row>
    <row r="47" spans="1:12" x14ac:dyDescent="0.25">
      <c r="A47" s="3" t="s">
        <v>0</v>
      </c>
      <c r="B47" s="2"/>
      <c r="C47" s="2"/>
      <c r="D47" s="2"/>
      <c r="E47" s="2"/>
      <c r="F47" s="2"/>
      <c r="G47" s="2"/>
      <c r="H47" s="2"/>
      <c r="I47" s="2"/>
      <c r="J47" s="3"/>
      <c r="K47" s="2"/>
      <c r="L47" s="2"/>
    </row>
    <row r="48" spans="1:12" x14ac:dyDescent="0.25">
      <c r="A48" s="3"/>
      <c r="B48" s="3"/>
      <c r="C48" s="3"/>
      <c r="D48" s="3"/>
      <c r="E48" s="3"/>
      <c r="F48" s="3"/>
      <c r="G48" s="3"/>
      <c r="H48" s="3"/>
      <c r="I48" s="3"/>
      <c r="J48" s="3"/>
      <c r="K48" s="2"/>
      <c r="L48" s="2"/>
    </row>
    <row r="49" spans="1:12" x14ac:dyDescent="0.25">
      <c r="A49" s="3"/>
      <c r="B49" s="3"/>
      <c r="C49" s="3"/>
      <c r="D49" s="3"/>
      <c r="E49" s="3"/>
      <c r="F49" s="3"/>
      <c r="G49" s="3"/>
      <c r="H49" s="3"/>
      <c r="I49" s="3"/>
      <c r="J49" s="3"/>
      <c r="K49" s="2"/>
      <c r="L49" s="2"/>
    </row>
    <row r="50" spans="1:12" x14ac:dyDescent="0.25">
      <c r="A50" s="3"/>
      <c r="B50" s="3"/>
      <c r="C50" s="3"/>
      <c r="D50" s="3"/>
      <c r="E50" s="3"/>
      <c r="F50" s="3"/>
      <c r="G50" s="3"/>
      <c r="H50" s="3"/>
      <c r="I50" s="3"/>
      <c r="J50" s="3"/>
      <c r="K50" s="2"/>
      <c r="L50" s="2"/>
    </row>
    <row r="51" spans="1:12" x14ac:dyDescent="0.25">
      <c r="A51" s="3"/>
      <c r="B51" s="3"/>
      <c r="C51" s="3"/>
      <c r="D51" s="3"/>
      <c r="E51" s="3"/>
      <c r="F51" s="3"/>
      <c r="G51" s="3"/>
      <c r="H51" s="3"/>
      <c r="I51" s="3"/>
      <c r="J51" s="3"/>
      <c r="K51" s="2"/>
      <c r="L51" s="2"/>
    </row>
    <row r="52" spans="1:12" x14ac:dyDescent="0.25">
      <c r="A52" s="3"/>
      <c r="B52" s="3"/>
      <c r="C52" s="3"/>
      <c r="D52" s="3"/>
      <c r="E52" s="3"/>
      <c r="F52" s="3"/>
      <c r="G52" s="3"/>
      <c r="H52" s="3"/>
      <c r="I52" s="3"/>
      <c r="J52" s="3"/>
      <c r="K52" s="2"/>
      <c r="L52" s="2"/>
    </row>
    <row r="53" spans="1:12" x14ac:dyDescent="0.25">
      <c r="A53" s="3"/>
      <c r="B53" s="2"/>
      <c r="C53" s="2"/>
      <c r="D53" s="2"/>
      <c r="E53" s="2"/>
      <c r="F53" s="2"/>
      <c r="G53" s="2"/>
      <c r="H53" s="2"/>
      <c r="I53" s="2"/>
      <c r="J53" s="2"/>
      <c r="K53" s="2"/>
      <c r="L53" s="2"/>
    </row>
  </sheetData>
  <dataValidations count="1">
    <dataValidation allowBlank="1" showInputMessage="1" showErrorMessage="1" promptTitle="Date Format" prompt="E.g:  &quot;August 1, 2011&quot;" sqref="WVN983042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xr:uid="{00000000-0002-0000-19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Balance of 1576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2018-11-25T22:30:32Z</dcterms:created>
  <dcterms:modified xsi:type="dcterms:W3CDTF">2018-11-25T22:31:02Z</dcterms:modified>
</cp:coreProperties>
</file>