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A6F29BCE-E1EC-40D7-8B4C-A16C12342726}"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 r:id="rId13"/>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33" r:id="rId14"/>
    <pivotCache cacheId="34" r:id="rId15"/>
    <pivotCache cacheId="35" r:id="rId16"/>
  </pivotCaches>
</workbook>
</file>

<file path=xl/calcChain.xml><?xml version="1.0" encoding="utf-8"?>
<calcChain xmlns="http://schemas.openxmlformats.org/spreadsheetml/2006/main">
  <c r="D267" i="1" l="1"/>
  <c r="D268" i="1" s="1"/>
  <c r="D265" i="1"/>
  <c r="D266" i="1" s="1"/>
  <c r="D263" i="1"/>
  <c r="D264" i="1" s="1"/>
  <c r="D261" i="1"/>
  <c r="D262" i="1" s="1"/>
  <c r="D259" i="1"/>
  <c r="D258" i="1"/>
  <c r="D257" i="1"/>
  <c r="D256" i="1"/>
  <c r="D255" i="1"/>
  <c r="D254" i="1"/>
  <c r="D253" i="1"/>
  <c r="D252" i="1"/>
  <c r="D251" i="1"/>
  <c r="D250" i="1"/>
  <c r="D249" i="1"/>
  <c r="D248" i="1"/>
  <c r="D247" i="1"/>
  <c r="D246" i="1"/>
  <c r="D245" i="1"/>
  <c r="D244" i="1"/>
  <c r="D243" i="1"/>
  <c r="D241" i="1"/>
  <c r="D242" i="1" s="1"/>
  <c r="D239" i="1"/>
  <c r="D240" i="1" s="1"/>
  <c r="D237" i="1"/>
  <c r="D236" i="1"/>
  <c r="D235" i="1"/>
  <c r="D234" i="1"/>
  <c r="D231" i="1"/>
  <c r="D230" i="1"/>
  <c r="D229" i="1"/>
  <c r="D228" i="1"/>
  <c r="D225" i="1"/>
  <c r="D224" i="1"/>
  <c r="D223" i="1"/>
  <c r="D222" i="1"/>
  <c r="D221" i="1"/>
  <c r="D220" i="1"/>
  <c r="D219" i="1"/>
  <c r="D218" i="1"/>
  <c r="D216" i="1"/>
  <c r="D215" i="1"/>
  <c r="D214" i="1"/>
  <c r="D213" i="1"/>
  <c r="D212" i="1"/>
  <c r="D211" i="1"/>
  <c r="D210" i="1"/>
  <c r="D209" i="1"/>
  <c r="D207" i="1"/>
  <c r="D206" i="1"/>
  <c r="D205" i="1"/>
  <c r="D208" i="1" s="1"/>
  <c r="D203" i="1"/>
  <c r="D204" i="1" s="1"/>
  <c r="D202" i="1"/>
  <c r="D199" i="1"/>
  <c r="D200" i="1" s="1"/>
  <c r="D197" i="1"/>
  <c r="D196" i="1"/>
  <c r="D195" i="1"/>
  <c r="D193" i="1"/>
  <c r="D192" i="1"/>
  <c r="D191" i="1"/>
  <c r="D190" i="1"/>
  <c r="D189" i="1"/>
  <c r="D188" i="1"/>
  <c r="D187" i="1"/>
  <c r="D186" i="1"/>
  <c r="D184" i="1"/>
  <c r="D183" i="1"/>
  <c r="D182" i="1"/>
  <c r="D181" i="1"/>
  <c r="D180" i="1"/>
  <c r="D179" i="1"/>
  <c r="D178" i="1"/>
  <c r="D177" i="1"/>
  <c r="D176" i="1"/>
  <c r="D175" i="1"/>
  <c r="D173" i="1"/>
  <c r="D174" i="1" s="1"/>
  <c r="D172" i="1"/>
  <c r="D170" i="1"/>
  <c r="D169" i="1"/>
  <c r="D167" i="1"/>
  <c r="D166" i="1"/>
  <c r="D165" i="1"/>
  <c r="D164" i="1"/>
  <c r="D163" i="1"/>
  <c r="D160" i="1"/>
  <c r="D159" i="1"/>
  <c r="D158" i="1"/>
  <c r="D157" i="1"/>
  <c r="D155" i="1"/>
  <c r="D154" i="1"/>
  <c r="D153" i="1"/>
  <c r="D151" i="1"/>
  <c r="D150" i="1"/>
  <c r="D149" i="1"/>
  <c r="D148" i="1"/>
  <c r="D147" i="1"/>
  <c r="D145" i="1"/>
  <c r="D146" i="1" s="1"/>
  <c r="D143" i="1"/>
  <c r="D142" i="1"/>
  <c r="D141" i="1"/>
  <c r="D140" i="1"/>
  <c r="D144" i="1" s="1"/>
  <c r="D138" i="1"/>
  <c r="D137" i="1"/>
  <c r="D136" i="1"/>
  <c r="D135" i="1"/>
  <c r="D134" i="1"/>
  <c r="D133" i="1"/>
  <c r="D132" i="1"/>
  <c r="D129" i="1"/>
  <c r="D128" i="1"/>
  <c r="D127" i="1"/>
  <c r="D126" i="1"/>
  <c r="D124" i="1"/>
  <c r="D125" i="1" s="1"/>
  <c r="D123" i="1"/>
  <c r="D122" i="1"/>
  <c r="D121" i="1"/>
  <c r="D118" i="1"/>
  <c r="D117" i="1"/>
  <c r="D116" i="1"/>
  <c r="D115" i="1"/>
  <c r="D119" i="1" s="1"/>
  <c r="D113" i="1"/>
  <c r="D112" i="1"/>
  <c r="D111" i="1"/>
  <c r="G105" i="1"/>
  <c r="E105" i="1"/>
  <c r="C105" i="1"/>
  <c r="G104" i="1"/>
  <c r="E104" i="1"/>
  <c r="C104" i="1"/>
  <c r="E103" i="1"/>
  <c r="C103" i="1"/>
  <c r="C102" i="1"/>
  <c r="C98" i="1"/>
  <c r="C97" i="1"/>
  <c r="C96" i="1"/>
  <c r="C95" i="1"/>
  <c r="E94" i="1"/>
  <c r="C94" i="1"/>
  <c r="E93" i="1"/>
  <c r="C93" i="1"/>
  <c r="C91" i="1"/>
  <c r="G80" i="1"/>
  <c r="E80" i="1"/>
  <c r="G79" i="1"/>
  <c r="G78" i="1"/>
  <c r="G77" i="1"/>
  <c r="E77" i="1"/>
  <c r="G76" i="1"/>
  <c r="G75" i="1"/>
  <c r="E75" i="1"/>
  <c r="G74" i="1"/>
  <c r="G73" i="1"/>
  <c r="G72" i="1"/>
  <c r="E70" i="1"/>
  <c r="E79" i="1" s="1"/>
  <c r="I15" i="1"/>
  <c r="G14" i="1"/>
  <c r="E14" i="1"/>
  <c r="I12" i="1"/>
  <c r="G11" i="1"/>
  <c r="E74" i="1" l="1"/>
  <c r="E76" i="1"/>
  <c r="E78" i="1"/>
  <c r="D130" i="1"/>
  <c r="D139" i="1"/>
  <c r="D152" i="1"/>
  <c r="D185" i="1"/>
  <c r="D194" i="1"/>
  <c r="D114" i="1"/>
  <c r="E72" i="1"/>
  <c r="E81" i="1"/>
  <c r="D161" i="1"/>
  <c r="D168" i="1"/>
  <c r="D198" i="1"/>
  <c r="D238" i="1"/>
  <c r="D217" i="1"/>
  <c r="D226" i="1"/>
  <c r="D232" i="1"/>
  <c r="D260" i="1"/>
  <c r="E73" i="1"/>
  <c r="CU3207" i="7"/>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B1" i="7" l="1"/>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<sst xmlns="http://schemas.openxmlformats.org/spreadsheetml/2006/main" count="181664" uniqueCount="12901">
  <si>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</si>
  <si>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</si>
  <si>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</si>
  <si>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</si>
  <si>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</si>
  <si>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</si>
  <si>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</si>
  <si>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</si>
  <si>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</si>
  <si>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</si>
  <si>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</si>
  <si>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</si>
  <si>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</si>
  <si>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</si>
  <si>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</si>
  <si>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</si>
  <si>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</si>
  <si>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</si>
  <si>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</si>
  <si>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</si>
  <si>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</si>
  <si>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</si>
  <si>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</si>
  <si>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</si>
  <si>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</si>
  <si>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</si>
  <si>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</si>
  <si>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</si>
  <si>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</si>
  <si>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</si>
  <si>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</si>
  <si>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</si>
  <si>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</si>
  <si>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</si>
  <si>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</si>
  <si>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</si>
  <si>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</si>
  <si>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</si>
  <si>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</si>
  <si>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</si>
  <si>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</si>
  <si>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</si>
  <si>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</si>
  <si>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</si>
  <si>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</si>
  <si>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</si>
  <si>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</si>
  <si>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</si>
  <si>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</si>
  <si>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</si>
  <si>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</si>
  <si>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</si>
  <si>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</si>
  <si>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</si>
  <si>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</si>
  <si>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</si>
  <si>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</si>
  <si>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</si>
  <si>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</si>
  <si>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</si>
  <si>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</si>
  <si>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</si>
  <si>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</si>
  <si>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</si>
  <si>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</si>
  <si>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</si>
  <si>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</si>
  <si>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</si>
  <si>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</si>
  <si>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</si>
  <si>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</si>
  <si>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</si>
  <si>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</si>
  <si>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</si>
  <si>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</si>
  <si>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</si>
  <si>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</si>
  <si>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</si>
  <si>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</si>
  <si>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</si>
  <si>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</si>
  <si>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</si>
  <si>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</si>
  <si>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</si>
  <si>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</si>
  <si>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</si>
  <si>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</si>
  <si>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</si>
  <si>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</si>
  <si>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</si>
  <si>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</si>
  <si>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</si>
  <si>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</si>
  <si>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</si>
  <si>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</si>
  <si>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</si>
  <si>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</si>
  <si>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</si>
  <si>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</si>
  <si>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</si>
  <si>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</si>
  <si>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</si>
  <si>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</si>
  <si>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</si>
  <si>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</si>
  <si>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</si>
  <si>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</si>
  <si>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</si>
  <si>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</si>
  <si>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</si>
  <si>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</si>
  <si>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</si>
  <si>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</si>
  <si>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</si>
  <si>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</si>
  <si>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</si>
  <si>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</si>
  <si>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</si>
  <si>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</si>
  <si>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</si>
  <si>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</si>
  <si>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</si>
  <si>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</si>
  <si>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</si>
  <si>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</si>
  <si>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</si>
  <si>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</si>
  <si>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</si>
  <si>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</si>
  <si>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</si>
  <si>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</si>
  <si>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</si>
  <si>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</si>
  <si>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</si>
  <si>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</si>
  <si>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</si>
  <si>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</si>
  <si>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</si>
  <si>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</si>
  <si>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</si>
  <si>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</si>
  <si>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</si>
  <si>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</si>
  <si>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</si>
  <si>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</si>
  <si>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</si>
  <si>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</si>
  <si>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</si>
  <si>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</si>
  <si>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</si>
  <si>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</si>
  <si>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</si>
  <si>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</si>
  <si>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</si>
  <si>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</si>
  <si>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</si>
  <si>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</si>
  <si>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</si>
  <si>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</si>
  <si>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</si>
  <si>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</si>
  <si>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</si>
  <si>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</si>
  <si>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</si>
  <si>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</si>
  <si>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</si>
  <si>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</si>
  <si>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</si>
  <si>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</si>
  <si>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</si>
  <si>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</si>
  <si>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</si>
  <si>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</si>
  <si>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</si>
  <si>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</si>
  <si>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</si>
  <si>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</si>
  <si>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</si>
  <si>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</si>
  <si>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</si>
  <si>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</si>
  <si>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</si>
  <si>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</si>
  <si>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</si>
  <si>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</si>
  <si>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</si>
  <si>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</si>
  <si>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</si>
  <si>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</si>
  <si>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</si>
  <si>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</si>
  <si>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</si>
  <si>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</si>
  <si>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</si>
  <si>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</si>
  <si>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</si>
  <si>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</si>
  <si>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</si>
  <si>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</si>
  <si>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</si>
  <si>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</si>
  <si>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</si>
  <si>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</si>
  <si>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</si>
  <si>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</si>
  <si>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</si>
  <si>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</si>
  <si>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</si>
  <si>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</si>
  <si>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</si>
  <si>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</si>
  <si>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</si>
  <si>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</si>
  <si>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</si>
  <si>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</si>
  <si>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</si>
  <si>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</si>
  <si>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</si>
  <si>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</si>
  <si>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</si>
  <si>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</si>
  <si>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</si>
  <si>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</si>
  <si>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</si>
  <si>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</si>
  <si>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</si>
  <si>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</si>
  <si>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</si>
  <si>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</si>
  <si>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</si>
  <si>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</si>
  <si>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</si>
  <si>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</si>
  <si>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</si>
  <si>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</si>
  <si>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</si>
  <si>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</si>
  <si>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</si>
  <si>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</si>
  <si>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</si>
  <si>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</si>
  <si>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</si>
  <si>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</si>
  <si>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</si>
  <si>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</si>
  <si>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</si>
  <si>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</si>
  <si>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</si>
  <si>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</si>
  <si>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</si>
  <si>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</si>
  <si>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</si>
  <si>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</si>
  <si>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</si>
  <si>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</si>
  <si>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</si>
  <si>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</si>
  <si>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</si>
  <si>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</si>
  <si>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</si>
  <si>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</si>
  <si>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</si>
  <si>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</si>
  <si>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</si>
  <si>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</si>
  <si>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</si>
  <si>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</si>
  <si>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</si>
  <si>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</si>
  <si>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</si>
  <si>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</si>
  <si>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</si>
  <si>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</si>
  <si>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</si>
  <si>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</si>
  <si>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</si>
  <si>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</si>
  <si>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</si>
  <si>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</si>
  <si>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</si>
  <si>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</si>
  <si>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</si>
  <si>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</si>
  <si>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</si>
  <si>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</si>
  <si>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</si>
  <si>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</si>
  <si>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</si>
  <si>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</si>
  <si>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</si>
  <si>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</si>
  <si>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</si>
  <si>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</si>
  <si>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</si>
  <si>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</si>
  <si>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</si>
  <si>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</si>
  <si>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</si>
  <si>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</si>
  <si>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</si>
  <si>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</si>
  <si>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</si>
  <si>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</si>
  <si>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</si>
  <si>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</si>
  <si>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</si>
  <si>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</si>
  <si>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</si>
  <si>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</si>
  <si>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</si>
  <si>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</si>
  <si>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</si>
  <si>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</si>
  <si>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</si>
  <si>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</si>
  <si>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</si>
  <si>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</si>
  <si>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</si>
  <si>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</si>
  <si>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</si>
  <si>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</si>
  <si>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</si>
  <si>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</si>
  <si>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</si>
  <si>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</si>
  <si>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</si>
  <si>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</si>
  <si>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</si>
  <si>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</si>
  <si>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</si>
  <si>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</si>
  <si>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</si>
  <si>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</si>
  <si>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</si>
  <si>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</si>
  <si>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</si>
  <si>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</si>
  <si>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</si>
  <si>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</si>
  <si>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</si>
  <si>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</si>
  <si>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</si>
  <si>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</si>
  <si>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</si>
  <si>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</si>
  <si>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</si>
  <si>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</si>
  <si>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</si>
  <si>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</si>
  <si>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</si>
  <si>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</si>
  <si>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</si>
  <si>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</si>
  <si>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</si>
  <si>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</si>
  <si>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</si>
  <si>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</si>
  <si>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</si>
  <si>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</si>
  <si>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</si>
  <si>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</si>
  <si>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</si>
  <si>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</si>
  <si>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</si>
  <si>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</si>
  <si>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</si>
  <si>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</si>
  <si>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</si>
  <si>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</si>
  <si>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</si>
  <si>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</si>
  <si>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</si>
  <si>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</si>
  <si>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</si>
  <si>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</si>
  <si>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</si>
  <si>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</si>
  <si>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</si>
  <si>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</si>
  <si>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</si>
  <si>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</si>
  <si>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</si>
  <si>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</si>
  <si>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</si>
  <si>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</si>
  <si>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</si>
  <si>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</si>
  <si>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</si>
  <si>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</si>
  <si>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</si>
  <si>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</si>
  <si>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</si>
  <si>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</si>
  <si>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</si>
  <si>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</si>
  <si>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</si>
  <si>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</si>
  <si>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</si>
  <si>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</si>
  <si>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</si>
  <si>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</si>
  <si>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</si>
  <si>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</si>
  <si>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</si>
  <si>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</si>
  <si>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</si>
  <si>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</si>
  <si>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</si>
  <si>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</si>
  <si>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</si>
  <si>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</si>
  <si>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</si>
  <si>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</si>
  <si>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</si>
  <si>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</si>
  <si>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</si>
  <si>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</si>
  <si>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</si>
  <si>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</si>
  <si>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</si>
  <si>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</si>
  <si>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</si>
  <si>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</si>
  <si>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</si>
  <si>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</si>
  <si>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</si>
  <si>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</si>
  <si>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</si>
  <si>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</si>
  <si>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</si>
  <si>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</si>
  <si>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</si>
  <si>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</si>
  <si>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</si>
  <si>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</si>
  <si>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</si>
  <si>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</si>
  <si>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</si>
  <si>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</si>
  <si>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</si>
  <si>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</si>
  <si>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</si>
  <si>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</si>
  <si>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</si>
  <si>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</si>
  <si>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</si>
  <si>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</si>
  <si>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</si>
  <si>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</si>
  <si>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</si>
  <si>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</si>
  <si>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</si>
  <si>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</si>
  <si>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</si>
  <si>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</si>
  <si>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</si>
  <si>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</si>
  <si>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</si>
  <si>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</si>
  <si>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</si>
  <si>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</si>
  <si>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</si>
  <si>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</si>
  <si>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</si>
  <si>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</si>
  <si>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</si>
  <si>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</si>
  <si>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</si>
  <si>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</si>
  <si>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</si>
  <si>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</si>
  <si>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</si>
  <si>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</si>
  <si>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</si>
  <si>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</si>
  <si>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</si>
  <si>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</si>
  <si>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</si>
  <si>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</si>
  <si>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</si>
  <si>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</si>
  <si>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</si>
  <si>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</si>
  <si>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</si>
  <si>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</si>
  <si>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</si>
  <si>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</si>
  <si>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</si>
  <si>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</si>
  <si>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</si>
  <si>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</si>
  <si>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</si>
  <si>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</si>
  <si>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</si>
  <si>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</si>
  <si>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</si>
  <si>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</si>
  <si>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</si>
  <si>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</si>
  <si>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</si>
  <si>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</si>
  <si>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</si>
  <si>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</si>
  <si>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</si>
  <si>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</si>
  <si>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</si>
  <si>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</si>
  <si>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</si>
  <si>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</si>
  <si>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</si>
  <si>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</si>
  <si>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</si>
  <si>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</si>
  <si>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</si>
  <si>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</si>
  <si>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</si>
  <si>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</si>
  <si>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</si>
  <si>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</si>
  <si>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</si>
  <si>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</si>
  <si>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</si>
  <si>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</si>
  <si>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</si>
  <si>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</si>
  <si>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</si>
  <si>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</si>
  <si>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</si>
  <si>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</si>
  <si>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</si>
  <si>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</si>
  <si>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</si>
  <si>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</si>
  <si>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</si>
  <si>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</si>
  <si>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</si>
  <si>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</si>
  <si>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</si>
  <si>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</si>
  <si>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</si>
  <si>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</si>
  <si>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</si>
  <si>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</si>
  <si>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</si>
  <si>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</si>
  <si>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</si>
  <si>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</si>
  <si>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</si>
  <si>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</si>
  <si>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</si>
  <si>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</si>
  <si>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</si>
  <si>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</si>
  <si>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</si>
  <si>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</si>
  <si>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</si>
  <si>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</si>
  <si>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</si>
  <si>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</si>
  <si>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</si>
  <si>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</si>
  <si>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</si>
  <si>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</si>
  <si>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</si>
  <si>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</si>
  <si>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</si>
  <si>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</si>
  <si>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</si>
  <si>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</si>
  <si>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</si>
  <si>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</si>
  <si>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</si>
  <si>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</si>
  <si>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</si>
  <si>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</si>
  <si>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</si>
  <si>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</si>
  <si>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</si>
  <si>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</si>
  <si>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</si>
  <si>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</si>
  <si>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</si>
  <si>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</si>
  <si>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</si>
  <si>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</si>
  <si>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</si>
  <si>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</si>
  <si>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</si>
  <si>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</si>
  <si>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</si>
  <si>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</si>
  <si>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</si>
  <si>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</si>
  <si>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</si>
  <si>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</si>
  <si>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</si>
  <si>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</si>
  <si>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</si>
  <si>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</si>
  <si>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</si>
  <si>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</si>
  <si>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</si>
  <si>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</si>
  <si>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</si>
  <si>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</si>
  <si>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</si>
  <si>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</si>
  <si>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</si>
  <si>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</si>
  <si>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</si>
  <si>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</si>
  <si>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</si>
  <si>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</si>
  <si>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</si>
  <si>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</si>
  <si>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</si>
  <si>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</si>
  <si>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</si>
  <si>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</si>
  <si>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</si>
  <si>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</si>
  <si>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</si>
  <si>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</si>
  <si>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</si>
  <si>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</si>
  <si>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</si>
  <si>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</si>
  <si>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</si>
  <si>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</si>
  <si>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</si>
  <si>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</si>
  <si>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</si>
  <si>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</si>
  <si>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</si>
  <si>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</si>
  <si>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</si>
  <si>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</si>
  <si>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</si>
  <si>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</si>
  <si>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</si>
  <si>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</si>
  <si>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</si>
  <si>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</si>
  <si>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</si>
  <si>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</si>
  <si>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</si>
  <si>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</si>
  <si>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</si>
  <si>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</si>
  <si>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</si>
  <si>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</si>
  <si>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</si>
  <si>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</si>
  <si>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</si>
  <si>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</si>
  <si>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</si>
  <si>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</si>
  <si>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</si>
  <si>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</si>
  <si>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</si>
  <si>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</si>
  <si>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</si>
  <si>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</si>
  <si>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</si>
  <si>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</si>
  <si>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</si>
  <si>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</si>
  <si>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</si>
  <si>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</si>
  <si>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</si>
  <si>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</si>
  <si>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</si>
  <si>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</si>
  <si>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</si>
  <si>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</si>
  <si>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</si>
  <si>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</si>
  <si>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</si>
  <si>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</si>
  <si>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</si>
  <si>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</si>
  <si>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</si>
  <si>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</si>
  <si>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</si>
  <si>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</si>
  <si>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</si>
  <si>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</si>
  <si>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</si>
  <si>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</si>
  <si>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</si>
  <si>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</si>
  <si>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</si>
  <si>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</si>
  <si>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</si>
  <si>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</si>
  <si>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</si>
  <si>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</si>
  <si>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</si>
  <si>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</si>
  <si>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</si>
  <si>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</si>
  <si>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</si>
  <si>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</si>
  <si>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</si>
  <si>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</si>
  <si>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</si>
  <si>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</si>
  <si>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</si>
  <si>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</si>
  <si>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</si>
  <si>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</si>
  <si>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</si>
  <si>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</si>
  <si>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</si>
  <si>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</si>
  <si>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</si>
  <si>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</si>
  <si>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</si>
  <si>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</si>
  <si>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</si>
  <si>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</si>
  <si>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</si>
  <si>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</si>
  <si>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</si>
  <si>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</si>
  <si>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</si>
  <si>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</si>
  <si>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</si>
  <si>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</si>
  <si>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</si>
  <si>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</si>
  <si>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</si>
  <si>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</si>
  <si>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</si>
  <si>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</si>
  <si>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</si>
  <si>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</si>
  <si>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</si>
  <si>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</si>
  <si>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</si>
  <si>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</si>
  <si>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</si>
  <si>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</si>
  <si>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</si>
  <si>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</si>
  <si>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</si>
  <si>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</si>
  <si>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</si>
  <si>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</si>
  <si>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</si>
  <si>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</si>
  <si>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</si>
  <si>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</si>
  <si>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</si>
  <si>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</si>
  <si>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</si>
  <si>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</si>
  <si>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</si>
  <si>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</si>
  <si>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</si>
  <si>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</si>
  <si>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</si>
  <si>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</si>
  <si>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</si>
  <si>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</si>
  <si>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</si>
  <si>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</si>
  <si>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</si>
  <si>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</si>
  <si>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</si>
  <si>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</si>
  <si>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</si>
  <si>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</si>
  <si>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</si>
  <si>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</si>
  <si>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</si>
  <si>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</si>
  <si>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</si>
  <si>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</si>
  <si>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</si>
  <si>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</si>
  <si>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</si>
  <si>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</si>
  <si>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</si>
  <si>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</si>
  <si>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</si>
  <si>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</si>
  <si>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</si>
  <si>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</si>
  <si>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</si>
  <si>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</si>
  <si>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</si>
  <si>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</si>
  <si>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</si>
  <si>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</si>
  <si>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</si>
  <si>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</si>
  <si>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</si>
  <si>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</si>
  <si>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</si>
  <si>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</si>
  <si>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</si>
  <si>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</si>
  <si>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</si>
  <si>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</si>
  <si>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</si>
  <si>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</si>
  <si>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</si>
  <si>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</si>
  <si>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</si>
  <si>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</si>
  <si>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</si>
  <si>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</si>
  <si>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</si>
  <si>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</si>
  <si>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</si>
  <si>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</si>
  <si>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</si>
  <si>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</si>
  <si>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</si>
  <si>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</si>
  <si>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</si>
  <si>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</si>
  <si>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</si>
  <si>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</si>
  <si>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</si>
  <si>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</si>
  <si>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</si>
  <si>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</si>
  <si>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</si>
  <si>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</si>
  <si>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</si>
  <si>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</si>
  <si>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</si>
  <si>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</si>
  <si>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</si>
  <si>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</si>
  <si>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</si>
  <si>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</si>
  <si>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</si>
  <si>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</si>
  <si>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</si>
  <si>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</si>
  <si>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</si>
  <si>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</si>
  <si>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</si>
  <si>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</si>
  <si>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</si>
  <si>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</si>
  <si>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</si>
  <si>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</si>
  <si>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</si>
  <si>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</si>
  <si>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</si>
  <si>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</si>
  <si>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</si>
  <si>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</si>
  <si>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</si>
  <si>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</si>
  <si>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</si>
  <si>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</si>
  <si>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</si>
  <si>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</si>
  <si>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</si>
  <si>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</si>
  <si>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</si>
  <si>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</si>
  <si>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</si>
  <si>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</si>
  <si>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</si>
  <si>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</si>
  <si>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</si>
  <si>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</si>
  <si>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</si>
  <si>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</si>
  <si>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</si>
  <si>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</si>
  <si>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</si>
  <si>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</si>
  <si>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</si>
  <si>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</si>
  <si>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</si>
  <si>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</si>
  <si>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</si>
  <si>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</si>
  <si>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</si>
  <si>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</si>
  <si>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</si>
  <si>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</si>
  <si>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</si>
  <si>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</si>
  <si>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</si>
  <si>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</si>
  <si>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</si>
  <si>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</si>
  <si>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</si>
  <si>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</si>
  <si>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</si>
  <si>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</si>
  <si>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</si>
  <si>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</si>
  <si>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</si>
  <si>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</si>
  <si>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</si>
  <si>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</si>
  <si>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</si>
  <si>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</si>
  <si>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</si>
  <si>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</si>
  <si>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</si>
  <si>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</si>
  <si>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</si>
  <si>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</si>
  <si>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</si>
  <si>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</si>
  <si>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</si>
  <si>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</si>
  <si>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</si>
  <si>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</si>
  <si>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</si>
  <si>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</si>
  <si>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</si>
  <si>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</si>
  <si>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</si>
  <si>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</si>
  <si>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</si>
  <si>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</si>
  <si>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</si>
  <si>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</si>
  <si>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</si>
  <si>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</si>
  <si>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</si>
  <si>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</si>
  <si>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</si>
  <si>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</si>
  <si>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</si>
  <si>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</si>
  <si>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</si>
  <si>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</si>
  <si>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</si>
  <si>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</si>
  <si>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</si>
  <si>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</si>
  <si>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</si>
  <si>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</si>
  <si>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</si>
  <si>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</si>
  <si>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</si>
  <si>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</si>
  <si>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</si>
  <si>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</si>
  <si>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</si>
  <si>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</si>
  <si>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</si>
  <si>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</si>
  <si>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</si>
  <si>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</si>
  <si>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</si>
  <si>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</si>
  <si>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</si>
  <si>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</si>
  <si>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</si>
  <si>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</si>
  <si>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</si>
  <si>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</si>
  <si>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</si>
  <si>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</si>
  <si>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</si>
  <si>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</si>
  <si>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</si>
  <si>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</si>
  <si>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</si>
  <si>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</si>
  <si>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</si>
  <si>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</si>
  <si>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</si>
  <si>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</si>
  <si>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</si>
  <si>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</si>
  <si>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</si>
  <si>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</si>
  <si>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</si>
  <si>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</si>
  <si>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</si>
  <si>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</si>
  <si>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</si>
  <si>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</si>
  <si>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</si>
  <si>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</si>
  <si>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</si>
  <si>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</si>
  <si>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</si>
  <si>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</si>
  <si>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</si>
  <si>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</si>
  <si>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</si>
  <si>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</si>
  <si>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</si>
  <si>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</si>
  <si>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</si>
  <si>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</si>
  <si>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</si>
  <si>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</si>
  <si>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</si>
  <si>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</si>
  <si>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</si>
  <si>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</si>
  <si>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</si>
  <si>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</si>
  <si>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</si>
  <si>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</si>
  <si>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</si>
  <si>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</si>
  <si>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</si>
  <si>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</si>
  <si>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</si>
  <si>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</si>
  <si>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</si>
  <si>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</si>
  <si>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</si>
  <si>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</si>
  <si>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</si>
  <si>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</si>
  <si>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</si>
  <si>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</si>
  <si>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</si>
  <si>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</si>
  <si>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</si>
  <si>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</si>
  <si>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</si>
  <si>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</si>
  <si>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</si>
  <si>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</si>
  <si>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</si>
  <si>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</si>
  <si>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</si>
  <si>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</si>
  <si>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</si>
  <si>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</si>
  <si>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</si>
  <si>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</si>
  <si>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</si>
  <si>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</si>
  <si>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</si>
  <si>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</si>
  <si>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</si>
  <si>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</si>
  <si>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</si>
  <si>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</si>
  <si>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</si>
  <si>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</si>
  <si>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</si>
  <si>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</si>
  <si>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</si>
  <si>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</si>
  <si>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</si>
  <si>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</si>
  <si>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</si>
  <si>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</si>
  <si>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</si>
  <si>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</si>
  <si>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</si>
  <si>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</si>
  <si>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</si>
  <si>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</si>
  <si>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</si>
  <si>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</si>
  <si>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</si>
  <si>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</si>
  <si>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</si>
  <si>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</si>
  <si>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</si>
  <si>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</si>
  <si>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</si>
  <si>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</si>
  <si>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</si>
  <si>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</si>
  <si>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</si>
  <si>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</si>
  <si>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</si>
  <si>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</si>
  <si>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</si>
  <si>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</si>
  <si>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</si>
  <si>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</si>
  <si>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</si>
  <si>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</si>
  <si>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</si>
  <si>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</si>
  <si>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</si>
  <si>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</si>
  <si>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</si>
  <si>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</si>
  <si>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</si>
  <si>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</si>
  <si>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</si>
  <si>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</si>
  <si>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</si>
  <si>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</si>
  <si>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</si>
  <si>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</si>
  <si>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</si>
  <si>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</si>
  <si>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</si>
  <si>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</si>
  <si>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</si>
  <si>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</si>
  <si>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</si>
  <si>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</si>
  <si>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</si>
  <si>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</si>
  <si>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</si>
  <si>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</si>
  <si>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</si>
  <si>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</si>
  <si>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</si>
  <si>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</si>
  <si>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</si>
  <si>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</si>
  <si>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</si>
  <si>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</si>
  <si>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</si>
  <si>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</si>
  <si>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</si>
  <si>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</si>
  <si>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</si>
  <si>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</si>
  <si>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</si>
  <si>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</si>
  <si>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</si>
  <si>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</si>
  <si>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</si>
  <si>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</si>
  <si>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</si>
  <si>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</si>
  <si>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</si>
  <si>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</si>
  <si>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</si>
  <si>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</si>
  <si>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</si>
  <si>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</si>
  <si>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</si>
  <si>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</si>
  <si>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</si>
  <si>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</si>
  <si>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</si>
  <si>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</si>
  <si>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</si>
  <si>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</si>
  <si>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</si>
  <si>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</si>
  <si>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</si>
  <si>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</si>
  <si>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</si>
  <si>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</si>
  <si>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</si>
  <si>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</si>
  <si>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</si>
  <si>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</si>
  <si>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</si>
  <si>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</si>
  <si>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</si>
  <si>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</si>
  <si>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</si>
  <si>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</si>
  <si>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</si>
  <si>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</si>
  <si>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</si>
  <si>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</si>
  <si>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</si>
  <si>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</si>
  <si>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</si>
  <si>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</si>
  <si>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</si>
  <si>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</si>
  <si>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</si>
  <si>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</si>
  <si>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</si>
  <si>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</si>
  <si>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</si>
  <si>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</si>
  <si>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</si>
  <si>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</si>
  <si>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</si>
  <si>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</si>
  <si>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</si>
  <si>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</si>
  <si>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</si>
  <si>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</si>
  <si>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</si>
  <si>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</si>
  <si>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</si>
  <si>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</si>
  <si>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</si>
  <si>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</si>
  <si>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</si>
  <si>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</si>
  <si>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</si>
  <si>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</si>
  <si>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</si>
  <si>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</si>
  <si>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</si>
  <si>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</si>
  <si>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</si>
  <si>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</si>
  <si>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</si>
  <si>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</si>
  <si>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</si>
  <si>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</si>
  <si>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</si>
  <si>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</si>
  <si>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</si>
  <si>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</si>
  <si>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</si>
  <si>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</si>
  <si>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</si>
  <si>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</si>
  <si>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</si>
  <si>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</si>
  <si>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</si>
  <si>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</si>
  <si>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</si>
  <si>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</si>
  <si>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</si>
  <si>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</si>
  <si>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</si>
  <si>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</si>
  <si>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</si>
  <si>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</si>
  <si>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</si>
  <si>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</si>
  <si>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</si>
  <si>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</si>
  <si>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</si>
  <si>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</si>
  <si>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</si>
  <si>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</si>
  <si>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</si>
  <si>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</si>
  <si>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</si>
  <si>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</si>
  <si>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</si>
  <si>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</si>
  <si>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</si>
  <si>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</si>
  <si>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</si>
  <si>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</si>
  <si>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</si>
  <si>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</si>
  <si>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</si>
  <si>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</si>
  <si>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</si>
  <si>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</si>
  <si>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</si>
  <si>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</si>
  <si>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</si>
  <si>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</si>
  <si>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</si>
  <si>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</si>
  <si>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</si>
  <si>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</si>
  <si>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</si>
  <si>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</si>
  <si>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</si>
  <si>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</si>
  <si>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</si>
  <si>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</si>
  <si>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</si>
  <si>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</si>
  <si>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</si>
  <si>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</si>
  <si>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</si>
  <si>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</si>
  <si>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</si>
  <si>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</si>
  <si>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</si>
  <si>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</si>
  <si>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</si>
  <si>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</si>
  <si>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</si>
  <si>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</si>
  <si>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</si>
  <si>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</si>
  <si>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</si>
  <si>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</si>
  <si>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</si>
  <si>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</si>
  <si>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</si>
  <si>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</si>
  <si>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</si>
  <si>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</si>
  <si>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</si>
  <si>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</si>
  <si>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</si>
  <si>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</si>
  <si>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</si>
  <si>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</si>
  <si>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</si>
  <si>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</si>
  <si>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</si>
  <si>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</si>
  <si>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</si>
  <si>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</si>
  <si>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</si>
  <si>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</si>
  <si>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</si>
  <si>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</si>
  <si>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</si>
  <si>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</si>
  <si>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</si>
  <si>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</si>
  <si>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</si>
  <si>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</si>
  <si>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</si>
  <si>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</si>
  <si>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</si>
  <si>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</si>
  <si>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</si>
  <si>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</si>
  <si>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</si>
  <si>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</si>
  <si>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</si>
  <si>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</si>
  <si>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</si>
  <si>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</si>
  <si>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</si>
  <si>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</si>
  <si>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</si>
  <si>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</si>
  <si>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</si>
  <si>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</si>
  <si>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</si>
  <si>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</si>
  <si>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</si>
  <si>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</si>
  <si>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</si>
  <si>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</si>
  <si>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</si>
  <si>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</si>
  <si>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</si>
  <si>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</si>
  <si>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</si>
  <si>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</si>
  <si>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</si>
  <si>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</si>
  <si>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</si>
  <si>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</si>
  <si>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</si>
  <si>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</si>
  <si>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</si>
  <si>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</si>
  <si>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</si>
  <si>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</si>
  <si>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</si>
  <si>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</si>
  <si>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</si>
  <si>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</si>
  <si>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</si>
  <si>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</si>
  <si>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</si>
  <si>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</si>
  <si>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</si>
  <si>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</si>
  <si>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</si>
  <si>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</si>
  <si>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</si>
  <si>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</si>
  <si>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</si>
  <si>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</si>
  <si>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</si>
  <si>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</si>
  <si>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</si>
  <si>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</si>
  <si>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</si>
  <si>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</si>
  <si>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</si>
  <si>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</si>
  <si>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</si>
  <si>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</si>
  <si>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</si>
  <si>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</si>
  <si>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</si>
  <si>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</si>
  <si>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</si>
  <si>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</si>
  <si>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</si>
  <si>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</si>
  <si>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</si>
  <si>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</si>
  <si>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</si>
  <si>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</si>
  <si>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</si>
  <si>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</si>
  <si>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</si>
  <si>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</si>
  <si>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</si>
  <si>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</si>
  <si>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</si>
  <si>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</si>
  <si>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</si>
  <si>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</si>
  <si>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</si>
  <si>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</si>
  <si>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</si>
  <si>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</si>
  <si>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</si>
  <si>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</si>
  <si>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</si>
  <si>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</si>
  <si>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</si>
  <si>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</si>
  <si>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</si>
  <si>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</si>
  <si>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</si>
  <si>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</si>
  <si>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</si>
  <si>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</si>
  <si>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</si>
  <si>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</si>
  <si>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</si>
  <si>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</si>
  <si>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</si>
  <si>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</si>
  <si>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</si>
  <si>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</si>
  <si>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</si>
  <si>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</si>
  <si>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</si>
  <si>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</si>
  <si>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</si>
  <si>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</si>
  <si>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</si>
  <si>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</si>
  <si>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</si>
  <si>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</si>
  <si>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</si>
  <si>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</si>
  <si>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</si>
  <si>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</si>
  <si>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</si>
  <si>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</si>
  <si>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</si>
  <si>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</si>
  <si>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</si>
  <si>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</si>
  <si>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</si>
  <si>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</si>
  <si>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</si>
  <si>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</si>
  <si>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</si>
  <si>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</si>
  <si>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</si>
  <si>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</si>
  <si>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</si>
  <si>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</si>
  <si>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</si>
  <si>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</si>
  <si>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</si>
  <si>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</si>
  <si>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</si>
  <si>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</si>
  <si>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</si>
  <si>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</si>
  <si>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</si>
  <si>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</si>
  <si>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</si>
  <si>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</si>
  <si>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</si>
  <si>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</si>
  <si>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</si>
  <si>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</si>
  <si>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</si>
  <si>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</si>
  <si>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</si>
  <si>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</si>
  <si>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</si>
  <si>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</si>
  <si>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</si>
  <si>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</si>
  <si>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</si>
  <si>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</si>
  <si>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</si>
  <si>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</si>
  <si>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</si>
  <si>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</si>
  <si>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</si>
  <si>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</si>
  <si>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</si>
  <si>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</si>
  <si>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</si>
  <si>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</si>
  <si>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</si>
  <si>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</si>
  <si>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</si>
  <si>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</si>
  <si>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</si>
  <si>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</si>
  <si>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</si>
  <si>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</si>
  <si>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</si>
  <si>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</si>
  <si>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</si>
  <si>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</si>
  <si>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</si>
  <si>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</si>
  <si>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</si>
  <si>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</si>
  <si>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</si>
  <si>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</si>
  <si>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</si>
  <si>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</si>
  <si>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</si>
  <si>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</si>
  <si>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</si>
  <si>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</si>
  <si>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</si>
  <si>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</si>
  <si>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</si>
  <si>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</si>
  <si>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</si>
  <si>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</si>
  <si>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</si>
  <si>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</si>
  <si>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</si>
  <si>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</si>
  <si>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</si>
  <si>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</si>
  <si>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</si>
  <si>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</si>
  <si>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</si>
  <si>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</si>
  <si>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</si>
  <si>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</si>
  <si>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</si>
  <si>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</si>
  <si>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</si>
  <si>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</si>
  <si>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</si>
  <si>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</si>
  <si>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</si>
  <si>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</si>
  <si>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</si>
  <si>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</si>
  <si>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</si>
  <si>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</si>
  <si>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</si>
  <si>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</si>
  <si>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</si>
  <si>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</si>
  <si>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</si>
  <si>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</si>
  <si>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</si>
  <si>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</si>
  <si>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</si>
  <si>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</si>
  <si>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</si>
  <si>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</si>
  <si>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</si>
  <si>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</si>
  <si>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</si>
  <si>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</si>
  <si>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</si>
  <si>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</si>
  <si>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</si>
  <si>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</si>
  <si>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</si>
  <si>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</si>
  <si>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</si>
  <si>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</si>
  <si>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</si>
  <si>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</si>
  <si>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</si>
  <si>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</si>
  <si>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</si>
  <si>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</si>
  <si>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</si>
  <si>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</si>
  <si>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</si>
  <si>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</si>
  <si>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</si>
  <si>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</si>
  <si>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</si>
  <si>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</si>
  <si>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</si>
  <si>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</si>
  <si>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</si>
  <si>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</si>
  <si>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</si>
  <si>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</si>
  <si>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</si>
  <si>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</si>
  <si>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</si>
  <si>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</si>
  <si>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</si>
  <si>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</si>
  <si>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</si>
  <si>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</si>
  <si>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</si>
  <si>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</si>
  <si>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</si>
  <si>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</si>
  <si>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</si>
  <si>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</si>
  <si>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</si>
  <si>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</si>
  <si>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</si>
  <si>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</si>
  <si>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</si>
  <si>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</si>
  <si>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</si>
  <si>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</si>
  <si>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</si>
  <si>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</si>
  <si>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</si>
  <si>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</si>
  <si>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</si>
  <si>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</si>
  <si>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</si>
  <si>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</si>
  <si>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</si>
  <si>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</si>
  <si>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</si>
  <si>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</si>
  <si>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</si>
  <si>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</si>
  <si>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</si>
  <si>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</si>
  <si>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</si>
  <si>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</si>
  <si>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</si>
  <si>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</si>
  <si>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</si>
  <si>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</si>
  <si>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</si>
  <si>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</si>
  <si>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</si>
  <si>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</si>
  <si>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</si>
  <si>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</si>
  <si>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</si>
  <si>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</si>
  <si>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</si>
  <si>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</si>
  <si>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</si>
  <si>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</si>
  <si>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</si>
  <si>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</si>
  <si>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</si>
  <si>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</si>
  <si>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</si>
  <si>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</si>
  <si>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</si>
  <si>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</si>
  <si>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</si>
  <si>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</si>
  <si>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</si>
  <si>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</si>
  <si>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</si>
  <si>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</si>
  <si>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</si>
  <si>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</si>
  <si>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</si>
  <si>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</si>
  <si>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</si>
  <si>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</si>
  <si>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</si>
  <si>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</si>
  <si>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</si>
  <si>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</si>
  <si>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</si>
  <si>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</si>
  <si>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</si>
  <si>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</si>
  <si>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</si>
  <si>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</si>
  <si>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</si>
  <si>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</si>
  <si>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</si>
  <si>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</si>
  <si>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</si>
  <si>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</si>
  <si>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</si>
  <si>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</si>
  <si>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</si>
  <si>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</si>
  <si>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</si>
  <si>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</si>
  <si>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</si>
  <si>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</si>
  <si>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</si>
  <si>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</si>
  <si>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</si>
  <si>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</si>
  <si>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</si>
  <si>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</si>
  <si>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</si>
  <si>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</si>
  <si>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</si>
  <si>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</si>
  <si>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</si>
  <si>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</si>
  <si>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</si>
  <si>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</si>
  <si>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</si>
  <si>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</si>
  <si>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</si>
  <si>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</si>
  <si>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</si>
  <si>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</si>
  <si>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</si>
  <si>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</si>
  <si>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</si>
  <si>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</si>
  <si>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</si>
  <si>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</si>
  <si>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</si>
  <si>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</si>
  <si>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</si>
  <si>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</si>
  <si>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</si>
  <si>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</si>
  <si>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</si>
  <si>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</si>
  <si>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</si>
  <si>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</si>
  <si>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</si>
  <si>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</si>
  <si>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</si>
  <si>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</si>
  <si>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</si>
  <si>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</si>
  <si>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</si>
  <si>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</si>
  <si>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</si>
  <si>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</si>
  <si>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</si>
  <si>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</si>
  <si>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</si>
  <si>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</si>
  <si>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</si>
  <si>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</si>
  <si>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</si>
  <si>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</si>
  <si>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</si>
  <si>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</si>
  <si>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</si>
  <si>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</si>
  <si>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</si>
  <si>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</si>
  <si>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</si>
  <si>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</si>
  <si>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</si>
  <si>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</si>
  <si>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</si>
  <si>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</si>
  <si>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</si>
  <si>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</si>
  <si>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</si>
  <si>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</si>
  <si>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</si>
  <si>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</si>
  <si>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</si>
  <si>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</si>
  <si>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</si>
  <si>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</si>
  <si>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</si>
  <si>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</si>
  <si>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</si>
  <si>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</si>
  <si>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</si>
  <si>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</si>
  <si>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</si>
  <si>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</si>
  <si>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</si>
  <si>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</si>
  <si>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</si>
  <si>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</si>
  <si>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</si>
  <si>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</si>
  <si>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</si>
  <si>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</si>
  <si>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</si>
  <si>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</si>
  <si>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</si>
  <si>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</si>
  <si>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</si>
  <si>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</si>
  <si>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</si>
  <si>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</si>
  <si>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</si>
  <si>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</si>
  <si>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</si>
  <si>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</si>
  <si>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</si>
  <si>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</si>
  <si>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</si>
  <si>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</si>
  <si>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</si>
  <si>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</si>
  <si>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</si>
  <si>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</si>
  <si>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</si>
  <si>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</si>
  <si>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</si>
  <si>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</si>
  <si>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</si>
  <si>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</si>
  <si>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</si>
  <si>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</si>
  <si>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</si>
  <si>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</si>
  <si>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</si>
  <si>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</si>
  <si>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</si>
  <si>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</si>
  <si>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</si>
  <si>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</si>
  <si>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</si>
  <si>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</si>
  <si>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</si>
  <si>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</si>
  <si>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</si>
  <si>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</si>
  <si>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</si>
  <si>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</si>
  <si>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</si>
  <si>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</si>
  <si>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</si>
  <si>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</si>
  <si>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</si>
  <si>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</si>
  <si>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</si>
  <si>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</si>
  <si>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</si>
  <si>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</si>
  <si>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</si>
  <si>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</si>
  <si>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</si>
  <si>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</si>
  <si>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</si>
  <si>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</si>
  <si>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</si>
  <si>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</si>
  <si>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</si>
  <si>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</si>
  <si>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</si>
  <si>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</si>
  <si>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</si>
  <si>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</si>
  <si>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</si>
  <si>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</si>
  <si>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</si>
  <si>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</si>
  <si>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</si>
  <si>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</si>
  <si>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</si>
  <si>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</si>
  <si>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</si>
  <si>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</si>
  <si>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</si>
  <si>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</si>
  <si>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</si>
  <si>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</si>
  <si>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</si>
  <si>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</si>
  <si>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</si>
  <si>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</si>
  <si>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</si>
  <si>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</si>
  <si>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</si>
  <si>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</si>
  <si>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</si>
  <si>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</si>
  <si>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</si>
  <si>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</si>
  <si>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</si>
  <si>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</si>
  <si>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</si>
  <si>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</si>
  <si>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</si>
  <si>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</si>
  <si>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</si>
  <si>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</si>
  <si>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</si>
  <si>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</si>
  <si>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</si>
  <si>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</si>
  <si>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</si>
  <si>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</si>
  <si>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</si>
  <si>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</si>
  <si>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</si>
  <si>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</si>
  <si>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</si>
  <si>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</si>
  <si>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</si>
  <si>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</si>
  <si>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</si>
  <si>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</si>
  <si>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</si>
  <si>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</si>
  <si>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</si>
  <si>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</si>
  <si>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</si>
  <si>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</si>
  <si>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</si>
  <si>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</si>
  <si>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</si>
  <si>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</si>
  <si>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</si>
  <si>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</si>
  <si>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</si>
  <si>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</si>
  <si>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</si>
  <si>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</si>
  <si>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</si>
  <si>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</si>
  <si>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</si>
  <si>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</si>
  <si>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</si>
  <si>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</si>
  <si>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</si>
  <si>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</si>
  <si>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</si>
  <si>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</si>
  <si>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</si>
  <si>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</si>
  <si>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</si>
  <si>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</si>
  <si>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</si>
  <si>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</si>
  <si>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</si>
  <si>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</si>
  <si>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</si>
  <si>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</si>
  <si>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</si>
  <si>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</si>
  <si>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</si>
  <si>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</si>
  <si>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</si>
  <si>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</si>
  <si>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</si>
  <si>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</si>
  <si>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</si>
  <si>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</si>
  <si>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</si>
  <si>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</si>
  <si>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</si>
  <si>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</si>
  <si>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</si>
  <si>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</si>
  <si>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</si>
  <si>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</si>
  <si>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</si>
  <si>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</si>
  <si>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</si>
  <si>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</si>
  <si>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</si>
  <si>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</si>
  <si>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</si>
  <si>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</si>
  <si>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</si>
  <si>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</si>
  <si>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</si>
  <si>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</si>
  <si>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</si>
  <si>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</si>
  <si>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</si>
  <si>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</si>
  <si>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</si>
  <si>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</si>
  <si>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</si>
  <si>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</si>
  <si>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</si>
  <si>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</si>
  <si>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</si>
  <si>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</si>
  <si>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</si>
  <si>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</si>
  <si>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</si>
  <si>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</si>
  <si>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</si>
  <si>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</si>
  <si>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</si>
  <si>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</si>
  <si>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</si>
  <si>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</si>
  <si>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</si>
  <si>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</si>
  <si>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</si>
  <si>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</si>
  <si>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</si>
  <si>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</si>
  <si>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</si>
  <si>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</si>
  <si>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</si>
  <si>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</si>
  <si>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</si>
  <si>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</si>
  <si>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</si>
  <si>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</si>
  <si>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</si>
  <si>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</si>
  <si>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</si>
  <si>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</si>
  <si>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</si>
  <si>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</si>
  <si>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</si>
  <si>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</si>
  <si>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</si>
  <si>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</si>
  <si>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</si>
  <si>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</si>
  <si>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</si>
  <si>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</si>
  <si>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</si>
  <si>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</si>
  <si>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</si>
  <si>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</si>
  <si>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</si>
  <si>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</si>
  <si>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</si>
  <si>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</si>
  <si>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</si>
  <si>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</si>
  <si>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</si>
  <si>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</si>
  <si>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</si>
  <si>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</si>
  <si>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</si>
  <si>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</si>
  <si>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</si>
  <si>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</si>
  <si>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</si>
  <si>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</si>
  <si>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</si>
  <si>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</si>
  <si>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</si>
  <si>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</si>
  <si>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</si>
  <si>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</si>
  <si>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</si>
  <si>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</si>
  <si>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</si>
  <si>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</si>
  <si>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</si>
  <si>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</si>
  <si>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</si>
  <si>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</si>
  <si>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</si>
  <si>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</si>
  <si>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</si>
  <si>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</si>
  <si>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</si>
  <si>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</si>
  <si>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</si>
  <si>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</si>
  <si>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</si>
  <si>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</si>
  <si>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</si>
  <si>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</si>
  <si>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</si>
  <si>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</si>
  <si>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</si>
  <si>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</si>
  <si>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</si>
  <si>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</si>
  <si>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</si>
  <si>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</si>
  <si>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</si>
  <si>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</si>
  <si>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</si>
  <si>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</si>
  <si>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</si>
  <si>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</si>
  <si>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</si>
  <si>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</si>
  <si>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</si>
  <si>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</si>
  <si>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</si>
  <si>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</si>
  <si>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</si>
  <si>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</si>
  <si>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</si>
  <si>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</si>
  <si>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</si>
  <si>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</si>
  <si>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</si>
  <si>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</si>
  <si>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</si>
  <si>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</si>
  <si>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</si>
  <si>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</si>
  <si>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</si>
  <si>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</si>
  <si>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</si>
  <si>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</si>
  <si>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</si>
  <si>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</si>
  <si>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</si>
  <si>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</si>
  <si>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</si>
  <si>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</si>
  <si>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</si>
  <si>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</si>
  <si>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</si>
  <si>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</si>
  <si>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</si>
  <si>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</si>
  <si>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</si>
  <si>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</si>
  <si>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</si>
  <si>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</si>
  <si>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</si>
  <si>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</si>
  <si>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</si>
  <si>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</si>
  <si>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</si>
  <si>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</si>
  <si>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</si>
  <si>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</si>
  <si>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</si>
  <si>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</si>
  <si>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</si>
  <si>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</si>
  <si>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</si>
  <si>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</si>
  <si>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</si>
  <si>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</si>
  <si>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</si>
  <si>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</si>
  <si>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</si>
  <si>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</si>
  <si>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</si>
  <si>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</si>
  <si>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</si>
  <si>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</si>
  <si>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</si>
  <si>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</si>
  <si>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</si>
  <si>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</si>
  <si>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</si>
  <si>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</si>
  <si>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</si>
  <si>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</si>
  <si>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</si>
  <si>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</si>
  <si>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</si>
  <si>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</si>
  <si>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</si>
  <si>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</si>
  <si>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</si>
  <si>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</si>
  <si>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</si>
  <si>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</si>
  <si>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</si>
  <si>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</si>
  <si>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</si>
  <si>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</si>
  <si>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</si>
  <si>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</si>
  <si>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</si>
  <si>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</si>
  <si>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</si>
  <si>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</si>
  <si>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</si>
  <si>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</si>
  <si>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</si>
  <si>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</si>
  <si>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</si>
  <si>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</si>
  <si>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</si>
  <si>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</si>
  <si>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</si>
  <si>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</si>
  <si>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</si>
  <si>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</si>
  <si>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</si>
  <si>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</si>
  <si>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</si>
  <si>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</si>
  <si>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</si>
  <si>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</si>
  <si>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</si>
  <si>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</si>
  <si>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</si>
  <si>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</si>
  <si>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</si>
  <si>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</si>
  <si>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</si>
  <si>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</si>
  <si>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</si>
  <si>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</si>
  <si>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</si>
  <si>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</si>
  <si>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</si>
  <si>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</si>
  <si>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</si>
  <si>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</si>
  <si>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</si>
  <si>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</si>
  <si>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</si>
  <si>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</si>
  <si>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</si>
  <si>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</si>
  <si>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</si>
  <si>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</si>
  <si>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</si>
  <si>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</si>
  <si>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</si>
  <si>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</si>
  <si>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</si>
  <si>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</si>
  <si>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</si>
  <si>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</si>
  <si>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</si>
  <si>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</si>
  <si>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</si>
  <si>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</si>
  <si>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</si>
  <si>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</si>
  <si>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</si>
  <si>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</si>
  <si>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</si>
  <si>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</si>
  <si>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</si>
  <si>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</si>
  <si>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</si>
  <si>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</si>
  <si>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</si>
  <si>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</si>
  <si>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</si>
  <si>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</si>
  <si>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</si>
  <si>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</si>
  <si>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</si>
  <si>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</si>
  <si>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</si>
  <si>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</si>
  <si>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</si>
  <si>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</si>
  <si>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</si>
  <si>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</si>
  <si>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</si>
  <si>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</si>
  <si>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</si>
  <si>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</si>
  <si>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</si>
  <si>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</si>
  <si>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</si>
  <si>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</si>
  <si>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</si>
  <si>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</si>
  <si>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</si>
  <si>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</si>
  <si>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</si>
  <si>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</si>
  <si>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</si>
  <si>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</si>
  <si>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</si>
  <si>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</si>
  <si>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</si>
  <si>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</si>
  <si>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</si>
  <si>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</si>
  <si>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</si>
  <si>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</si>
  <si>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</si>
  <si>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</si>
  <si>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</si>
  <si>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</si>
  <si>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</si>
  <si>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</si>
  <si>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</si>
  <si>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</si>
  <si>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</si>
  <si>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</si>
  <si>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</si>
  <si>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</si>
  <si>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</si>
  <si>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</si>
  <si>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</si>
  <si>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</si>
  <si>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</si>
  <si>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</si>
  <si>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</si>
  <si>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</si>
  <si>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</si>
  <si>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</si>
  <si>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</si>
  <si>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</si>
  <si>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</si>
  <si>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</si>
  <si>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</si>
  <si>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</si>
  <si>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</si>
  <si>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</si>
  <si>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</si>
  <si>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</si>
  <si>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</si>
  <si>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</si>
  <si>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</si>
  <si>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</si>
  <si>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</si>
  <si>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</si>
  <si>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</si>
  <si>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</si>
  <si>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</si>
  <si>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</si>
  <si>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</si>
  <si>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</si>
  <si>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</si>
  <si>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</si>
  <si>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</si>
  <si>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</si>
  <si>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</si>
  <si>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</si>
  <si>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</si>
  <si>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</si>
  <si>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</si>
  <si>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</si>
  <si>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</si>
  <si>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</si>
  <si>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</si>
  <si>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</si>
  <si>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</si>
  <si>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</si>
  <si>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</si>
  <si>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</si>
  <si>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</si>
  <si>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</si>
  <si>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</si>
  <si>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</si>
  <si>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</si>
  <si>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</si>
  <si>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</si>
  <si>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</si>
  <si>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</si>
  <si>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</si>
  <si>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</si>
  <si>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</si>
  <si>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</si>
  <si>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</si>
  <si>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</si>
  <si>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</si>
  <si>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</si>
  <si>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</si>
  <si>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</si>
  <si>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</si>
  <si>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</si>
  <si>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</si>
  <si>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</si>
  <si>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</si>
  <si>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</si>
  <si>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</si>
  <si>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</si>
  <si>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</si>
  <si>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</si>
  <si>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</si>
  <si>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</si>
  <si>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</si>
  <si>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</si>
  <si>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</si>
  <si>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</si>
  <si>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</si>
  <si>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</si>
  <si>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</si>
  <si>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</si>
  <si>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</si>
  <si>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</si>
  <si>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</si>
  <si>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</si>
  <si>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</si>
  <si>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</si>
  <si>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</si>
  <si>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</si>
  <si>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</si>
  <si>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</si>
  <si>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</si>
  <si>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</si>
  <si>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</si>
  <si>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</si>
  <si>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</si>
  <si>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</si>
  <si>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</si>
  <si>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</si>
  <si>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</si>
  <si>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</si>
  <si>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</si>
  <si>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</si>
  <si>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</si>
  <si>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</si>
  <si>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</si>
  <si>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</si>
  <si>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</si>
  <si>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</si>
  <si>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</si>
  <si>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</si>
  <si>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</si>
  <si>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</si>
  <si>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</si>
  <si>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</si>
  <si>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</si>
  <si>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</si>
  <si>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</si>
  <si>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</si>
  <si>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</si>
  <si>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</si>
  <si>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</si>
  <si>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</si>
  <si>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</si>
  <si>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</si>
  <si>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</si>
  <si>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</si>
  <si>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</si>
  <si>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</si>
  <si>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</si>
  <si>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</si>
  <si>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</si>
  <si>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</si>
  <si>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</si>
  <si>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</si>
  <si>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</si>
  <si>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</si>
  <si>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</si>
  <si>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</si>
  <si>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</si>
  <si>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</si>
  <si>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</si>
  <si>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</si>
  <si>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</si>
  <si>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</si>
  <si>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</si>
  <si>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</si>
  <si>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</si>
  <si>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</si>
  <si>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</si>
  <si>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</si>
  <si>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</si>
  <si>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</si>
  <si>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</si>
  <si>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</si>
  <si>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</si>
  <si>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</si>
  <si>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</si>
  <si>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</si>
  <si>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</si>
  <si>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</si>
  <si>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</si>
  <si>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</si>
  <si>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</si>
  <si>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</si>
  <si>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</si>
  <si>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</si>
  <si>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</si>
  <si>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</si>
  <si>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</si>
  <si>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</si>
  <si>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</si>
  <si>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</si>
  <si>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</si>
  <si>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</si>
  <si>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</si>
  <si>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</si>
  <si>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</si>
  <si>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</si>
  <si>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</si>
  <si>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</si>
  <si>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</si>
  <si>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</si>
  <si>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</si>
  <si>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</si>
  <si>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</si>
  <si>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</si>
  <si>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</si>
  <si>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</si>
  <si>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</si>
  <si>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</si>
  <si>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</si>
  <si>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</si>
  <si>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</si>
  <si>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</si>
  <si>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</si>
  <si>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</si>
  <si>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</si>
  <si>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</si>
  <si>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</si>
  <si>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</si>
  <si>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</si>
  <si>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</si>
  <si>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</si>
  <si>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</si>
  <si>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</si>
  <si>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</si>
  <si>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</si>
  <si>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</si>
  <si>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</si>
  <si>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</si>
  <si>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</si>
  <si>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</si>
  <si>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</si>
  <si>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</si>
  <si>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</si>
  <si>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</si>
  <si>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</si>
  <si>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</si>
  <si>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</si>
  <si>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</si>
  <si>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</si>
  <si>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</si>
  <si>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</si>
  <si>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</si>
  <si>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</si>
  <si>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</si>
  <si>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</si>
  <si>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</si>
  <si>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</si>
  <si>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</si>
  <si>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</si>
  <si>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</si>
  <si>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</si>
  <si>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</si>
  <si>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</si>
  <si>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</si>
  <si>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</si>
  <si>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</si>
  <si>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</si>
  <si>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</si>
  <si>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</si>
  <si>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</si>
  <si>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</si>
  <si>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</si>
  <si>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</si>
  <si>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</si>
  <si>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</si>
  <si>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</si>
  <si>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</si>
  <si>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</si>
  <si>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</si>
  <si>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</si>
  <si>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</si>
  <si>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</si>
  <si>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</si>
  <si>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</si>
  <si>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</si>
  <si>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</si>
  <si>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</si>
  <si>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</si>
  <si>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</si>
  <si>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</si>
  <si>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</si>
  <si>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</si>
  <si>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</si>
  <si>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</si>
  <si>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</si>
  <si>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</si>
  <si>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</si>
  <si>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</si>
  <si>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</si>
  <si>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</si>
  <si>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</si>
  <si>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</si>
  <si>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</si>
  <si>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</si>
  <si>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</si>
  <si>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</si>
  <si>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</si>
  <si>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</si>
  <si>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</si>
  <si>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</si>
  <si>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</si>
  <si>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</si>
  <si>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</si>
  <si>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</si>
  <si>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</si>
  <si>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</si>
  <si>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</si>
  <si>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</si>
  <si>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</si>
  <si>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</si>
  <si>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</si>
  <si>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</si>
  <si>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</si>
  <si>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</si>
  <si>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</si>
  <si>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</si>
  <si>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</si>
  <si>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</si>
  <si>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</si>
  <si>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</si>
  <si>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</si>
  <si>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</si>
  <si>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</si>
  <si>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</si>
  <si>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</si>
  <si>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</si>
  <si>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</si>
  <si>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</si>
  <si>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</si>
  <si>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</si>
  <si>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</si>
  <si>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</si>
  <si>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</si>
  <si>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</si>
  <si>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</si>
  <si>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</si>
  <si>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</si>
  <si>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</si>
  <si>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</si>
  <si>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</si>
  <si>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</si>
  <si>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</si>
  <si>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</si>
  <si>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</si>
  <si>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</si>
  <si>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</si>
  <si>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</si>
  <si>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</si>
  <si>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</si>
  <si>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</si>
  <si>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</si>
  <si>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</si>
  <si>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</si>
  <si>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</si>
  <si>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</si>
  <si>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</si>
  <si>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</si>
  <si>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</si>
  <si>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</si>
  <si>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</si>
  <si>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</si>
  <si>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</si>
  <si>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</si>
  <si>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</si>
  <si>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</si>
  <si>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</si>
  <si>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</si>
  <si>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</si>
  <si>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</si>
  <si>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</si>
  <si>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</si>
  <si>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</si>
  <si>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</si>
  <si>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</si>
  <si>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</si>
  <si>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</si>
  <si>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</si>
  <si>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</si>
  <si>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</si>
  <si>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</si>
  <si>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</si>
  <si>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</si>
  <si>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</si>
  <si>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</si>
  <si>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</si>
  <si>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</si>
  <si>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</si>
  <si>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</si>
  <si>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</si>
  <si>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</si>
  <si>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</si>
  <si>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</si>
  <si>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</si>
  <si>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</si>
  <si>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</si>
  <si>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</si>
  <si>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</si>
  <si>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</si>
  <si>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</si>
  <si>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</si>
  <si>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</si>
  <si>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</si>
  <si>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</si>
  <si>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</si>
  <si>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</si>
  <si>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</si>
  <si>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</si>
  <si>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</si>
  <si>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</si>
  <si>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</si>
  <si>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</si>
  <si>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</si>
  <si>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</si>
  <si>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</si>
  <si>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</si>
  <si>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</si>
  <si>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</si>
  <si>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</si>
  <si>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</si>
  <si>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</si>
  <si>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</si>
  <si>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</si>
  <si>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</si>
  <si>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</si>
  <si>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</si>
  <si>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</si>
  <si>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</si>
  <si>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</si>
  <si>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</si>
  <si>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</si>
  <si>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</si>
  <si>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</si>
  <si>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</si>
  <si>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</si>
  <si>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</si>
  <si>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</si>
  <si>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</si>
  <si>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</si>
  <si>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</si>
  <si>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</si>
  <si>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</si>
  <si>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</si>
  <si>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</si>
  <si>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</si>
  <si>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</si>
  <si>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</si>
  <si>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</si>
  <si>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</si>
  <si>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</si>
  <si>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</si>
  <si>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</si>
  <si>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</si>
  <si>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</si>
  <si>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</si>
  <si>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</si>
  <si>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</si>
  <si>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</si>
  <si>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</si>
  <si>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</si>
  <si>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</si>
  <si>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</si>
  <si>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</si>
  <si>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</si>
  <si>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</si>
  <si>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</si>
  <si>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</si>
  <si>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</si>
  <si>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</si>
  <si>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</si>
  <si>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</si>
  <si>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</si>
  <si>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</si>
  <si>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</si>
  <si>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</si>
  <si>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</si>
  <si>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</si>
  <si>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</si>
  <si>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</si>
  <si>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</si>
  <si>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</si>
  <si>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</si>
  <si>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</si>
  <si>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</si>
  <si>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</si>
  <si>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</si>
  <si>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</si>
  <si>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</si>
  <si>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</si>
  <si>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</si>
  <si>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</si>
  <si>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</si>
  <si>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</si>
  <si>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</si>
  <si>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</si>
  <si>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</si>
  <si>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</si>
  <si>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</si>
  <si>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</si>
  <si>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</si>
  <si>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</si>
  <si>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</si>
  <si>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</si>
  <si>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</si>
  <si>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</si>
  <si>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</si>
  <si>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</si>
  <si>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</si>
  <si>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</si>
  <si>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</si>
  <si>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</si>
  <si>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</si>
  <si>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</si>
  <si>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</si>
  <si>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</si>
  <si>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</si>
  <si>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</si>
  <si>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</si>
  <si>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</si>
  <si>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</si>
  <si>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</si>
  <si>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</si>
  <si>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</si>
  <si>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</si>
  <si>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</si>
  <si>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</si>
  <si>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</si>
  <si>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</si>
  <si>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</si>
  <si>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</si>
  <si>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</si>
  <si>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</si>
  <si>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</si>
  <si>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</si>
  <si>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</si>
  <si>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</si>
  <si>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</si>
  <si>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</si>
  <si>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</si>
  <si>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</si>
  <si>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</si>
  <si>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</si>
  <si>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</si>
  <si>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</si>
  <si>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</si>
  <si>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</si>
  <si>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</si>
  <si>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</si>
  <si>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</si>
  <si>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</si>
  <si>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</si>
  <si>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</si>
  <si>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</si>
  <si>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</si>
  <si>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</si>
  <si>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</si>
  <si>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</si>
  <si>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</si>
  <si>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</si>
  <si>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</si>
  <si>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</si>
  <si>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</si>
  <si>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</si>
  <si>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</si>
  <si>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</si>
  <si>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</si>
  <si>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</si>
  <si>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</si>
  <si>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</si>
  <si>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</si>
  <si>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</si>
  <si>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</si>
  <si>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</si>
  <si>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</si>
  <si>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</si>
  <si>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</si>
  <si>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</si>
  <si>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</si>
  <si>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</si>
  <si>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</si>
  <si>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</si>
  <si>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</si>
  <si>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</si>
  <si>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</si>
  <si>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</si>
  <si>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</si>
  <si>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</si>
  <si>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</si>
  <si>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</si>
  <si>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</si>
  <si>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</si>
  <si>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</si>
  <si>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</si>
  <si>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</si>
  <si>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</si>
  <si>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</si>
  <si>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</si>
  <si>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</si>
  <si>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</si>
  <si>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</si>
  <si>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</si>
  <si>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</si>
  <si>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</si>
  <si>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</si>
  <si>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</si>
  <si>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</si>
  <si>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</si>
  <si>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</si>
  <si>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</si>
  <si>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</si>
  <si>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</si>
  <si>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</si>
  <si>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</si>
  <si>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</si>
  <si>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</si>
  <si>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</si>
  <si>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</si>
  <si>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</si>
  <si>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</si>
  <si>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</si>
  <si>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</si>
  <si>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</si>
  <si>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</si>
  <si>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</si>
  <si>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</si>
  <si>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</si>
  <si>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</si>
  <si>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</si>
  <si>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</si>
  <si>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</si>
  <si>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</si>
  <si>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</si>
  <si>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</si>
  <si>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</si>
  <si>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</si>
  <si>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</si>
  <si>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</si>
  <si>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</si>
  <si>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</si>
  <si>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</si>
  <si>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</si>
  <si>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</si>
  <si>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</si>
  <si>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</si>
  <si>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</si>
  <si>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</si>
  <si>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</si>
  <si>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</si>
  <si>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</si>
  <si>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</si>
  <si>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</si>
  <si>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</si>
  <si>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</si>
  <si>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</si>
  <si>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</si>
  <si>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</si>
  <si>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</si>
  <si>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</si>
  <si>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</si>
  <si>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</si>
  <si>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</si>
  <si>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</si>
  <si>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</si>
  <si>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</si>
  <si>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</si>
  <si>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</si>
  <si>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</si>
  <si>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</si>
  <si>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</si>
  <si>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</si>
  <si>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</si>
  <si>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</si>
  <si>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</si>
  <si>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</si>
  <si>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</si>
  <si>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</si>
  <si>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</si>
  <si>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</si>
  <si>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</si>
  <si>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</si>
  <si>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</si>
  <si>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</si>
  <si>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</si>
  <si>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</si>
  <si>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</si>
  <si>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</si>
  <si>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</si>
  <si>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</si>
  <si>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</si>
  <si>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</si>
  <si>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</si>
  <si>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</si>
  <si>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</si>
  <si>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</si>
  <si>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</si>
  <si>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</si>
  <si>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</si>
  <si>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</si>
  <si>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</si>
  <si>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</si>
  <si>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</si>
  <si>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</si>
  <si>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</si>
  <si>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</si>
  <si>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</si>
  <si>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</si>
  <si>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</si>
  <si>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</si>
  <si>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</si>
  <si>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</si>
  <si>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</si>
  <si>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</si>
  <si>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</si>
  <si>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</si>
  <si>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</si>
  <si>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</si>
  <si>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</si>
  <si>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</si>
  <si>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</si>
  <si>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</si>
  <si>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</si>
  <si>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</si>
  <si>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</si>
  <si>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</si>
  <si>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</si>
  <si>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</si>
  <si>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</si>
  <si>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</si>
  <si>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</si>
  <si>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</si>
  <si>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</si>
  <si>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</si>
  <si>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</si>
  <si>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</si>
  <si>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</si>
  <si>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</si>
  <si>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</si>
  <si>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</si>
  <si>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</si>
  <si>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</si>
  <si>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</si>
  <si>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</si>
  <si>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</si>
  <si>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</si>
  <si>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</si>
  <si>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</si>
  <si>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</si>
  <si>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</si>
  <si>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</si>
  <si>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</si>
  <si>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</si>
  <si>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</si>
  <si>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</si>
  <si>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</si>
  <si>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</si>
  <si>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</si>
  <si>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</si>
  <si>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</si>
  <si>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</si>
  <si>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</si>
  <si>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</si>
  <si>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</si>
  <si>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</si>
  <si>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</si>
  <si>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</si>
  <si>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</si>
  <si>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</si>
  <si>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</si>
  <si>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</si>
  <si>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</si>
  <si>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</si>
  <si>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</si>
  <si>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</si>
  <si>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</si>
  <si>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</si>
  <si>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</si>
  <si>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</si>
  <si>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</si>
  <si>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</si>
  <si>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</si>
  <si>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</si>
  <si>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</si>
  <si>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</si>
  <si>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</si>
  <si>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</si>
  <si>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</si>
  <si>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</si>
  <si>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</si>
  <si>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</si>
  <si>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</si>
  <si>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</si>
  <si>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</si>
  <si>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</si>
  <si>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</si>
  <si>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</si>
  <si>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</si>
  <si>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</si>
  <si>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</si>
  <si>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</si>
  <si>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</si>
  <si>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</si>
  <si>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</si>
  <si>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</si>
  <si>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</si>
  <si>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</si>
  <si>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</si>
  <si>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</si>
  <si>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</si>
  <si>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</si>
  <si>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</si>
  <si>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</si>
  <si>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</si>
  <si>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</si>
  <si>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</si>
  <si>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</si>
  <si>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</si>
  <si>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</si>
  <si>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</si>
  <si>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</si>
  <si>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</si>
  <si>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</si>
  <si>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</si>
  <si>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</si>
  <si>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</si>
  <si>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</si>
  <si>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</si>
  <si>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</si>
  <si>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</si>
  <si>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</si>
  <si>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</si>
  <si>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</si>
  <si>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</si>
  <si>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</si>
  <si>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</si>
  <si>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</si>
  <si>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</si>
  <si>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</si>
  <si>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</si>
  <si>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</si>
  <si>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</si>
  <si>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</si>
  <si>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</si>
  <si>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</si>
  <si>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</si>
  <si>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</si>
  <si>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</si>
  <si>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</si>
  <si>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</si>
  <si>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</si>
  <si>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</si>
  <si>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</si>
  <si>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</si>
  <si>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</si>
  <si>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</si>
  <si>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</si>
  <si>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</si>
  <si>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</si>
  <si>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</si>
  <si>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</si>
  <si>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</si>
  <si>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</si>
  <si>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</si>
  <si>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</si>
  <si>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</si>
  <si>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</si>
  <si>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</si>
  <si>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</si>
  <si>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</si>
  <si>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</si>
  <si>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</si>
  <si>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</si>
  <si>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</si>
  <si>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</si>
  <si>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</si>
  <si>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</si>
  <si>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</si>
  <si>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</si>
  <si>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</si>
  <si>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</si>
  <si>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</si>
  <si>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</si>
  <si>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</si>
  <si>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</si>
  <si>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</si>
  <si>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</si>
  <si>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</si>
  <si>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</si>
  <si>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</si>
  <si>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</si>
  <si>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</si>
  <si>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</si>
  <si>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</si>
  <si>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</si>
  <si>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</si>
  <si>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</si>
  <si>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</si>
  <si>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</si>
  <si>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</si>
  <si>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</si>
  <si>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</si>
  <si>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</si>
  <si>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</si>
  <si>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</si>
  <si>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</si>
  <si>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</si>
  <si>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</si>
  <si>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</si>
  <si>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</si>
  <si>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</si>
  <si>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</si>
  <si>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</si>
  <si>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</si>
  <si>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</si>
  <si>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</si>
  <si>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</si>
  <si>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</si>
  <si>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</si>
  <si>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</si>
  <si>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</si>
  <si>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</si>
  <si>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</si>
  <si>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</si>
  <si>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</si>
  <si>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</si>
  <si>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</si>
  <si>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</si>
  <si>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</si>
  <si>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</si>
  <si>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</si>
  <si>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</si>
  <si>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</si>
  <si>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</si>
  <si>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</si>
  <si>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</si>
  <si>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</si>
  <si>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</si>
  <si>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</si>
  <si>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</si>
  <si>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</si>
  <si>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</si>
  <si>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</si>
  <si>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</si>
  <si>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</si>
  <si>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</si>
  <si>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</si>
  <si>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</si>
  <si>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</si>
  <si>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</si>
  <si>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</si>
  <si>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</si>
  <si>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</si>
  <si>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</si>
  <si>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</si>
  <si>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</si>
  <si>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</si>
  <si>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</si>
  <si>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</si>
  <si>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</si>
  <si>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</si>
  <si>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</si>
  <si>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</si>
  <si>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</si>
  <si>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</si>
  <si>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</si>
  <si>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</si>
  <si>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</si>
  <si>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</si>
  <si>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</si>
  <si>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</si>
  <si>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</si>
  <si>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</si>
  <si>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</si>
  <si>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</si>
  <si>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</si>
  <si>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</si>
  <si>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</si>
  <si>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</si>
  <si>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</si>
  <si>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</si>
  <si>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</si>
  <si>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</si>
  <si>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</si>
  <si>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</si>
  <si>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</si>
  <si>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</si>
  <si>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</si>
  <si>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</si>
  <si>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</si>
  <si>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</si>
  <si>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</si>
  <si>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</si>
  <si>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</si>
  <si>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</si>
  <si>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</si>
  <si>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</si>
  <si>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</si>
  <si>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</si>
  <si>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</si>
  <si>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</si>
  <si>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</si>
  <si>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</si>
  <si>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</si>
  <si>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</si>
  <si>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</si>
  <si>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</si>
  <si>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</si>
  <si>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</si>
  <si>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</si>
  <si>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</si>
  <si>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</si>
  <si>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</si>
  <si>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</si>
  <si>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</si>
  <si>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</si>
  <si>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</si>
  <si>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</si>
  <si>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</si>
  <si>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</si>
  <si>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</si>
  <si>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</si>
  <si>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</si>
  <si>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</si>
  <si>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</si>
  <si>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</si>
  <si>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</si>
  <si>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</si>
  <si>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</si>
  <si>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</si>
  <si>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</si>
  <si>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</si>
  <si>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</si>
  <si>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</si>
  <si>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</si>
  <si>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</si>
  <si>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</si>
  <si>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</si>
  <si>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</si>
  <si>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</si>
  <si>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</si>
  <si>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</si>
  <si>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</si>
  <si>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</si>
  <si>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</si>
  <si>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</si>
  <si>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</si>
  <si>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</si>
  <si>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</si>
  <si>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</si>
  <si>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</si>
  <si>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</si>
  <si>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</si>
  <si>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</si>
  <si>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</si>
  <si>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</si>
  <si>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</si>
  <si>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</si>
  <si>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</si>
  <si>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</si>
  <si>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</si>
  <si>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</si>
  <si>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</si>
  <si>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</si>
  <si>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</si>
  <si>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</si>
  <si>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</si>
  <si>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</si>
  <si>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</si>
  <si>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</si>
  <si>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</si>
  <si>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</si>
  <si>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</si>
  <si>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</si>
  <si>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</si>
  <si>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</si>
  <si>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</si>
  <si>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</si>
  <si>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</si>
  <si>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</si>
  <si>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</si>
  <si>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</si>
  <si>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</si>
  <si>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</si>
  <si>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</si>
  <si>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</si>
  <si>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</si>
  <si>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</si>
  <si>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</si>
  <si>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</si>
  <si>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</si>
  <si>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</si>
  <si>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</si>
  <si>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</si>
  <si>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</si>
  <si>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</si>
  <si>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</si>
  <si>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</si>
  <si>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</si>
  <si>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</si>
  <si>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</si>
  <si>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</si>
  <si>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</si>
  <si>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</si>
  <si>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</si>
  <si>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</si>
  <si>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</si>
  <si>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</si>
  <si>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</si>
  <si>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</si>
  <si>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</si>
  <si>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</si>
  <si>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</si>
  <si>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</si>
  <si>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</si>
  <si>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</si>
  <si>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</si>
  <si>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</si>
  <si>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</si>
  <si>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</si>
  <si>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</si>
  <si>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</si>
  <si>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</si>
  <si>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</si>
  <si>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</si>
  <si>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</si>
  <si>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</si>
  <si>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</si>
  <si>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</si>
  <si>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</si>
  <si>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</si>
  <si>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</si>
  <si>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</si>
  <si>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</si>
  <si>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</si>
  <si>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</si>
  <si>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</si>
  <si>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</si>
  <si>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</si>
  <si>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</si>
  <si>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</si>
  <si>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</si>
  <si>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</si>
  <si>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</si>
  <si>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</si>
  <si>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</si>
  <si>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</si>
  <si>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</si>
  <si>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</si>
  <si>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</si>
  <si>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</si>
  <si>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</si>
  <si>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</si>
  <si>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</si>
  <si>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</si>
  <si>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</si>
  <si>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</si>
  <si>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</si>
  <si>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</si>
  <si>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</si>
  <si>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</si>
  <si>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</si>
  <si>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</si>
  <si>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</si>
  <si>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</si>
  <si>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</si>
  <si>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</si>
  <si>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</si>
  <si>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</si>
  <si>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</si>
  <si>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</si>
  <si>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</si>
  <si>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</si>
  <si>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</si>
  <si>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</si>
  <si>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</si>
  <si>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</si>
  <si>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</si>
  <si>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</si>
  <si>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</si>
  <si>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</si>
  <si>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</si>
  <si>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</si>
  <si>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</si>
  <si>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</si>
  <si>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</si>
  <si>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</si>
  <si>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</si>
  <si>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</si>
  <si>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</si>
  <si>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</si>
  <si>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</si>
  <si>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</si>
  <si>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</si>
  <si>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</si>
  <si>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</si>
  <si>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</si>
  <si>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</si>
  <si>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</si>
  <si>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</si>
  <si>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</si>
  <si>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</si>
  <si>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</si>
  <si>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</si>
  <si>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</si>
  <si>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</si>
  <si>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</si>
  <si>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</si>
  <si>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</si>
  <si>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</si>
  <si>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</si>
  <si>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</si>
  <si>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</si>
  <si>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</si>
  <si>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</si>
  <si>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</si>
  <si>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</si>
  <si>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</si>
  <si>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</si>
  <si>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</si>
  <si>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</si>
  <si>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</si>
  <si>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</si>
  <si>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</si>
  <si>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</si>
  <si>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</si>
  <si>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</si>
  <si>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</si>
  <si>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</si>
  <si>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</si>
  <si>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</si>
  <si>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</si>
  <si>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</si>
  <si>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</si>
  <si>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</si>
  <si>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</si>
  <si>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</si>
  <si>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</si>
  <si>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</si>
  <si>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</si>
  <si>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</si>
  <si>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</si>
  <si>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</si>
  <si>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</si>
  <si>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</si>
  <si>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</si>
  <si>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</si>
  <si>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</si>
  <si>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</si>
  <si>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</si>
  <si>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</si>
  <si>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</si>
  <si>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</si>
  <si>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</si>
  <si>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</si>
  <si>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</si>
  <si>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</si>
  <si>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</si>
  <si>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</si>
  <si>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</si>
  <si>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</si>
  <si>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</si>
  <si>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</si>
  <si>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</si>
  <si>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</si>
  <si>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</si>
  <si>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</si>
  <si>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</si>
  <si>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</si>
  <si>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</si>
  <si>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</si>
  <si>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</si>
  <si>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</si>
  <si>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</si>
  <si>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</si>
  <si>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</si>
  <si>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</si>
  <si>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</si>
  <si>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</si>
  <si>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</si>
  <si>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</si>
  <si>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</si>
  <si>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</si>
  <si>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</si>
  <si>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</si>
  <si>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</si>
  <si>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</si>
  <si>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</si>
  <si>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</si>
  <si>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</si>
  <si>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</si>
  <si>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</si>
  <si>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</si>
  <si>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</si>
  <si>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</si>
  <si>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</si>
  <si>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</si>
  <si>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</si>
  <si>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</si>
  <si>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</si>
  <si>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</si>
  <si>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</si>
  <si>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</si>
  <si>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</si>
  <si>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</si>
  <si>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</si>
  <si>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</si>
  <si>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</si>
  <si>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</si>
  <si>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</si>
  <si>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</si>
  <si>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</si>
  <si>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</si>
  <si>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</si>
  <si>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</si>
  <si>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</si>
  <si>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</si>
  <si>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</si>
  <si>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</si>
  <si>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</si>
  <si>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</si>
  <si>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</si>
  <si>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</si>
  <si>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</si>
  <si>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</si>
  <si>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</si>
  <si>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</si>
  <si>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</si>
  <si>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</si>
  <si>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</si>
  <si>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</si>
  <si>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</si>
  <si>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</si>
  <si>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</si>
  <si>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</si>
  <si>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</si>
  <si>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</si>
  <si>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</si>
  <si>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</si>
  <si>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</si>
  <si>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</si>
  <si>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</si>
  <si>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</si>
  <si>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</si>
  <si>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</si>
  <si>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</si>
  <si>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</si>
  <si>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</si>
  <si>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</si>
  <si>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</si>
  <si>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</si>
  <si>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</si>
  <si>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</si>
  <si>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</si>
  <si>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</si>
  <si>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</si>
  <si>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</si>
  <si>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</si>
  <si>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</si>
  <si>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</si>
  <si>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</si>
  <si>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</si>
  <si>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</si>
  <si>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</si>
  <si>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</si>
  <si>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</si>
  <si>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</si>
  <si>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</si>
  <si>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</si>
  <si>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</si>
  <si>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</si>
  <si>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</si>
  <si>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</si>
  <si>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</si>
  <si>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</si>
  <si>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</si>
  <si>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</si>
  <si>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</si>
  <si>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</si>
  <si>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</si>
  <si>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</si>
  <si>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</si>
  <si>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</si>
  <si>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</si>
  <si>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</si>
  <si>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</si>
  <si>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</si>
  <si>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</si>
  <si>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</si>
  <si>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</si>
  <si>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</si>
  <si>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</si>
  <si>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</si>
  <si>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</si>
  <si>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</si>
  <si>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</si>
  <si>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</si>
  <si>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</si>
  <si>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</si>
  <si>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</si>
  <si>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</si>
  <si>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</si>
  <si>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</si>
  <si>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</si>
  <si>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</si>
  <si>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</si>
  <si>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</si>
  <si>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</si>
  <si>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</si>
  <si>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</si>
  <si>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</si>
  <si>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</si>
  <si>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</si>
  <si>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</si>
  <si>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</si>
  <si>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</si>
  <si>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</si>
  <si>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</si>
  <si>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</si>
  <si>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</si>
  <si>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</si>
  <si>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</si>
  <si>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</si>
  <si>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</si>
  <si>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</si>
  <si>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</si>
  <si>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</si>
  <si>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</si>
  <si>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</si>
  <si>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</si>
  <si>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</si>
  <si>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</si>
  <si>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</si>
  <si>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</si>
  <si>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</si>
  <si>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</si>
  <si>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</si>
  <si>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</si>
  <si>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</si>
  <si>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</si>
  <si>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</si>
  <si>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</si>
  <si>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</si>
  <si>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</si>
  <si>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</si>
  <si>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</si>
  <si>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</si>
  <si>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</si>
  <si>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</si>
  <si>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</si>
  <si>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</si>
  <si>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</si>
  <si>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</si>
  <si>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</si>
  <si>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</si>
  <si>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</si>
  <si>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</si>
  <si>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</si>
  <si>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</si>
  <si>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</si>
  <si>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</si>
  <si>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</si>
  <si>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</si>
  <si>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</si>
  <si>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</si>
  <si>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</si>
  <si>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</si>
  <si>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</si>
  <si>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</si>
  <si>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</si>
  <si>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</si>
  <si>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</si>
  <si>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</si>
  <si>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</si>
  <si>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</si>
  <si>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</si>
  <si>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</si>
  <si>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</si>
  <si>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</si>
  <si>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</si>
  <si>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</si>
  <si>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</si>
  <si>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</si>
  <si>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</si>
  <si>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</si>
  <si>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</si>
  <si>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</si>
  <si>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</si>
  <si>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</si>
  <si>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</si>
  <si>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</si>
  <si>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</si>
  <si>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</si>
  <si>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</si>
  <si>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</si>
  <si>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</si>
  <si>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</si>
  <si>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</si>
  <si>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</si>
  <si>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</si>
  <si>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</si>
  <si>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</si>
  <si>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</si>
  <si>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</si>
  <si>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</si>
  <si>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</si>
  <si>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</si>
  <si>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</si>
  <si>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</si>
  <si>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</si>
  <si>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</si>
  <si>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</si>
  <si>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</si>
  <si>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</si>
  <si>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</si>
  <si>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</si>
  <si>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</si>
  <si>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</si>
  <si>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</si>
  <si>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</si>
  <si>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</si>
  <si>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</si>
  <si>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</si>
  <si>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</si>
  <si>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</si>
  <si>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</si>
  <si>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</si>
  <si>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</si>
  <si>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</si>
  <si>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</si>
  <si>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</si>
  <si>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</si>
  <si>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</si>
  <si>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</si>
  <si>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</si>
  <si>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</si>
  <si>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</si>
  <si>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</si>
  <si>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</si>
  <si>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</si>
  <si>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</si>
  <si>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</si>
  <si>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</si>
  <si>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</si>
  <si>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</si>
  <si>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</si>
  <si>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</si>
  <si>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</si>
  <si>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</si>
  <si>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</si>
  <si>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</si>
  <si>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</si>
  <si>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</si>
  <si>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</si>
  <si>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</si>
  <si>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</si>
  <si>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</si>
  <si>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</si>
  <si>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</si>
  <si>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</si>
  <si>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</si>
  <si>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</si>
  <si>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</si>
  <si>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</si>
  <si>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</si>
  <si>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</si>
  <si>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</si>
  <si>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</si>
  <si>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</si>
  <si>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</si>
  <si>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</si>
  <si>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</si>
  <si>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</si>
  <si>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</si>
  <si>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</si>
  <si>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</si>
  <si>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</si>
  <si>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</si>
  <si>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</si>
  <si>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</si>
  <si>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</si>
  <si>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</si>
  <si>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</si>
  <si>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</si>
  <si>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</si>
  <si>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</si>
  <si>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</si>
  <si>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</si>
  <si>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</si>
  <si>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</si>
  <si>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</si>
  <si>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</si>
  <si>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</si>
  <si>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</si>
  <si>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</si>
  <si>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</si>
  <si>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</si>
  <si>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</si>
  <si>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</si>
  <si>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</si>
  <si>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</si>
  <si>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</si>
  <si>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</si>
  <si>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</si>
  <si>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</si>
  <si>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</si>
  <si>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</si>
  <si>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</si>
  <si>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</si>
  <si>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</si>
  <si>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</si>
  <si>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</si>
  <si>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</si>
  <si>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</si>
  <si>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</si>
  <si>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</si>
  <si>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</si>
  <si>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</si>
  <si>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</si>
  <si>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</si>
  <si>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</si>
  <si>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</si>
  <si>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</si>
  <si>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</si>
  <si>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</si>
  <si>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</si>
  <si>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</si>
  <si>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</si>
  <si>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</si>
  <si>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</si>
  <si>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</si>
  <si>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</si>
  <si>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</si>
  <si>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</si>
  <si>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</si>
  <si>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</si>
  <si>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</si>
  <si>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</si>
  <si>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</si>
  <si>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</si>
  <si>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</si>
  <si>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</si>
  <si>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</si>
  <si>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</si>
  <si>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</si>
  <si>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</si>
  <si>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</si>
  <si>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</si>
  <si>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</si>
  <si>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</si>
  <si>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</si>
  <si>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</si>
  <si>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</si>
  <si>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</si>
  <si>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</si>
  <si>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</si>
  <si>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</si>
  <si>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</si>
  <si>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</si>
  <si>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</si>
  <si>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</si>
  <si>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</si>
  <si>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</si>
  <si>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</si>
  <si>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</si>
  <si>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</si>
  <si>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</si>
  <si>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</si>
  <si>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</si>
  <si>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</si>
  <si>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</si>
  <si>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</si>
  <si>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</si>
  <si>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</si>
  <si>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</si>
  <si>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</si>
  <si>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</si>
  <si>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</si>
  <si>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</si>
  <si>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</si>
  <si>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</si>
  <si>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</si>
  <si>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</si>
  <si>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</si>
  <si>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</si>
  <si>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</si>
  <si>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</si>
  <si>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</si>
  <si>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</si>
  <si>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</si>
  <si>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</si>
  <si>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</si>
  <si>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</si>
  <si>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</si>
  <si>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</si>
  <si>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</si>
  <si>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</si>
  <si>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</si>
  <si>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</si>
  <si>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</si>
  <si>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</si>
  <si>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</si>
  <si>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</si>
  <si>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</si>
  <si>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</si>
  <si>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</si>
  <si>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</si>
  <si>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</si>
  <si>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</si>
  <si>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</si>
  <si>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</si>
  <si>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</si>
  <si>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</si>
  <si>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</si>
  <si>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</si>
  <si>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</si>
  <si>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</si>
  <si>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</si>
  <si>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</si>
  <si>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</si>
  <si>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</si>
  <si>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</si>
  <si>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</si>
  <si>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</si>
  <si>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</si>
  <si>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</si>
  <si>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</si>
  <si>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</si>
  <si>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</si>
  <si>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</si>
  <si>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</si>
  <si>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</si>
  <si>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</si>
  <si>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</si>
  <si>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</si>
  <si>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</si>
  <si>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</si>
  <si>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</si>
  <si>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</si>
  <si>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</si>
  <si>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</si>
  <si>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</si>
  <si>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</si>
  <si>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</si>
  <si>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</si>
  <si>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</si>
  <si>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</si>
  <si>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</si>
  <si>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</si>
  <si>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</si>
  <si>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</si>
  <si>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</si>
  <si>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</si>
  <si>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</si>
  <si>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</si>
  <si>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</si>
  <si>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</si>
  <si>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</si>
  <si>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</si>
  <si>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</si>
  <si>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</si>
  <si>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</si>
  <si>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</si>
  <si>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</si>
  <si>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</si>
  <si>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</si>
  <si>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</si>
  <si>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</si>
  <si>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</si>
  <si>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</si>
  <si>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</si>
  <si>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</si>
  <si>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</si>
  <si>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</si>
  <si>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</si>
  <si>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</si>
  <si>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</si>
  <si>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</si>
  <si>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</si>
  <si>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</si>
  <si>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</si>
  <si>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</si>
  <si>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</si>
  <si>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</si>
  <si>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</si>
  <si>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</si>
  <si>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</si>
  <si>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</si>
  <si>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</si>
  <si>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</si>
  <si>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</si>
  <si>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</si>
  <si>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</si>
  <si>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</si>
  <si>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</si>
  <si>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</si>
  <si>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</si>
  <si>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</si>
  <si>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</si>
  <si>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</si>
  <si>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</si>
  <si>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</si>
  <si>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</si>
  <si>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</si>
  <si>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</si>
  <si>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</si>
  <si>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</si>
  <si>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</si>
  <si>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</si>
  <si>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</si>
  <si>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</si>
  <si>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</si>
  <si>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</si>
  <si>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</si>
  <si>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</si>
  <si>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</si>
  <si>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</si>
  <si>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</si>
  <si>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</si>
  <si>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</si>
  <si>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</si>
  <si>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</si>
  <si>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</si>
  <si>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</si>
  <si>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</si>
  <si>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</si>
  <si>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</si>
  <si>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</si>
  <si>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</si>
  <si>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</si>
  <si>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</si>
  <si>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</si>
  <si>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</si>
  <si>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</si>
  <si>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</si>
  <si>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</si>
  <si>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</si>
  <si>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</si>
  <si>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</si>
  <si>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</si>
  <si>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</si>
  <si>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</si>
  <si>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</si>
  <si>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</si>
  <si>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</si>
  <si>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</si>
  <si>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</si>
  <si>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</si>
  <si>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</si>
  <si>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</si>
  <si>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</si>
  <si>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</si>
  <si>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</si>
  <si>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</si>
  <si>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</si>
  <si>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</si>
  <si>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</si>
  <si>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</si>
  <si>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</si>
  <si>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</si>
  <si>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</si>
  <si>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</si>
  <si>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</si>
  <si>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</si>
  <si>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</si>
  <si>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</si>
  <si>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</si>
  <si>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</si>
  <si>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</si>
  <si>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</si>
  <si>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</si>
  <si>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</si>
  <si>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</si>
  <si>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</si>
  <si>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</si>
  <si>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</si>
  <si>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</si>
  <si>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</si>
  <si>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</si>
  <si>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</si>
  <si>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</si>
  <si>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</si>
  <si>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</si>
  <si>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</si>
  <si>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</si>
  <si>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</si>
  <si>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</si>
  <si>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</si>
  <si>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</si>
  <si>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</si>
  <si>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</si>
  <si>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</si>
  <si>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</si>
  <si>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</si>
  <si>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</si>
  <si>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</si>
  <si>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</si>
  <si>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</si>
  <si>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</si>
  <si>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</si>
  <si>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</si>
  <si>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</si>
  <si>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</si>
  <si>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</si>
  <si>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</si>
  <si>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</si>
  <si>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</si>
  <si>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</si>
  <si>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</si>
  <si>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</si>
  <si>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</si>
  <si>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</si>
  <si>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</si>
  <si>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</si>
  <si>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</si>
  <si>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</si>
  <si>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</si>
  <si>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</si>
  <si>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</si>
  <si>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</si>
  <si>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</si>
  <si>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</si>
  <si>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</si>
  <si>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</si>
  <si>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</si>
  <si>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</si>
  <si>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</si>
  <si>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</si>
  <si>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</si>
  <si>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</si>
  <si>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</si>
  <si>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</si>
  <si>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</si>
  <si>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</si>
  <si>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</si>
  <si>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</si>
  <si>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</si>
  <si>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</si>
  <si>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</si>
  <si>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</si>
  <si>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</si>
  <si>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</si>
  <si>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</si>
  <si>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</si>
  <si>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</si>
  <si>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</si>
  <si>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</si>
  <si>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</si>
  <si>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</si>
  <si>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</si>
  <si>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</si>
  <si>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</si>
  <si>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</si>
  <si>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</si>
  <si>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</si>
  <si>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</si>
  <si>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</si>
  <si>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</si>
  <si>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</si>
  <si>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</si>
  <si>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</si>
  <si>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</si>
  <si>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</si>
  <si>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</si>
  <si>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</si>
  <si>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</si>
  <si>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</si>
  <si>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</si>
  <si>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</si>
  <si>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</si>
  <si>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</si>
  <si>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</si>
  <si>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</si>
  <si>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</si>
  <si>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</si>
  <si>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</si>
  <si>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</si>
  <si>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</si>
  <si>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</si>
  <si>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</si>
  <si>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</si>
  <si>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</si>
  <si>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</si>
  <si>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</si>
  <si>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</si>
  <si>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</si>
  <si>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</si>
  <si>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</si>
  <si>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</si>
  <si>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</si>
  <si>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</si>
  <si>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</si>
  <si>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</si>
  <si>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</si>
  <si>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</si>
  <si>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</si>
  <si>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</si>
  <si>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</si>
  <si>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</si>
  <si>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</si>
  <si>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</si>
  <si>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</si>
  <si>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</si>
  <si>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</si>
  <si>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</si>
  <si>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</si>
  <si>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</si>
  <si>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</si>
  <si>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</si>
  <si>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</si>
  <si>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</si>
  <si>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</si>
  <si>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</si>
  <si>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</si>
  <si>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</si>
  <si>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</si>
  <si>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</si>
  <si>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</si>
  <si>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</si>
  <si>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</si>
  <si>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</si>
  <si>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</si>
  <si>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</si>
  <si>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</si>
  <si>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</si>
  <si>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</si>
  <si>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</si>
  <si>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</si>
  <si>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</si>
  <si>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</si>
  <si>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</si>
  <si>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</si>
  <si>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</si>
  <si>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</si>
  <si>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</si>
  <si>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</si>
  <si>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</si>
  <si>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</si>
  <si>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</si>
  <si>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</si>
  <si>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</si>
  <si>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</si>
  <si>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</si>
  <si>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</si>
  <si>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</si>
  <si>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</si>
  <si>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</si>
  <si>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</si>
  <si>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</si>
  <si>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</si>
  <si>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</si>
  <si>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</si>
  <si>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</si>
  <si>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</si>
  <si>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</si>
  <si>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</si>
  <si>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</si>
  <si>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</si>
  <si>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</si>
  <si>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</si>
  <si>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</si>
  <si>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</si>
  <si>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</si>
  <si>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</si>
  <si>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</si>
  <si>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</si>
  <si>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</si>
  <si>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</si>
  <si>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</si>
  <si>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</si>
  <si>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</si>
  <si>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</si>
  <si>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</si>
  <si>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</si>
  <si>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</si>
  <si>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</si>
  <si>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</si>
  <si>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</si>
  <si>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</si>
  <si>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</si>
  <si>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</si>
  <si>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</si>
  <si>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</si>
  <si>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</si>
  <si>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</si>
  <si>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</si>
  <si>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</si>
  <si>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</si>
  <si>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</si>
  <si>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</si>
  <si>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</si>
  <si>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</si>
  <si>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</si>
  <si>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</si>
  <si>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</si>
  <si>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</si>
  <si>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</si>
  <si>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</si>
  <si>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</si>
  <si>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</si>
  <si>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</si>
  <si>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</si>
  <si>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</si>
  <si>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</si>
  <si>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</si>
  <si>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</si>
  <si>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</si>
  <si>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</si>
  <si>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</si>
  <si>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</si>
  <si>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</si>
  <si>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</si>
  <si>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</si>
  <si>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</si>
  <si>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</si>
  <si>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</si>
  <si>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</si>
  <si>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</si>
  <si>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</si>
  <si>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</si>
  <si>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</si>
  <si>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</si>
  <si>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</si>
  <si>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</si>
  <si>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</si>
  <si>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</si>
  <si>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</si>
  <si>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</si>
  <si>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</si>
  <si>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</si>
  <si>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</si>
  <si>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</si>
  <si>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</si>
  <si>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</si>
  <si>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</si>
  <si>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</si>
  <si>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</si>
  <si>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</si>
  <si>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</si>
  <si>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</si>
  <si>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</si>
  <si>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</si>
  <si>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</si>
  <si>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</si>
  <si>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</si>
  <si>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</si>
  <si>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</si>
  <si>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</si>
  <si>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</si>
  <si>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</si>
  <si>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</si>
  <si>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</si>
  <si>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</si>
  <si>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</si>
  <si>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</si>
  <si>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</si>
  <si>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</si>
  <si>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</si>
  <si>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</si>
  <si>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</si>
  <si>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</si>
  <si>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</si>
  <si>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</si>
  <si>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</si>
  <si>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</si>
  <si>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</si>
  <si>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</si>
  <si>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</si>
  <si>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</si>
  <si>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</si>
  <si>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</si>
  <si>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</si>
  <si>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</si>
  <si>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</si>
  <si>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</si>
  <si>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</si>
  <si>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</si>
  <si>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</si>
  <si>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</si>
  <si>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</si>
  <si>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</si>
  <si>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</si>
  <si>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</si>
  <si>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</si>
  <si>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</si>
  <si>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</si>
  <si>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</si>
  <si>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</si>
  <si>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</si>
  <si>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</si>
  <si>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</si>
  <si>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</si>
  <si>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</si>
  <si>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</si>
  <si>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</si>
  <si>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</si>
  <si>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</si>
  <si>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</si>
  <si>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</si>
  <si>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</si>
  <si>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</si>
  <si>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</si>
  <si>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</si>
  <si>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</si>
  <si>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</si>
  <si>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</si>
  <si>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</si>
  <si>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</si>
  <si>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</si>
  <si>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</si>
  <si>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</si>
  <si>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</si>
  <si>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</si>
  <si>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</si>
  <si>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</si>
  <si>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</si>
  <si>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</si>
  <si>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</si>
  <si>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</si>
  <si>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</si>
  <si>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</si>
  <si>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</si>
  <si>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</si>
  <si>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</si>
  <si>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</si>
  <si>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</si>
  <si>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</si>
  <si>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</si>
  <si>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</si>
  <si>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</si>
  <si>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</si>
  <si>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</si>
  <si>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</si>
  <si>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</si>
  <si>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</si>
  <si>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</si>
  <si>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</si>
  <si>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</si>
  <si>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</si>
  <si>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</si>
  <si>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</si>
  <si>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</si>
  <si>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</si>
  <si>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</si>
  <si>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</si>
  <si>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</si>
  <si>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</si>
  <si>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</si>
  <si>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</si>
  <si>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</si>
  <si>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</si>
  <si>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</si>
  <si>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</si>
  <si>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</si>
  <si>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</si>
  <si>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</si>
  <si>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</si>
  <si>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</si>
  <si>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</si>
  <si>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</si>
  <si>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</si>
  <si>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</si>
  <si>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</si>
  <si>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</si>
  <si>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</si>
  <si>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</si>
  <si>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</si>
  <si>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</si>
  <si>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</si>
  <si>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</si>
  <si>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</si>
  <si>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</si>
  <si>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</si>
  <si>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</si>
  <si>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</si>
  <si>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</si>
  <si>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</si>
  <si>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</si>
  <si>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</si>
  <si>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</si>
  <si>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</si>
  <si>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</si>
  <si>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</si>
  <si>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</si>
  <si>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</si>
  <si>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</si>
  <si>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</si>
  <si>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</si>
  <si>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</si>
  <si>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</si>
  <si>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</si>
  <si>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</si>
  <si>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</si>
  <si>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</si>
  <si>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</si>
  <si>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</si>
  <si>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</si>
  <si>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</si>
  <si>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</si>
  <si>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</si>
  <si>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</si>
  <si>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</si>
  <si>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</si>
  <si>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</si>
  <si>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</si>
  <si>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</si>
  <si>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</si>
  <si>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</si>
  <si>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</si>
  <si>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</si>
  <si>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</si>
  <si>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</si>
  <si>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</si>
  <si>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</si>
  <si>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</si>
  <si>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</si>
  <si>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</si>
  <si>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</si>
  <si>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</si>
  <si>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</si>
  <si>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</si>
  <si>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</si>
  <si>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</si>
  <si>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</si>
  <si>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</si>
  <si>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</si>
  <si>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</si>
  <si>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</si>
  <si>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</si>
  <si>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</si>
  <si>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</si>
  <si>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</si>
  <si>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</si>
  <si>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</si>
  <si>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</si>
  <si>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</si>
  <si>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</si>
  <si>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</si>
  <si>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</si>
  <si>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</si>
  <si>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</si>
  <si>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</si>
  <si>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</si>
  <si>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</si>
  <si>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</si>
  <si>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</si>
  <si>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</si>
  <si>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</si>
  <si>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</si>
  <si>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</si>
  <si>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</si>
  <si>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</si>
  <si>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</si>
  <si>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</si>
  <si>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</si>
  <si>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</si>
  <si>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</si>
  <si>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</si>
  <si>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</si>
  <si>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</si>
  <si>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</si>
  <si>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</si>
  <si>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</si>
  <si>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</si>
  <si>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</si>
  <si>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</si>
  <si>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</si>
  <si>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</si>
  <si>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</si>
  <si>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</si>
  <si>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</si>
  <si>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</si>
  <si>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</si>
  <si>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</si>
  <si>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</si>
  <si>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</si>
  <si>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</si>
  <si>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</si>
  <si>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</si>
  <si>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</si>
  <si>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</si>
  <si>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</si>
  <si>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</si>
  <si>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</si>
  <si>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</si>
  <si>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</si>
  <si>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</si>
  <si>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</si>
  <si>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</si>
  <si>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</si>
  <si>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</si>
  <si>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</si>
  <si>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</si>
  <si>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</si>
  <si>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</si>
  <si>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</si>
  <si>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</si>
  <si>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</si>
  <si>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</si>
  <si>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</si>
  <si>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</si>
  <si>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</si>
  <si>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</si>
  <si>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</si>
  <si>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</si>
  <si>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</si>
  <si>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</si>
  <si>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</si>
  <si>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</si>
  <si>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</si>
  <si>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</si>
  <si>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</si>
  <si>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</si>
  <si>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</si>
  <si>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</si>
  <si>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</si>
  <si>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</si>
  <si>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</si>
  <si>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</si>
  <si>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</si>
  <si>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</si>
  <si>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</si>
  <si>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</si>
  <si>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</si>
  <si>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</si>
  <si>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</si>
  <si>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</si>
  <si>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</si>
  <si>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</si>
  <si>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</si>
  <si>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</si>
  <si>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</si>
  <si>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</si>
  <si>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</si>
  <si>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</si>
  <si>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</si>
  <si>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</si>
  <si>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</si>
  <si>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</si>
  <si>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</si>
  <si>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</si>
  <si>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</si>
  <si>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</si>
  <si>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</si>
  <si>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</si>
  <si>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</si>
  <si>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</si>
  <si>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</si>
  <si>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</si>
  <si>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</si>
  <si>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</si>
  <si>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</si>
  <si>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</si>
  <si>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</si>
  <si>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</si>
  <si>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</si>
  <si>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</si>
  <si>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</si>
  <si>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</si>
  <si>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</si>
  <si>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</si>
  <si>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</si>
  <si>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</si>
  <si>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</si>
  <si>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</si>
  <si>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</si>
  <si>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</si>
  <si>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</si>
  <si>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</si>
  <si>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</si>
  <si>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</si>
  <si>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</si>
  <si>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</si>
  <si>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</si>
  <si>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</si>
  <si>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</si>
  <si>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</si>
  <si>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</si>
  <si>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</si>
  <si>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</si>
  <si>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</si>
  <si>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</si>
  <si>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</si>
  <si>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</si>
  <si>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</si>
  <si>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</si>
  <si>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</si>
  <si>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</si>
  <si>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</si>
  <si>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</si>
  <si>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</si>
  <si>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</si>
  <si>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</si>
  <si>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</si>
  <si>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</si>
  <si>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</si>
  <si>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</si>
  <si>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</si>
  <si>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</si>
  <si>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</si>
  <si>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</si>
  <si>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</si>
  <si>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</si>
  <si>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</si>
  <si>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</si>
  <si>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</si>
  <si>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</si>
  <si>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</si>
  <si>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</si>
  <si>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</si>
  <si>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</si>
  <si>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</si>
  <si>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</si>
  <si>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</si>
  <si>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</si>
  <si>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</si>
  <si>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</si>
  <si>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</si>
  <si>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</si>
  <si>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</si>
  <si>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</si>
  <si>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</si>
  <si>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</si>
  <si>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</si>
  <si>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</si>
  <si>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</si>
  <si>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</si>
  <si>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</si>
  <si>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</si>
  <si>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</si>
  <si>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</si>
  <si>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</si>
  <si>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</si>
  <si>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</si>
  <si>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</si>
  <si>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</si>
  <si>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</si>
  <si>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</si>
  <si>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</si>
  <si>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</si>
  <si>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</si>
  <si>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</si>
  <si>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</si>
  <si>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</si>
  <si>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</si>
  <si>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</si>
  <si>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</si>
  <si>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</si>
  <si>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</si>
  <si>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</si>
  <si>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</si>
  <si>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</si>
  <si>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</si>
  <si>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</si>
  <si>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</si>
  <si>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</si>
  <si>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</si>
  <si>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</si>
  <si>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</si>
  <si>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</si>
  <si>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</si>
  <si>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</si>
  <si>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</si>
  <si>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</si>
  <si>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</si>
  <si>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</si>
  <si>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</si>
  <si>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</si>
  <si>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</si>
  <si>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</si>
  <si>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</si>
  <si>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</si>
  <si>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</si>
  <si>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</si>
  <si>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</si>
  <si>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</si>
  <si>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</si>
  <si>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</si>
  <si>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</si>
  <si>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</si>
  <si>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</si>
  <si>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</si>
  <si>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</si>
  <si>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</si>
  <si>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</si>
  <si>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</si>
  <si>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</si>
  <si>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</si>
  <si>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</si>
  <si>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</si>
  <si>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</si>
  <si>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</si>
  <si>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</si>
  <si>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</si>
  <si>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</si>
  <si>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</si>
  <si>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</si>
  <si>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</si>
  <si>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</si>
  <si>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</si>
  <si>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</si>
  <si>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</si>
  <si>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</si>
  <si>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</si>
  <si>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</si>
  <si>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</si>
  <si>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</si>
  <si>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</si>
  <si>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</si>
  <si>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</si>
  <si>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</si>
  <si>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</si>
  <si>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</si>
  <si>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</si>
  <si>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</si>
  <si>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</si>
  <si>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</si>
  <si>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</si>
  <si>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</si>
  <si>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</si>
  <si>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</si>
  <si>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</si>
  <si>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</si>
  <si>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</si>
  <si>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</si>
  <si>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</si>
  <si>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</si>
  <si>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</si>
  <si>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</si>
  <si>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</si>
  <si>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</si>
  <si>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</si>
  <si>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</si>
  <si>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</si>
  <si>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</si>
  <si>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</si>
  <si>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</si>
  <si>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</si>
  <si>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</si>
  <si>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</si>
  <si>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</si>
  <si>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</si>
  <si>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</si>
  <si>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</si>
  <si>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</si>
  <si>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</si>
  <si>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</si>
  <si>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</si>
  <si>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</si>
  <si>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</si>
  <si>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</si>
  <si>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</si>
  <si>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</si>
  <si>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</si>
  <si>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</si>
  <si>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</si>
  <si>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</si>
  <si>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</si>
  <si>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</si>
  <si>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</si>
  <si>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</si>
  <si>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</si>
  <si>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</si>
  <si>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</si>
  <si>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</si>
  <si>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</si>
  <si>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</si>
  <si>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</si>
  <si>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</si>
  <si>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</si>
  <si>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</si>
  <si>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</si>
  <si>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</si>
  <si>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</si>
  <si>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</si>
  <si>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</si>
  <si>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</si>
  <si>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</si>
  <si>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</si>
  <si>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</si>
  <si>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</si>
  <si>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</si>
  <si>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</si>
  <si>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</si>
  <si>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</si>
  <si>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</si>
  <si>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</si>
  <si>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</si>
  <si>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</si>
  <si>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</si>
  <si>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</si>
  <si>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</si>
  <si>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</si>
  <si>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</si>
  <si>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</si>
  <si>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</si>
  <si>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</si>
  <si>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</si>
  <si>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</si>
  <si>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</si>
  <si>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</si>
  <si>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</si>
  <si>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</si>
  <si>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</si>
  <si>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</si>
  <si>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</si>
  <si>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</si>
  <si>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</si>
  <si>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</si>
  <si>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</si>
  <si>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</si>
  <si>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</si>
  <si>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</si>
  <si>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</si>
  <si>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</si>
  <si>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</si>
  <si>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</si>
  <si>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</si>
  <si>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</si>
  <si>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</si>
  <si>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</si>
  <si>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</si>
  <si>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</si>
  <si>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</si>
  <si>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</si>
  <si>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</si>
  <si>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</si>
  <si>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</si>
  <si>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</si>
  <si>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</si>
  <si>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</si>
  <si>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</si>
  <si>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</si>
  <si>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</si>
  <si>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</si>
  <si>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</si>
  <si>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</si>
  <si>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</si>
  <si>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</si>
  <si>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</si>
  <si>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</si>
  <si>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</si>
  <si>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</si>
  <si>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</si>
  <si>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</si>
  <si>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</si>
  <si>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</si>
  <si>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</si>
  <si>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</si>
  <si>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</si>
  <si>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</si>
  <si>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</si>
  <si>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</si>
  <si>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</si>
  <si>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</si>
  <si>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</si>
  <si>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</si>
  <si>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</si>
  <si>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</si>
  <si>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</si>
  <si>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</si>
  <si>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</si>
  <si>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</si>
  <si>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</si>
  <si>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</si>
  <si>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</si>
  <si>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</si>
  <si>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</si>
  <si>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</si>
  <si>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</si>
  <si>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</si>
  <si>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</si>
  <si>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</si>
  <si>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</si>
  <si>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</si>
  <si>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</si>
  <si>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</si>
  <si>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</si>
  <si>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</si>
  <si>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</si>
  <si>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</si>
  <si>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</si>
  <si>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</si>
  <si>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</si>
  <si>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</si>
  <si>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</si>
  <si>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</si>
  <si>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</si>
  <si>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</si>
  <si>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</si>
  <si>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</si>
  <si>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</si>
  <si>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</si>
  <si>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</si>
  <si>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</si>
  <si>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</si>
  <si>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</si>
  <si>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</si>
  <si>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</si>
  <si>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</si>
  <si>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</si>
  <si>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</si>
  <si>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</si>
  <si>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</si>
  <si>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</si>
  <si>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</si>
  <si>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</si>
  <si>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</si>
  <si>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</si>
  <si>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</si>
  <si>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</si>
  <si>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</si>
  <si>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</si>
  <si>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</si>
  <si>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</si>
  <si>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</si>
  <si>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</si>
  <si>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</si>
  <si>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</si>
  <si>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</si>
  <si>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</si>
  <si>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</si>
  <si>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</si>
  <si>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</si>
  <si>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</si>
  <si>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</si>
  <si>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</si>
  <si>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</si>
  <si>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</si>
  <si>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</si>
  <si>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</si>
  <si>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</si>
  <si>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</si>
  <si>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</si>
  <si>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</si>
  <si>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</si>
  <si>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</si>
  <si>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</si>
  <si>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</si>
  <si>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</si>
  <si>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</si>
  <si>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</si>
  <si>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</si>
  <si>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</si>
  <si>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</si>
  <si>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</si>
  <si>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</si>
  <si>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</si>
  <si>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</si>
  <si>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</si>
  <si>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</si>
  <si>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</si>
  <si>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</si>
  <si>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</si>
  <si>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</si>
  <si>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</si>
  <si>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</si>
  <si>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</si>
  <si>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</si>
  <si>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</si>
  <si>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</si>
  <si>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</si>
  <si>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</si>
  <si>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</si>
  <si>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</si>
  <si>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</si>
  <si>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</si>
  <si>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</si>
  <si>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</si>
  <si>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</si>
  <si>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</si>
  <si>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</si>
  <si>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</si>
  <si>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</si>
  <si>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</si>
  <si>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</si>
  <si>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</si>
  <si>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</si>
  <si>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</si>
  <si>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</si>
  <si>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</si>
  <si>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</si>
  <si>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</si>
  <si>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</si>
  <si>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</si>
  <si>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</si>
  <si>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</si>
  <si>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</si>
  <si>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</si>
  <si>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</si>
  <si>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</si>
  <si>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</si>
  <si>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</si>
  <si>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</si>
  <si>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</si>
  <si>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</si>
  <si>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</si>
  <si>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</si>
  <si>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</si>
  <si>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</si>
  <si>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</si>
  <si>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</si>
  <si>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</si>
  <si>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</si>
  <si>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</si>
  <si>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</si>
  <si>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</si>
  <si>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</si>
  <si>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</si>
  <si>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</si>
  <si>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</si>
  <si>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</si>
  <si>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</si>
  <si>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</si>
  <si>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</si>
  <si>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</si>
  <si>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</si>
  <si>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</si>
  <si>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</si>
  <si>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</si>
  <si>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</si>
  <si>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</si>
  <si>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</si>
  <si>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</si>
  <si>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</si>
  <si>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</si>
  <si>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</si>
  <si>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</si>
  <si>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</si>
  <si>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</si>
  <si>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</si>
  <si>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</si>
  <si>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</si>
  <si>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</si>
  <si>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</si>
  <si>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</si>
  <si>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</si>
  <si>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</si>
  <si>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</si>
  <si>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</si>
  <si>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</si>
  <si>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</si>
  <si>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</si>
  <si>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</si>
  <si>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</si>
  <si>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</si>
  <si>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</si>
  <si>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</si>
  <si>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</si>
  <si>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</si>
  <si>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</si>
  <si>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</si>
  <si>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</si>
  <si>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</si>
  <si>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</si>
  <si>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</si>
  <si>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</si>
  <si>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</si>
  <si>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</si>
  <si>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</si>
  <si>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</si>
  <si>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</si>
  <si>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</si>
  <si>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</si>
  <si>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</si>
  <si>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</si>
  <si>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</si>
  <si>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</si>
  <si>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</si>
  <si>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</si>
  <si>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</si>
  <si>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</si>
  <si>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</si>
  <si>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</si>
  <si>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</si>
  <si>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</si>
  <si>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</si>
  <si>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</si>
  <si>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</si>
  <si>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</si>
  <si>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</si>
  <si>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</si>
  <si>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</si>
  <si>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</si>
  <si>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</si>
  <si>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</si>
  <si>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</si>
  <si>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</si>
  <si>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</si>
  <si>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</si>
  <si>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</si>
  <si>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</si>
  <si>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</si>
  <si>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</si>
  <si>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</si>
  <si>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</si>
  <si>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</si>
  <si>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</si>
  <si>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</si>
  <si>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</si>
  <si>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</si>
  <si>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</si>
  <si>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</si>
  <si>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</si>
  <si>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</si>
  <si>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</si>
  <si>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</si>
  <si>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</si>
  <si>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</si>
  <si>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</si>
  <si>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</si>
  <si>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</si>
  <si>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</si>
  <si>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</si>
  <si>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</si>
  <si>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</si>
  <si>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</si>
  <si>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</si>
  <si>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</si>
  <si>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</si>
  <si>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</si>
  <si>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</si>
  <si>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</si>
  <si>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</si>
  <si>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</si>
  <si>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</si>
  <si>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</si>
  <si>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</si>
  <si>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</si>
  <si>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</si>
  <si>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</si>
  <si>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</si>
  <si>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</si>
  <si>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</si>
  <si>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</si>
  <si>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</si>
  <si>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</si>
  <si>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</si>
  <si>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</si>
  <si>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</si>
  <si>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</si>
  <si>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</si>
  <si>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</si>
  <si>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</si>
  <si>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</si>
  <si>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</si>
  <si>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</si>
  <si>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</si>
  <si>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</si>
  <si>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</si>
  <si>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</si>
  <si>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</si>
  <si>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</si>
  <si>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</si>
  <si>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</si>
  <si>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</si>
  <si>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</si>
  <si>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</si>
  <si>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</si>
  <si>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</si>
  <si>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</si>
  <si>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</si>
  <si>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</si>
  <si>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</si>
  <si>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</si>
  <si>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</si>
  <si>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</si>
  <si>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</si>
  <si>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</si>
  <si>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</si>
  <si>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</si>
  <si>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</si>
  <si>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</si>
  <si>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</si>
  <si>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</si>
  <si>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</si>
  <si>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</si>
  <si>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</si>
  <si>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</si>
  <si>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</si>
  <si>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</si>
  <si>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</si>
  <si>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</si>
  <si>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</si>
  <si>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</si>
  <si>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</si>
  <si>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</si>
  <si>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</si>
  <si>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</si>
  <si>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</si>
  <si>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</si>
  <si>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</si>
  <si>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</si>
  <si>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</si>
  <si>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</si>
  <si>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</si>
  <si>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</si>
  <si>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</si>
  <si>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</si>
  <si>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</si>
  <si>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</si>
  <si>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</si>
  <si>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</si>
  <si>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</si>
  <si>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</si>
  <si>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</si>
  <si>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</si>
  <si>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</si>
  <si>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</si>
  <si>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</si>
  <si>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</si>
  <si>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</si>
  <si>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</si>
  <si>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</si>
  <si>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</si>
  <si>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</si>
  <si>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</si>
  <si>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</si>
  <si>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</si>
  <si>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</si>
  <si>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</si>
  <si>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</si>
  <si>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</si>
  <si>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</si>
  <si>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</si>
  <si>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</si>
  <si>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</si>
  <si>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</si>
  <si>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</si>
  <si>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</si>
  <si>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</si>
  <si>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</si>
  <si>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</si>
  <si>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</si>
  <si>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</si>
  <si>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</si>
  <si>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</si>
  <si>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</si>
  <si>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</si>
  <si>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</si>
  <si>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</si>
  <si>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</si>
  <si>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</si>
  <si>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</si>
  <si>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</si>
  <si>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</si>
  <si>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</si>
  <si>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</si>
  <si>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</si>
  <si>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</si>
  <si>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</si>
  <si>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</si>
  <si>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</si>
  <si>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</si>
  <si>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</si>
  <si>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</si>
  <si>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</si>
  <si>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</si>
  <si>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</si>
  <si>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</si>
  <si>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</si>
  <si>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</si>
  <si>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</si>
  <si>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</si>
  <si>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</si>
  <si>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</si>
  <si>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</si>
  <si>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</si>
  <si>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</si>
  <si>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</si>
  <si>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</si>
  <si>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</si>
  <si>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</si>
  <si>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</si>
  <si>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</si>
  <si>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</si>
  <si>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</si>
  <si>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</si>
  <si>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</si>
  <si>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</si>
  <si>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</si>
  <si>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</si>
  <si>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</si>
  <si>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</si>
  <si>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</si>
  <si>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</si>
  <si>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</si>
  <si>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</si>
  <si>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</si>
  <si>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</si>
  <si>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</si>
  <si>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</si>
  <si>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</si>
  <si>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</si>
  <si>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</si>
  <si>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</si>
  <si>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</si>
  <si>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</si>
  <si>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</si>
  <si>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</si>
  <si>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</si>
  <si>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</si>
  <si>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</si>
  <si>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</si>
  <si>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</si>
  <si>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</si>
  <si>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</si>
  <si>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</si>
  <si>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</si>
  <si>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</si>
  <si>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</si>
  <si>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</si>
  <si>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</si>
  <si>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</si>
  <si>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</si>
  <si>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</si>
  <si>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</si>
  <si>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</si>
  <si>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</si>
  <si>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</si>
  <si>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</si>
  <si>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</si>
  <si>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</si>
  <si>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</si>
  <si>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</si>
  <si>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</si>
  <si>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</si>
  <si>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</si>
  <si>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</si>
  <si>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</si>
  <si>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</si>
  <si>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</si>
  <si>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</si>
  <si>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</si>
  <si>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</si>
  <si>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</si>
  <si>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</si>
  <si>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</si>
  <si>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</si>
  <si>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</si>
  <si>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</si>
  <si>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</si>
  <si>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</si>
  <si>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</si>
  <si>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</si>
  <si>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</si>
  <si>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</si>
  <si>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</si>
  <si>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</si>
  <si>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</si>
  <si>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</si>
  <si>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</si>
  <si>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</si>
  <si>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</si>
  <si>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</si>
  <si>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</si>
  <si>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</si>
  <si>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</si>
  <si>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</si>
  <si>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</si>
  <si>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</si>
  <si>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</si>
  <si>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</si>
  <si>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</si>
  <si>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</si>
  <si>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</si>
  <si>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</si>
  <si>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</si>
  <si>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</si>
  <si>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</si>
  <si>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</si>
  <si>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</si>
  <si>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</si>
  <si>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</si>
  <si>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</si>
  <si>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</si>
  <si>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</si>
  <si>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</si>
  <si>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</si>
  <si>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</si>
  <si>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</si>
  <si>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</si>
  <si>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</si>
  <si>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</si>
  <si>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</si>
  <si>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</si>
  <si>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</si>
  <si>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</si>
  <si>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</si>
  <si>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</si>
  <si>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</si>
  <si>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</si>
  <si>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</si>
  <si>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</si>
  <si>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</si>
  <si>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</si>
  <si>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</si>
  <si>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</si>
  <si>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</si>
  <si>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</si>
  <si>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</si>
  <si>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</si>
  <si>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</si>
  <si>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</si>
  <si>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</si>
  <si>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</si>
  <si>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</si>
  <si>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</si>
  <si>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</si>
  <si>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</si>
  <si>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</si>
  <si>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</si>
  <si>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</si>
  <si>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</si>
  <si>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</si>
  <si>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</si>
  <si>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</si>
  <si>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</si>
  <si>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</si>
  <si>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</si>
  <si>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</si>
  <si>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</si>
  <si>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</si>
  <si>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</si>
  <si>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</si>
  <si>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</si>
  <si>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</si>
  <si>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</si>
  <si>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</si>
  <si>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</si>
  <si>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</si>
  <si>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</si>
  <si>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</si>
  <si>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</si>
  <si>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</si>
  <si>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</si>
  <si>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</si>
  <si>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</si>
  <si>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</si>
  <si>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</si>
  <si>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</si>
  <si>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</si>
  <si>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</si>
  <si>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</si>
  <si>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</si>
  <si>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</si>
  <si>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</si>
  <si>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</si>
  <si>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</si>
  <si>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</si>
  <si>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</si>
  <si>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</si>
  <si>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</si>
  <si>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</si>
  <si>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</si>
  <si>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</si>
  <si>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</si>
  <si>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</si>
  <si>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</si>
  <si>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</si>
  <si>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</si>
  <si>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</si>
  <si>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</si>
  <si>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</si>
  <si>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</si>
  <si>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</si>
  <si>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</si>
  <si>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</si>
  <si>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</si>
  <si>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</si>
  <si>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</si>
  <si>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</si>
  <si>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</si>
  <si>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</si>
  <si>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</si>
  <si>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</si>
  <si>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</si>
  <si>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</si>
  <si>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</si>
  <si>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</si>
  <si>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</si>
  <si>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</si>
  <si>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</si>
  <si>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</si>
  <si>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</si>
  <si>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</si>
  <si>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</si>
  <si>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</si>
  <si>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</si>
  <si>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</si>
  <si>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</si>
  <si>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</si>
  <si>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</si>
  <si>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</si>
  <si>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</si>
  <si>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</si>
  <si>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</si>
  <si>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</si>
  <si>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</si>
  <si>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</si>
  <si>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</si>
  <si>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</si>
  <si>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</si>
  <si>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</si>
  <si>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</si>
  <si>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</si>
  <si>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</si>
  <si>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</si>
  <si>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</si>
  <si>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</si>
  <si>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</si>
  <si>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</si>
  <si>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</si>
  <si>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</si>
  <si>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</si>
  <si>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</si>
  <si>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</si>
  <si>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</si>
  <si>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</si>
  <si>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</si>
  <si>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</si>
  <si>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</si>
  <si>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</si>
  <si>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</si>
  <si>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</si>
  <si>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</si>
  <si>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</si>
  <si>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</si>
  <si>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</si>
  <si>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</si>
  <si>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</si>
  <si>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</si>
  <si>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</si>
  <si>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</si>
  <si>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</si>
  <si>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</si>
  <si>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</si>
  <si>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</si>
  <si>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</si>
  <si>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</si>
  <si>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</si>
  <si>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</si>
  <si>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</si>
  <si>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</si>
  <si>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</si>
  <si>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</si>
  <si>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</si>
  <si>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</si>
  <si>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</si>
  <si>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</si>
  <si>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</si>
  <si>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</si>
  <si>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</si>
  <si>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</si>
  <si>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</si>
  <si>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</si>
  <si>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</si>
  <si>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</si>
  <si>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</si>
  <si>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</si>
  <si>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</si>
  <si>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</si>
  <si>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</si>
  <si>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</si>
  <si>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</si>
  <si>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</si>
  <si>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</si>
  <si>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</si>
  <si>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</si>
  <si>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</si>
  <si>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</si>
  <si>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</si>
  <si>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</si>
  <si>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</si>
  <si>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</si>
  <si>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</si>
  <si>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</si>
  <si>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</si>
  <si>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</si>
  <si>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</si>
  <si>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</si>
  <si>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</si>
  <si>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</si>
  <si>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</si>
  <si>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</si>
  <si>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</si>
  <si>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</si>
  <si>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</si>
  <si>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</si>
  <si>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</si>
  <si>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</si>
  <si>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</si>
  <si>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</si>
  <si>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</si>
  <si>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</si>
  <si>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</si>
  <si>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</si>
  <si>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</si>
  <si>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</si>
  <si>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</si>
  <si>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</si>
  <si>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</si>
  <si>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</si>
  <si>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</si>
  <si>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</si>
  <si>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</si>
  <si>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</si>
  <si>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</si>
  <si>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</si>
  <si>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</si>
  <si>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</si>
  <si>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</si>
  <si>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</si>
  <si>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</si>
  <si>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</si>
  <si>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</si>
  <si>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</si>
  <si>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</si>
  <si>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</si>
  <si>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</si>
  <si>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</si>
  <si>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</si>
  <si>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</si>
  <si>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</si>
  <si>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</si>
  <si>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</si>
  <si>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</si>
  <si>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</si>
  <si>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</si>
  <si>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</si>
  <si>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</si>
  <si>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</si>
  <si>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</si>
  <si>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</si>
  <si>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</si>
  <si>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</si>
  <si>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</si>
  <si>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</si>
  <si>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</si>
  <si>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</si>
  <si>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</si>
  <si>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</si>
  <si>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</si>
  <si>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</si>
  <si>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</si>
  <si>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</si>
  <si>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</si>
  <si>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</si>
  <si>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</si>
  <si>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</si>
  <si>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</si>
  <si>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</si>
  <si>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</si>
  <si>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</si>
  <si>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</si>
  <si>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</si>
  <si>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</si>
  <si>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</si>
  <si>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</si>
  <si>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</si>
  <si>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</si>
  <si>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</si>
  <si>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</si>
  <si>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</si>
  <si>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</si>
  <si>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</si>
  <si>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</si>
  <si>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</si>
  <si>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</si>
  <si>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</si>
  <si>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</si>
  <si>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</si>
  <si>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</si>
  <si>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</si>
  <si>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</si>
  <si>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</si>
  <si>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</si>
  <si>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</si>
  <si>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</si>
  <si>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</si>
  <si>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</si>
  <si>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</si>
  <si>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</si>
  <si>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</si>
  <si>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</si>
  <si>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</si>
  <si>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</si>
  <si>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</si>
  <si>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</si>
  <si>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</si>
  <si>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</si>
  <si>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</si>
  <si>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</si>
  <si>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</si>
  <si>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</si>
  <si>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</si>
  <si>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</si>
  <si>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</si>
  <si>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</si>
  <si>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</si>
  <si>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</si>
  <si>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</si>
  <si>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</si>
  <si>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</si>
  <si>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</si>
  <si>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</si>
  <si>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</si>
  <si>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</si>
  <si>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</si>
  <si>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</si>
  <si>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</si>
  <si>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</si>
  <si>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</si>
  <si>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</si>
  <si>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</si>
  <si>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</si>
  <si>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</si>
  <si>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</si>
  <si>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</si>
  <si>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</si>
  <si>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</si>
  <si>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</si>
  <si>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</si>
  <si>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</si>
  <si>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</si>
  <si>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</si>
  <si>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</si>
  <si>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</si>
  <si>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</si>
  <si>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</si>
  <si>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</si>
  <si>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</si>
  <si>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</si>
  <si>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</si>
  <si>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</si>
  <si>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</si>
  <si>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</si>
  <si>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</si>
  <si>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</si>
  <si>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</si>
  <si>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</si>
  <si>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</si>
  <si>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</si>
  <si>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</si>
  <si>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</si>
  <si>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</si>
  <si>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</si>
  <si>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</si>
  <si>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</si>
  <si>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</si>
  <si>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</si>
  <si>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</si>
  <si>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</si>
  <si>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</si>
  <si>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</si>
  <si>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</si>
  <si>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</si>
  <si>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</si>
  <si>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</si>
  <si>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</si>
  <si>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</si>
  <si>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</si>
  <si>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</si>
  <si>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</si>
  <si>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</si>
  <si>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</si>
  <si>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</si>
  <si>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</si>
  <si>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</si>
  <si>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</si>
  <si>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</si>
  <si>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</si>
  <si>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</si>
  <si>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</si>
  <si>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</si>
  <si>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</si>
  <si>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</si>
  <si>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</si>
  <si>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</si>
  <si>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</si>
  <si>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</si>
  <si>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</si>
  <si>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</si>
  <si>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</si>
  <si>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</si>
  <si>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</si>
  <si>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</si>
  <si>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</si>
  <si>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</si>
  <si>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</si>
  <si>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</si>
  <si>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</si>
  <si>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</si>
  <si>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</si>
  <si>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</si>
  <si>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</si>
  <si>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</si>
  <si>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</si>
  <si>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</si>
  <si>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</si>
  <si>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</si>
  <si>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</si>
  <si>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</si>
  <si>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</si>
  <si>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</si>
  <si>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</si>
  <si>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</si>
  <si>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</si>
  <si>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</si>
  <si>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</si>
  <si>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</si>
  <si>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</si>
  <si>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</si>
  <si>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</si>
  <si>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</si>
  <si>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</si>
  <si>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</si>
  <si>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</si>
  <si>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</si>
  <si>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</si>
  <si>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</si>
  <si>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</si>
  <si>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</si>
  <si>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</si>
  <si>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</si>
  <si>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</si>
  <si>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</si>
  <si>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</si>
  <si>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</si>
  <si>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</si>
  <si>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</si>
  <si>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</si>
  <si>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</si>
  <si>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</si>
  <si>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</si>
  <si>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</si>
  <si>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</si>
  <si>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</si>
  <si>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</si>
  <si>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</si>
  <si>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</si>
  <si>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</si>
  <si>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</si>
  <si>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</si>
  <si>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</si>
  <si>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</si>
  <si>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</si>
  <si>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</si>
  <si>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</si>
  <si>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</si>
  <si>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</si>
  <si>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</si>
  <si>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</si>
  <si>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</si>
  <si>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</si>
  <si>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</si>
  <si>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</si>
  <si>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</si>
  <si>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</si>
  <si>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</si>
  <si>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</si>
  <si>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</si>
  <si>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</si>
  <si>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</si>
  <si>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</si>
  <si>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</si>
  <si>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</si>
  <si>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</si>
  <si>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</si>
  <si>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</si>
  <si>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</si>
  <si>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</si>
  <si>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</si>
  <si>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</si>
  <si>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</si>
  <si>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</si>
  <si>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</si>
  <si>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</si>
  <si>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</si>
  <si>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</si>
  <si>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</si>
  <si>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</si>
  <si>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</si>
  <si>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</si>
  <si>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</si>
  <si>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</si>
  <si>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</si>
  <si>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</si>
  <si>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</si>
  <si>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</si>
  <si>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</si>
  <si>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</si>
  <si>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</si>
  <si>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</si>
  <si>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</si>
  <si>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</si>
  <si>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</si>
  <si>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</si>
  <si>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</si>
  <si>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</si>
  <si>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</si>
  <si>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</si>
  <si>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</si>
  <si>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</si>
  <si>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</si>
  <si>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</si>
  <si>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</si>
  <si>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</si>
  <si>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</si>
  <si>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</si>
  <si>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</si>
  <si>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</si>
  <si>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</si>
  <si>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</si>
  <si>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</si>
  <si>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</si>
  <si>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</si>
  <si>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</si>
  <si>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</si>
  <si>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</si>
  <si>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</si>
  <si>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</si>
  <si>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</si>
  <si>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</si>
  <si>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</si>
  <si>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</si>
  <si>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</si>
  <si>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</si>
  <si>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</si>
  <si>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</si>
  <si>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</si>
  <si>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</si>
  <si>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</si>
  <si>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</si>
  <si>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</si>
  <si>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</si>
  <si>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</si>
  <si>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</si>
  <si>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</si>
  <si>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</si>
  <si>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</si>
  <si>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</si>
  <si>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</si>
  <si>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</si>
  <si>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</si>
  <si>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</si>
  <si>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</si>
  <si>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</si>
  <si>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</si>
  <si>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</si>
  <si>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</si>
  <si>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</si>
  <si>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</si>
  <si>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</si>
  <si>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</si>
  <si>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</si>
  <si>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</si>
  <si>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</si>
  <si>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</si>
  <si>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</si>
  <si>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</si>
  <si>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</si>
  <si>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</si>
  <si>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</si>
  <si>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</si>
  <si>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</si>
  <si>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</si>
  <si>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</si>
  <si>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</si>
  <si>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</si>
  <si>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</si>
  <si>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</si>
  <si>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</si>
  <si>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</si>
  <si>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</si>
  <si>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</si>
  <si>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</si>
  <si>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</si>
  <si>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</si>
  <si>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</si>
  <si>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</si>
  <si>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</si>
  <si>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</si>
  <si>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</si>
  <si>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</si>
  <si>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</si>
  <si>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</si>
  <si>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</si>
  <si>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</si>
  <si>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</si>
  <si>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</si>
  <si>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</si>
  <si>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</si>
  <si>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</si>
  <si>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</si>
  <si>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</si>
  <si>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</si>
  <si>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</si>
  <si>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</si>
  <si>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</si>
  <si>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</si>
  <si>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</si>
  <si>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</si>
  <si>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</si>
  <si>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</si>
  <si>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</si>
  <si>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</si>
  <si>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</si>
  <si>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</si>
  <si>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</si>
  <si>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</si>
  <si>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</si>
  <si>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</si>
  <si>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</si>
  <si>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</si>
  <si>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</si>
  <si>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</si>
  <si>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</si>
  <si>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</si>
  <si>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</si>
  <si>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</si>
  <si>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</si>
  <si>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</si>
  <si>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</si>
  <si>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</si>
  <si>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</si>
  <si>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</si>
  <si>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</si>
  <si>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</si>
  <si>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</si>
  <si>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</si>
  <si>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</si>
  <si>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</si>
  <si>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</si>
  <si>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</si>
  <si>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</si>
  <si>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</si>
  <si>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</si>
  <si>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</si>
  <si>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</si>
  <si>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</si>
  <si>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</si>
  <si>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</si>
  <si>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</si>
  <si>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</si>
  <si>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</si>
  <si>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</si>
  <si>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</si>
  <si>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</si>
  <si>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</si>
  <si>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</si>
  <si>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</si>
  <si>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</si>
  <si>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</si>
  <si>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</si>
  <si>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</si>
  <si>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</si>
  <si>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</si>
  <si>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</si>
  <si>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</si>
  <si>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</si>
  <si>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</si>
  <si>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</si>
  <si>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</si>
  <si>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</si>
  <si>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</si>
  <si>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</si>
  <si>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</si>
  <si>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</si>
  <si>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</si>
  <si>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</si>
  <si>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</si>
  <si>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</si>
  <si>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</si>
  <si>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</si>
  <si>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</si>
  <si>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</si>
  <si>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</si>
  <si>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</si>
  <si>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</si>
  <si>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</si>
  <si>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</si>
  <si>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</si>
  <si>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</si>
  <si>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</si>
  <si>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</si>
  <si>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</si>
  <si>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</si>
  <si>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</si>
  <si>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</si>
  <si>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</si>
  <si>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</si>
  <si>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</si>
  <si>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</si>
  <si>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</si>
  <si>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</si>
  <si>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</si>
  <si>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</si>
  <si>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</si>
  <si>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</si>
  <si>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</si>
  <si>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</si>
  <si>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</si>
  <si>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</si>
  <si>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</si>
  <si>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</si>
  <si>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</si>
  <si>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</si>
  <si>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</si>
  <si>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</si>
  <si>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</si>
  <si>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</si>
  <si>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</si>
  <si>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</si>
  <si>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</si>
  <si>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</si>
  <si>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</si>
  <si>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</si>
  <si>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</si>
  <si>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</si>
  <si>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</si>
  <si>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</si>
  <si>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</si>
  <si>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</si>
  <si>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</si>
  <si>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</si>
  <si>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</si>
  <si>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</si>
  <si>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</si>
  <si>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</si>
  <si>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</si>
  <si>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</si>
  <si>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</si>
  <si>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</si>
  <si>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</si>
  <si>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</si>
  <si>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</si>
  <si>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</si>
  <si>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</si>
  <si>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</si>
  <si>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</si>
  <si>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</si>
  <si>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</si>
  <si>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</si>
  <si>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</si>
  <si>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</si>
  <si>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</si>
  <si>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</si>
  <si>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</si>
  <si>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</si>
  <si>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</si>
  <si>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</si>
  <si>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</si>
  <si>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</si>
  <si>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</si>
  <si>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</si>
  <si>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</si>
  <si>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</si>
  <si>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</si>
  <si>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</si>
  <si>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</si>
  <si>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</si>
  <si>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</si>
  <si>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</si>
  <si>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</si>
  <si>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</si>
  <si>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</si>
  <si>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</si>
  <si>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</si>
  <si>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</si>
  <si>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</si>
  <si>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</si>
  <si>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</si>
  <si>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</si>
  <si>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</si>
  <si>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</si>
  <si>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</si>
  <si>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</si>
  <si>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</si>
  <si>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</si>
  <si>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</si>
  <si>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</si>
  <si>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</si>
  <si>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</si>
  <si>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</si>
  <si>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</si>
  <si>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</si>
  <si>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</si>
  <si>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</si>
  <si>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</si>
  <si>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</si>
  <si>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</si>
  <si>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</si>
  <si>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</si>
  <si>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</si>
  <si>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</si>
  <si>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</si>
  <si>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</si>
  <si>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</si>
  <si>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</si>
  <si>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</si>
  <si>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</si>
  <si>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</si>
  <si>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</si>
  <si>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</si>
  <si>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</si>
  <si>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</si>
  <si>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</si>
  <si>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</si>
  <si>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</si>
  <si>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</si>
  <si>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</si>
  <si>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</si>
  <si>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</si>
  <si>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</si>
  <si>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</si>
  <si>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</si>
  <si>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</si>
  <si>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</si>
  <si>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</si>
  <si>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</si>
  <si>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</si>
  <si>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</si>
  <si>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</si>
  <si>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</si>
  <si>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</si>
  <si>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</si>
  <si>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</si>
  <si>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</si>
  <si>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</si>
  <si>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</si>
  <si>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</si>
  <si>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</si>
  <si>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</si>
  <si>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</si>
  <si>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</si>
  <si>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</si>
  <si>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</si>
  <si>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</si>
  <si>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</si>
  <si>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</si>
  <si>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</si>
  <si>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</si>
  <si>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</si>
  <si>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</si>
  <si>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</si>
  <si>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</si>
  <si>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</si>
  <si>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</si>
  <si>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</si>
  <si>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</si>
  <si>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</si>
  <si>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</si>
  <si>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</si>
  <si>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</si>
  <si>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</si>
  <si>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</si>
  <si>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</si>
  <si>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</si>
  <si>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</si>
  <si>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</si>
  <si>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</si>
  <si>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</si>
  <si>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</si>
  <si>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</si>
  <si>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</si>
  <si>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</si>
  <si>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</si>
  <si>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</si>
  <si>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</si>
  <si>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</si>
  <si>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</si>
  <si>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</si>
  <si>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</si>
  <si>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</si>
  <si>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</si>
  <si>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</si>
  <si>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</si>
  <si>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</si>
  <si>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</si>
  <si>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</si>
  <si>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</si>
  <si>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</si>
  <si>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</si>
  <si>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</si>
  <si>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</si>
  <si>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</si>
  <si>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</si>
  <si>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</si>
  <si>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</si>
  <si>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</si>
  <si>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</si>
  <si>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</si>
  <si>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</si>
  <si>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</si>
  <si>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</si>
  <si>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</si>
  <si>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</si>
  <si>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</si>
  <si>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</si>
  <si>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</si>
  <si>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</si>
  <si>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</si>
  <si>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</si>
  <si>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</si>
  <si>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</si>
  <si>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</si>
  <si>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</si>
  <si>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</si>
  <si>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</si>
  <si>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</si>
  <si>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</si>
  <si>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</si>
  <si>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</si>
  <si>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</si>
  <si>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</si>
  <si>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</si>
  <si>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</si>
  <si>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</si>
  <si>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</si>
  <si>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</si>
  <si>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</si>
  <si>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</si>
  <si>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</si>
  <si>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</si>
  <si>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</si>
  <si>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</si>
  <si>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</si>
  <si>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</si>
  <si>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</si>
  <si>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</si>
  <si>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</si>
  <si>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</si>
  <si>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</si>
  <si>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</si>
  <si>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</si>
  <si>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</si>
  <si>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</si>
  <si>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</si>
  <si>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</si>
  <si>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</si>
  <si>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</si>
  <si>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</si>
  <si>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</si>
  <si>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</si>
  <si>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</si>
  <si>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</si>
  <si>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</si>
  <si>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</si>
  <si>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</si>
  <si>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</si>
  <si>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</si>
  <si>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</si>
  <si>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</si>
  <si>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</si>
  <si>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</si>
  <si>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</si>
  <si>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</si>
  <si>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</si>
  <si>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</si>
  <si>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</si>
  <si>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</si>
  <si>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</si>
  <si>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</si>
  <si>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</si>
  <si>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</si>
  <si>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</si>
  <si>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</si>
  <si>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</si>
  <si>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</si>
  <si>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</si>
  <si>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</si>
  <si>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</si>
  <si>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</si>
  <si>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</si>
  <si>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</si>
  <si>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</si>
  <si>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</si>
  <si>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</si>
  <si>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</si>
  <si>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</si>
  <si>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</si>
  <si>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</si>
  <si>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</si>
  <si>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</si>
  <si>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</si>
  <si>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</si>
  <si>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</si>
  <si>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</si>
  <si>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</si>
  <si>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</si>
  <si>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</si>
  <si>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</si>
  <si>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</si>
  <si>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</si>
  <si>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</si>
  <si>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</si>
  <si>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</si>
  <si>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</si>
  <si>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</si>
  <si>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</si>
  <si>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</si>
  <si>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</si>
  <si>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</si>
  <si>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</si>
  <si>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</si>
  <si>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</si>
  <si>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</si>
  <si>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</si>
  <si>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</si>
  <si>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</si>
  <si>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</si>
  <si>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</si>
  <si>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</si>
  <si>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</si>
  <si>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</si>
  <si>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</si>
  <si>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</si>
  <si>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</si>
  <si>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</si>
  <si>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</si>
  <si>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</si>
  <si>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</si>
  <si>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</si>
  <si>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</si>
  <si>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</si>
  <si>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</si>
  <si>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</si>
  <si>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</si>
  <si>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</si>
  <si>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</si>
  <si>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</si>
  <si>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</si>
  <si>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</si>
  <si>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</si>
  <si>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</si>
  <si>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</si>
  <si>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</si>
  <si>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</si>
  <si>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</si>
  <si>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</si>
  <si>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</si>
  <si>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</si>
  <si>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</si>
  <si>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</si>
  <si>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</si>
  <si>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</si>
  <si>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</si>
  <si>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</si>
  <si>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</si>
  <si>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</si>
  <si>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</si>
  <si>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</si>
  <si>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</si>
  <si>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</si>
  <si>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</si>
  <si>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</si>
  <si>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</si>
  <si>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</si>
  <si>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</si>
  <si>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</si>
  <si>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</si>
  <si>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</si>
  <si>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</si>
  <si>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</si>
  <si>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</si>
  <si>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</si>
  <si>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</si>
  <si>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</si>
  <si>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</si>
  <si>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</si>
  <si>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</si>
  <si>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</si>
  <si>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</si>
  <si>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</si>
  <si>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</si>
  <si>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</si>
  <si>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</si>
  <si>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</si>
  <si>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</si>
  <si>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</si>
  <si>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</si>
  <si>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</si>
  <si>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</si>
  <si>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</si>
  <si>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</si>
  <si>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</si>
  <si>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</si>
  <si>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</si>
  <si>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</si>
  <si>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</si>
  <si>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</si>
  <si>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</si>
  <si>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</si>
  <si>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</si>
  <si>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</si>
  <si>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</si>
  <si>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</si>
  <si>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</si>
  <si>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</si>
  <si>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</si>
  <si>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</si>
  <si>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</si>
  <si>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</si>
  <si>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</si>
  <si>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</si>
  <si>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</si>
  <si>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</si>
  <si>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</si>
  <si>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</si>
  <si>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</si>
  <si>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</si>
  <si>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</si>
  <si>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</si>
  <si>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</si>
  <si>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</si>
  <si>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</si>
  <si>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</si>
  <si>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</si>
  <si>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</si>
  <si>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</si>
  <si>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</si>
  <si>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</si>
  <si>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</si>
  <si>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</si>
  <si>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</si>
  <si>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</si>
  <si>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</si>
  <si>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</si>
  <si>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</si>
  <si>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</si>
  <si>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</si>
  <si>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</si>
  <si>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</si>
  <si>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</si>
  <si>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</si>
  <si>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</si>
  <si>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</si>
  <si>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</si>
  <si>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</si>
  <si>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</si>
  <si>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</si>
  <si>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</si>
  <si>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</si>
  <si>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</si>
  <si>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</si>
  <si>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</si>
  <si>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</si>
  <si>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</si>
  <si>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</si>
  <si>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</si>
  <si>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</si>
  <si>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</si>
  <si>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</si>
  <si>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</si>
  <si>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</si>
  <si>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</si>
  <si>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</si>
  <si>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</si>
  <si>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</si>
  <si>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</si>
  <si>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</si>
  <si>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</si>
  <si>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</si>
  <si>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</si>
  <si>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</si>
  <si>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</si>
  <si>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</si>
  <si>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</si>
  <si>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</si>
  <si>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</si>
  <si>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</si>
  <si>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</si>
  <si>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</si>
  <si>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</si>
  <si>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</si>
  <si>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</si>
  <si>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</si>
  <si>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</si>
  <si>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</si>
  <si>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</si>
  <si>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</si>
  <si>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</si>
  <si>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</si>
  <si>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</si>
  <si>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</si>
  <si>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</si>
  <si>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</si>
  <si>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</si>
  <si>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</si>
  <si>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</si>
  <si>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</si>
  <si>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</si>
  <si>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</si>
  <si>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</si>
  <si>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</si>
  <si>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</si>
  <si>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</si>
  <si>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</si>
  <si>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</si>
  <si>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</si>
  <si>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</si>
  <si>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</si>
  <si>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</si>
  <si>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</si>
  <si>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</si>
  <si>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</si>
  <si>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</si>
  <si>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</si>
  <si>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</si>
  <si>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</si>
  <si>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</si>
  <si>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</si>
  <si>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</si>
  <si>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</si>
  <si>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</si>
  <si>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</si>
  <si>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</si>
  <si>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</si>
  <si>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</si>
  <si>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</si>
  <si>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</si>
  <si>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</si>
  <si>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</si>
  <si>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</si>
  <si>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</si>
  <si>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</si>
  <si>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</si>
  <si>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</si>
  <si>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</si>
  <si>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</si>
  <si>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</si>
  <si>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</si>
  <si>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</si>
  <si>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</si>
  <si>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</si>
  <si>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</si>
  <si>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</si>
  <si>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</si>
  <si>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</si>
  <si>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</si>
  <si>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</si>
  <si>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</si>
  <si>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</si>
  <si>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</si>
  <si>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</si>
  <si>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</si>
  <si>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</si>
  <si>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</si>
  <si>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</si>
  <si>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</si>
  <si>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</si>
  <si>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</si>
  <si>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</si>
  <si>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</si>
  <si>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</si>
  <si>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</si>
  <si>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</si>
  <si>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</si>
  <si>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</si>
  <si>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</si>
  <si>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</si>
  <si>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</si>
  <si>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</si>
  <si>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</si>
  <si>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</si>
  <si>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</si>
  <si>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</si>
  <si>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</si>
  <si>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</si>
  <si>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</si>
  <si>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</si>
  <si>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</si>
  <si>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</si>
  <si>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</si>
  <si>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</si>
  <si>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</si>
  <si>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</si>
  <si>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</si>
  <si>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</si>
  <si>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</si>
  <si>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</si>
  <si>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</si>
  <si>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</si>
  <si>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</si>
  <si>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</si>
  <si>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</si>
  <si>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</si>
  <si>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</si>
  <si>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</si>
  <si>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</si>
  <si>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</si>
  <si>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</si>
  <si>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</si>
  <si>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</si>
  <si>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</si>
  <si>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</si>
  <si>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</si>
  <si>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</si>
  <si>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</si>
  <si>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</si>
  <si>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</si>
  <si>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</si>
  <si>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</si>
  <si>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</si>
  <si>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</si>
  <si>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</si>
  <si>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</si>
  <si>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</si>
  <si>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</si>
  <si>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</si>
  <si>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</si>
  <si>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</si>
  <si>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</si>
  <si>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</si>
  <si>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</si>
  <si>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</si>
  <si>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</si>
  <si>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</si>
  <si>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</si>
  <si>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</si>
  <si>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</si>
  <si>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</si>
  <si>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</si>
  <si>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</si>
  <si>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</si>
  <si>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</si>
  <si>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</si>
  <si>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</si>
  <si>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</si>
  <si>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</si>
  <si>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</si>
  <si>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</si>
  <si>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</si>
  <si>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</si>
  <si>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</si>
  <si>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</si>
  <si>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</si>
  <si>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</si>
  <si>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</si>
  <si>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</si>
  <si>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</si>
  <si>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</si>
  <si>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</si>
  <si>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</si>
  <si>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</si>
  <si>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</si>
  <si>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</si>
  <si>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</si>
  <si>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</si>
  <si>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</si>
  <si>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</si>
  <si>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</si>
  <si>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</si>
  <si>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</si>
  <si>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</si>
  <si>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</si>
  <si>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</si>
  <si>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</si>
  <si>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</si>
  <si>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</si>
  <si>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</si>
  <si>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</si>
  <si>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</si>
  <si>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</si>
  <si>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</si>
  <si>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</si>
  <si>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</si>
  <si>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</si>
  <si>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</si>
  <si>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</si>
  <si>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</si>
  <si>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</si>
  <si>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</si>
  <si>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</si>
  <si>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</si>
  <si>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</si>
  <si>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</si>
  <si>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</si>
  <si>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</si>
  <si>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</si>
  <si>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</si>
  <si>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</si>
  <si>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</si>
  <si>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</si>
  <si>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</si>
  <si>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</si>
  <si>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</si>
  <si>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</si>
  <si>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</si>
  <si>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</si>
  <si>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</si>
  <si>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</si>
  <si>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</si>
  <si>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</si>
  <si>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</si>
  <si>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</si>
  <si>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</si>
  <si>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</si>
  <si>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</si>
  <si>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</si>
  <si>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</si>
  <si>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</si>
  <si>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</si>
  <si>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</si>
  <si>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</si>
  <si>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</si>
  <si>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</si>
  <si>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</si>
  <si>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</si>
  <si>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</si>
  <si>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</si>
  <si>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</si>
  <si>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</si>
  <si>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</si>
  <si>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</si>
  <si>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</si>
  <si>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</si>
  <si>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</si>
  <si>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</si>
  <si>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</si>
  <si>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</si>
  <si>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</si>
  <si>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</si>
  <si>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</si>
  <si>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</si>
  <si>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</si>
  <si>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</si>
  <si>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</si>
  <si>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</si>
  <si>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</si>
  <si>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</si>
  <si>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</si>
  <si>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</si>
  <si>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</si>
  <si>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</si>
  <si>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</si>
  <si>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</si>
  <si>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</si>
  <si>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</si>
  <si>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</si>
  <si>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</si>
  <si>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</si>
  <si>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</si>
  <si>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</si>
  <si>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</si>
  <si>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</si>
  <si>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</si>
  <si>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</si>
  <si>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</si>
  <si>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</si>
  <si>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</si>
  <si>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</si>
  <si>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</si>
  <si>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</si>
  <si>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</si>
  <si>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</si>
  <si>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</si>
  <si>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</si>
  <si>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</si>
  <si>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</si>
  <si>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</si>
  <si>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</si>
  <si>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</si>
  <si>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</si>
  <si>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</si>
  <si>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</si>
  <si>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</si>
  <si>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</si>
  <si>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</si>
  <si>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</si>
  <si>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</si>
  <si>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</si>
  <si>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</si>
  <si>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</si>
  <si>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</si>
  <si>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</si>
  <si>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</si>
  <si>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</si>
  <si>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</si>
  <si>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</si>
  <si>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</si>
  <si>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</si>
  <si>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</si>
  <si>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</si>
  <si>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</si>
  <si>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</si>
  <si>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</si>
  <si>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</si>
  <si>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</si>
  <si>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</si>
  <si>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</si>
  <si>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</si>
  <si>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</si>
  <si>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</si>
  <si>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</si>
  <si>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</si>
  <si>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</si>
  <si>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</si>
  <si>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</si>
  <si>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</si>
  <si>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</si>
  <si>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</si>
  <si>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</si>
  <si>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</si>
  <si>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</si>
  <si>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</si>
  <si>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</si>
  <si>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</si>
  <si>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</si>
  <si>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</si>
  <si>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</si>
  <si>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</si>
  <si>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</si>
  <si>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</si>
  <si>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</si>
  <si>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</si>
  <si>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</si>
  <si>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</si>
  <si>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</si>
  <si>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</si>
  <si>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</si>
  <si>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</si>
  <si>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</si>
  <si>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</si>
  <si>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</si>
  <si>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</si>
  <si>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</si>
  <si>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</si>
  <si>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</si>
  <si>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</si>
  <si>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</si>
  <si>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</si>
  <si>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</si>
  <si>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</si>
  <si>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</si>
  <si>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</si>
  <si>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</si>
  <si>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</si>
  <si>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</si>
  <si>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</si>
  <si>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</si>
  <si>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</si>
  <si>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</si>
  <si>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</si>
  <si>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</si>
  <si>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</si>
  <si>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</si>
  <si>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</si>
  <si>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</si>
  <si>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</si>
  <si>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</si>
  <si>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</si>
  <si>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</si>
  <si>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</si>
  <si>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</si>
  <si>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</si>
  <si>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</si>
  <si>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</si>
  <si>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</si>
  <si>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</si>
  <si>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</si>
  <si>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</si>
  <si>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</si>
  <si>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</si>
  <si>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</si>
  <si>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</si>
  <si>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</si>
  <si>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</si>
  <si>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</si>
  <si>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</si>
  <si>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</si>
  <si>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</si>
  <si>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</si>
  <si>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</si>
  <si>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</si>
  <si>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</si>
  <si>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</si>
  <si>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</si>
  <si>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</si>
  <si>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</si>
  <si>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</si>
  <si>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</si>
  <si>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</si>
  <si>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</si>
  <si>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</si>
  <si>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</si>
  <si>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</si>
  <si>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</si>
  <si>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</si>
  <si>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</si>
  <si>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</si>
  <si>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</si>
  <si>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</si>
  <si>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</si>
  <si>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</si>
  <si>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</si>
  <si>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</si>
  <si>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</si>
  <si>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</si>
  <si>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</si>
  <si>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</si>
  <si>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</si>
  <si>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</si>
  <si>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</si>
  <si>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</si>
  <si>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</si>
  <si>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</si>
  <si>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</si>
  <si>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</si>
  <si>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</si>
  <si>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</si>
  <si>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</si>
  <si>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</si>
  <si>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</si>
  <si>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</si>
  <si>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</si>
  <si>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</si>
  <si>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</si>
  <si>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</si>
  <si>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</si>
  <si>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</si>
  <si>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</si>
  <si>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</si>
  <si>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</si>
  <si>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</si>
  <si>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</si>
  <si>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</si>
  <si>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</si>
  <si>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</si>
  <si>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</si>
  <si>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</si>
  <si>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</si>
  <si>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</si>
  <si>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</si>
  <si>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</si>
  <si>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</si>
  <si>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</si>
  <si>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</si>
  <si>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</si>
  <si>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</si>
  <si>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</si>
  <si>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</si>
  <si>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</si>
  <si>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</si>
  <si>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</si>
  <si>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</si>
  <si>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</si>
  <si>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</si>
  <si>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</si>
  <si>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</si>
  <si>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</si>
  <si>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</si>
  <si>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</si>
  <si>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</si>
  <si>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</si>
  <si>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</si>
  <si>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</si>
  <si>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</si>
  <si>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</si>
  <si>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</si>
  <si>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</si>
  <si>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</si>
  <si>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</si>
  <si>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</si>
  <si>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</si>
  <si>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</si>
  <si>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</si>
  <si>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</si>
  <si>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</si>
  <si>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</si>
  <si>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</si>
  <si>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</si>
  <si>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</si>
  <si>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</si>
  <si>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</si>
  <si>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</si>
  <si>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</si>
  <si>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</si>
  <si>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</si>
  <si>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</si>
  <si>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</si>
  <si>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</si>
  <si>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</si>
  <si>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</si>
  <si>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</si>
  <si>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</si>
  <si>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</si>
  <si>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</si>
  <si>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</si>
  <si>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</si>
  <si>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</si>
  <si>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</si>
  <si>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</si>
  <si>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</si>
  <si>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</si>
  <si>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</si>
  <si>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</si>
  <si>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</si>
  <si>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</si>
  <si>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</si>
  <si>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</si>
  <si>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</si>
  <si>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</si>
  <si>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</si>
  <si>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</si>
  <si>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</si>
  <si>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</si>
  <si>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</si>
  <si>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</si>
  <si>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</si>
  <si>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</si>
  <si>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</si>
  <si>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</si>
  <si>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</si>
  <si>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</si>
  <si>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</si>
  <si>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</si>
  <si>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</si>
  <si>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</si>
  <si>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</si>
  <si>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</si>
  <si>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</si>
  <si>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</si>
  <si>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</si>
  <si>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</si>
  <si>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</si>
  <si>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</si>
  <si>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</si>
  <si>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</si>
  <si>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</si>
  <si>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</si>
  <si>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</si>
  <si>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</si>
  <si>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</si>
  <si>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</si>
  <si>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</si>
  <si>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</si>
  <si>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</si>
  <si>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</si>
  <si>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</si>
  <si>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</si>
  <si>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</si>
  <si>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</si>
  <si>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</si>
  <si>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</si>
  <si>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</si>
  <si>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</si>
  <si>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</si>
  <si>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</si>
  <si>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</si>
  <si>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</si>
  <si>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</si>
  <si>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</si>
  <si>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</si>
  <si>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</si>
  <si>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</si>
  <si>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</si>
  <si>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</si>
  <si>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</si>
  <si>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</si>
  <si>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</si>
  <si>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</si>
  <si>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</si>
  <si>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</si>
  <si>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</si>
  <si>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</si>
  <si>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</si>
  <si>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</si>
  <si>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</si>
  <si>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</si>
  <si>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</si>
  <si>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</si>
  <si>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</si>
  <si>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</si>
  <si>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</si>
  <si>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</si>
  <si>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</si>
  <si>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</si>
  <si>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</si>
  <si>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</si>
  <si>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</si>
  <si>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</si>
  <si>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</si>
  <si>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</si>
  <si>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</si>
  <si>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</si>
  <si>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</si>
  <si>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</si>
  <si>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</si>
  <si>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</si>
  <si>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</si>
  <si>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</si>
  <si>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</si>
  <si>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</si>
  <si>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</si>
  <si>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</si>
  <si>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</si>
  <si>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</si>
  <si>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</si>
  <si>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</si>
  <si>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</si>
  <si>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</si>
  <si>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</si>
  <si>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</si>
  <si>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</si>
  <si>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</si>
  <si>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</si>
  <si>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</si>
  <si>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</si>
  <si>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</si>
  <si>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</si>
  <si>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</si>
  <si>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</si>
  <si>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</si>
  <si>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</si>
  <si>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</si>
  <si>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</si>
  <si>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</si>
  <si>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</si>
  <si>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</si>
  <si>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</si>
  <si>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</si>
  <si>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</si>
  <si>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</si>
  <si>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</si>
  <si>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</si>
  <si>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</si>
  <si>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</si>
  <si>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</si>
  <si>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</si>
  <si>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</si>
  <si>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</si>
  <si>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</si>
  <si>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</si>
  <si>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</si>
  <si>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</si>
  <si>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</si>
  <si>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</si>
  <si>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</si>
  <si>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</si>
  <si>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</si>
  <si>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</si>
  <si>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</si>
  <si>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</si>
  <si>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</si>
  <si>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</si>
  <si>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</si>
  <si>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</si>
  <si>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</si>
  <si>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</si>
  <si>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</si>
  <si>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</si>
  <si>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</si>
  <si>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</si>
  <si>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</si>
  <si>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</si>
  <si>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</si>
  <si>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</si>
  <si>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</si>
  <si>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</si>
  <si>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</si>
  <si>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</si>
  <si>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</si>
  <si>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</si>
  <si>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</si>
  <si>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</si>
  <si>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</si>
  <si>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</si>
  <si>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</si>
  <si>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</si>
  <si>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</si>
  <si>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</si>
  <si>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</si>
  <si>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</si>
  <si>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</si>
  <si>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</si>
  <si>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</si>
  <si>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</si>
  <si>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</si>
  <si>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</si>
  <si>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</si>
  <si>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</si>
  <si>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</si>
  <si>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</si>
  <si>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</si>
  <si>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</si>
  <si>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</si>
  <si>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</si>
  <si>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</si>
  <si>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</si>
  <si>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</si>
  <si>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</si>
  <si>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</si>
  <si>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</si>
  <si>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</si>
  <si>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</si>
  <si>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</si>
  <si>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</si>
  <si>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</si>
  <si>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</si>
  <si>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</si>
  <si>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</si>
  <si>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</si>
  <si>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</si>
  <si>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</si>
  <si>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</si>
  <si>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</si>
  <si>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</si>
  <si>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</si>
  <si>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</si>
  <si>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</si>
  <si>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</si>
  <si>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</si>
  <si>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</si>
  <si>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</si>
  <si>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</si>
  <si>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</si>
  <si>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</si>
  <si>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</si>
  <si>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</si>
  <si>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</si>
  <si>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</si>
  <si>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</si>
  <si>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</si>
  <si>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</si>
  <si>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</si>
  <si>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</si>
  <si>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</si>
  <si>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</si>
  <si>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</si>
  <si>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</si>
  <si>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</si>
  <si>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</si>
  <si>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</si>
  <si>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</si>
  <si>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</si>
  <si>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</si>
  <si>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</si>
  <si>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</si>
  <si>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</si>
  <si>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</si>
  <si>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</si>
  <si>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</si>
  <si>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</si>
  <si>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</si>
  <si>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</si>
  <si>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</si>
  <si>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</si>
  <si>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</si>
  <si>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</si>
  <si>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</si>
  <si>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</si>
  <si>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</si>
  <si>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</si>
  <si>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</si>
  <si>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</si>
  <si>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</si>
  <si>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</si>
  <si>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</si>
  <si>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</si>
  <si>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</si>
  <si>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</si>
  <si>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</si>
  <si>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</si>
  <si>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</si>
  <si>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</si>
  <si>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</si>
  <si>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</si>
  <si>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</si>
  <si>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</si>
  <si>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</si>
  <si>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</si>
  <si>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</si>
  <si>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</si>
  <si>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</si>
  <si>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</si>
  <si>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</si>
  <si>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</si>
  <si>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</si>
  <si>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</si>
  <si>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</si>
  <si>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</si>
  <si>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</si>
  <si>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</si>
  <si>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</si>
  <si>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</si>
  <si>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</si>
  <si>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</si>
  <si>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</si>
  <si>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</si>
  <si>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</si>
  <si>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</si>
  <si>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</si>
  <si>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</si>
  <si>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</si>
  <si>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</si>
  <si>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</si>
  <si>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</si>
  <si>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</si>
  <si>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</si>
  <si>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</si>
  <si>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</si>
  <si>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</si>
  <si>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</si>
  <si>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</si>
  <si>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</si>
  <si>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</si>
  <si>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</si>
  <si>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</si>
  <si>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</si>
  <si>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</si>
  <si>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</si>
  <si>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</si>
  <si>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</si>
  <si>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</si>
  <si>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</si>
  <si>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</si>
  <si>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</si>
  <si>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</si>
  <si>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</si>
  <si>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</si>
  <si>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</si>
  <si>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</si>
  <si>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</si>
  <si>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</si>
  <si>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</si>
  <si>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</si>
  <si>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</si>
  <si>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</si>
  <si>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</si>
  <si>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</si>
  <si>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</si>
  <si>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</si>
  <si>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</si>
  <si>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</si>
  <si>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</si>
  <si>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</si>
  <si>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</si>
  <si>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</si>
  <si>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</si>
  <si>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</si>
  <si>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</si>
  <si>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</si>
  <si>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</si>
  <si>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</si>
  <si>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</si>
  <si>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</si>
  <si>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</si>
  <si>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</si>
  <si>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</si>
  <si>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</si>
  <si>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</si>
  <si>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</si>
  <si>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</si>
  <si>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</si>
  <si>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</si>
  <si>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</si>
  <si>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</si>
  <si>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</si>
  <si>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</si>
  <si>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</si>
  <si>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</si>
  <si>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</si>
  <si>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</si>
  <si>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</si>
  <si>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</si>
  <si>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</si>
  <si>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</si>
  <si>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</si>
  <si>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</si>
  <si>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</si>
  <si>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</si>
  <si>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</si>
  <si>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</si>
  <si>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</si>
  <si>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</si>
  <si>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</si>
  <si>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</si>
  <si>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</si>
  <si>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</si>
  <si>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</si>
  <si>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</si>
  <si>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</si>
  <si>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</si>
  <si>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</si>
  <si>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</si>
  <si>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</si>
  <si>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</si>
  <si>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</si>
  <si>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</si>
  <si>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</si>
  <si>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</si>
  <si>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</si>
  <si>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</si>
  <si>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</si>
  <si>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</si>
  <si>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</si>
  <si>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</si>
  <si>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</si>
  <si>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</si>
  <si>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</si>
  <si>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</si>
  <si>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</si>
  <si>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</si>
  <si>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</si>
  <si>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</si>
  <si>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</si>
  <si>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</si>
  <si>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</si>
  <si>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</si>
  <si>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</si>
  <si>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</si>
  <si>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</si>
  <si>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</si>
  <si>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</si>
  <si>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</si>
  <si>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</si>
  <si>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</si>
  <si>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</si>
  <si>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</si>
  <si>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</si>
  <si>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</si>
  <si>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</si>
  <si>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</si>
  <si>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</si>
  <si>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</si>
  <si>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</si>
  <si>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</si>
  <si>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</si>
  <si>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</si>
  <si>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</si>
  <si>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</si>
  <si>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</si>
  <si>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</si>
  <si>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</si>
  <si>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</si>
  <si>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</si>
  <si>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</si>
  <si>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</si>
  <si>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</si>
  <si>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</si>
  <si>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</si>
  <si>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</si>
  <si>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</si>
  <si>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</si>
  <si>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</si>
  <si>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</si>
  <si>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</si>
  <si>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</si>
  <si>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</si>
  <si>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</si>
  <si>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</si>
  <si>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</si>
  <si>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</si>
  <si>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</si>
  <si>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</si>
  <si>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</si>
  <si>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</si>
  <si>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</si>
  <si>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</si>
  <si>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</si>
  <si>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</si>
  <si>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</si>
  <si>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</si>
  <si>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</si>
  <si>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</si>
  <si>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</si>
  <si>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</si>
  <si>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</si>
  <si>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</si>
  <si>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</si>
  <si>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</si>
  <si>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</si>
  <si>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</si>
  <si>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</si>
  <si>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</si>
  <si>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</si>
  <si>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</si>
  <si>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</si>
  <si>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</si>
  <si>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</si>
  <si>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</si>
  <si>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</si>
  <si>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</si>
  <si>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</si>
  <si>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</si>
  <si>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</si>
  <si>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</si>
  <si>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</si>
  <si>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</si>
  <si>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</si>
  <si>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</si>
  <si>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</si>
  <si>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</si>
  <si>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</si>
  <si>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</si>
  <si>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</si>
  <si>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</si>
  <si>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</si>
  <si>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</si>
  <si>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</si>
  <si>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</si>
  <si>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</si>
  <si>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</si>
  <si>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</si>
  <si>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</si>
  <si>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</si>
  <si>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</si>
  <si>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</si>
  <si>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</si>
  <si>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</si>
  <si>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</si>
  <si>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</si>
  <si>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</si>
  <si>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</si>
  <si>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</si>
  <si>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</si>
  <si>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</si>
  <si>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</si>
  <si>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</si>
  <si>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</si>
  <si>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</si>
  <si>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</si>
  <si>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</si>
  <si>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</si>
  <si>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</si>
  <si>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</si>
  <si>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</si>
  <si>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</si>
  <si>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</si>
  <si>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</si>
  <si>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</si>
  <si>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</si>
  <si>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</si>
  <si>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</si>
  <si>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</si>
  <si>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</si>
  <si>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</si>
  <si>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</si>
  <si>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</si>
  <si>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</si>
  <si>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</si>
  <si>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</si>
  <si>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</si>
  <si>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</si>
  <si>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</si>
  <si>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</si>
  <si>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</si>
  <si>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</si>
  <si>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</si>
  <si>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</si>
  <si>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</si>
  <si>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</si>
  <si>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</si>
  <si>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</si>
  <si>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</si>
  <si>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</si>
  <si>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</si>
  <si>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</si>
  <si>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</si>
  <si>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</si>
  <si>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</si>
  <si>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</si>
  <si>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</si>
  <si>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</si>
  <si>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</si>
  <si>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</si>
  <si>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</si>
  <si>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</si>
  <si>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</si>
  <si>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</si>
  <si>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</si>
  <si>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</si>
  <si>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</si>
  <si>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</si>
  <si>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</si>
  <si>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</si>
  <si>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</si>
  <si>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</si>
  <si>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</si>
  <si>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</si>
  <si>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</si>
  <si>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</si>
  <si>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</si>
  <si>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</si>
  <si>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</si>
  <si>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</si>
  <si>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</si>
  <si>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</si>
  <si>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</si>
  <si>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</si>
  <si>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</si>
  <si>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</si>
  <si>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</si>
  <si>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</si>
  <si>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</si>
  <si>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</si>
  <si>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</si>
  <si>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</si>
  <si>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</si>
  <si>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</si>
  <si>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</si>
  <si>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</si>
  <si>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</si>
  <si>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</si>
  <si>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</si>
  <si>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</si>
  <si>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</si>
  <si>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</si>
  <si>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</si>
  <si>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</si>
  <si>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</si>
  <si>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</si>
  <si>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</si>
  <si>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</si>
  <si>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</si>
  <si>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</si>
  <si>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</si>
  <si>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</si>
  <si>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</si>
  <si>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</si>
  <si>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</si>
  <si>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</si>
  <si>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</si>
  <si>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</si>
  <si>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</si>
  <si>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</si>
  <si>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</si>
  <si>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</si>
  <si>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</si>
  <si>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</si>
  <si>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</si>
  <si>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</si>
  <si>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</si>
  <si>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</si>
  <si>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</si>
  <si>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</si>
  <si>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</si>
  <si>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</si>
  <si>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</si>
  <si>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</si>
  <si>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</si>
  <si>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</si>
  <si>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</si>
  <si>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</si>
  <si>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</si>
  <si>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</si>
  <si>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</si>
  <si>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</si>
  <si>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</si>
  <si>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</si>
  <si>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</si>
  <si>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</si>
  <si>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</si>
  <si>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</si>
  <si>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</si>
  <si>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</si>
  <si>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</si>
  <si>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</si>
  <si>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</si>
  <si>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</si>
  <si>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</si>
  <si>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</si>
  <si>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</si>
  <si>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</si>
  <si>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</si>
  <si>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</si>
  <si>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</si>
  <si>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</si>
  <si>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</si>
  <si>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</si>
  <si>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</si>
  <si>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</si>
  <si>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</si>
  <si>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</si>
  <si>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</si>
  <si>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</si>
  <si>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</si>
  <si>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</si>
  <si>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</si>
  <si>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</si>
  <si>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</si>
  <si>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</si>
  <si>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</si>
  <si>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</si>
  <si>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</si>
  <si>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</si>
  <si>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</si>
  <si>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</si>
  <si>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</si>
  <si>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</si>
  <si>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</si>
  <si>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</si>
  <si>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</si>
  <si>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</si>
  <si>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</si>
  <si>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</si>
  <si>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</si>
  <si>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</si>
  <si>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</si>
  <si>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</si>
  <si>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</si>
  <si>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</si>
  <si>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</si>
  <si>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</si>
  <si>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</si>
  <si>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</si>
  <si>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</si>
  <si>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</si>
  <si>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</si>
  <si>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</si>
  <si>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</si>
  <si>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</si>
  <si>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</si>
  <si>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</si>
  <si>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</si>
  <si>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</si>
  <si>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</si>
  <si>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</si>
  <si>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</si>
  <si>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</si>
  <si>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</si>
  <si>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</si>
  <si>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</si>
  <si>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</si>
  <si>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</si>
  <si>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</si>
  <si>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</si>
  <si>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</si>
  <si>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</si>
  <si>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</si>
  <si>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</si>
  <si>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</si>
  <si>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</si>
  <si>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</si>
  <si>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</si>
  <si>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</si>
  <si>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</si>
  <si>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</si>
  <si>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</si>
  <si>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</si>
  <si>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</si>
  <si>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</si>
  <si>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</si>
  <si>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</si>
  <si>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</si>
  <si>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</si>
  <si>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</si>
  <si>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</si>
  <si>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</si>
  <si>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</si>
  <si>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</si>
  <si>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</si>
  <si>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</si>
  <si>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</si>
  <si>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</si>
  <si>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</si>
  <si>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</si>
  <si>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</si>
  <si>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</si>
  <si>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</si>
  <si>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</si>
  <si>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</si>
  <si>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</si>
  <si>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</si>
  <si>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</si>
  <si>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</si>
  <si>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</si>
  <si>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</si>
  <si>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</si>
  <si>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</si>
  <si>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</si>
  <si>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</si>
  <si>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</si>
  <si>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</si>
  <si>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</si>
  <si>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</si>
  <si>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</si>
  <si>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</si>
  <si>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</si>
  <si>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</si>
  <si>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</si>
  <si>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</si>
  <si>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</si>
  <si>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</si>
  <si>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</si>
  <si>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</si>
  <si>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</si>
  <si>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</si>
  <si>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</si>
  <si>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</si>
  <si>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</si>
  <si>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</si>
  <si>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</si>
  <si>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</si>
  <si>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</si>
  <si>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</si>
  <si>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</si>
  <si>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</si>
  <si>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</si>
  <si>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</si>
  <si>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</si>
  <si>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</si>
  <si>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</si>
  <si>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</si>
  <si>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</si>
  <si>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</si>
  <si>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</si>
  <si>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</si>
  <si>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</si>
  <si>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</si>
  <si>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</si>
  <si>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</si>
  <si>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</si>
  <si>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</si>
  <si>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</si>
  <si>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</si>
  <si>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</si>
  <si>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</si>
  <si>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</si>
  <si>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</si>
  <si>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</si>
  <si>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</si>
  <si>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</si>
  <si>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</si>
  <si>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</si>
  <si>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</si>
  <si>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</si>
  <si>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</si>
  <si>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</si>
  <si>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</si>
  <si>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</si>
  <si>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</si>
  <si>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</si>
  <si>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</si>
  <si>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</si>
  <si>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</si>
  <si>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</si>
  <si>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</si>
  <si>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</si>
  <si>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</si>
  <si>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</si>
  <si>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</si>
  <si>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</si>
  <si>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</si>
  <si>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</si>
  <si>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</si>
  <si>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</si>
  <si>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</si>
  <si>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</si>
  <si>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</si>
  <si>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</si>
  <si>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</si>
  <si>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</si>
  <si>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</si>
  <si>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</si>
  <si>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</si>
  <si>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</si>
  <si>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</si>
  <si>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</si>
  <si>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</si>
  <si>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</si>
  <si>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</si>
  <si>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</si>
  <si>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</si>
  <si>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</si>
  <si>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</si>
  <si>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</si>
  <si>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</si>
  <si>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</si>
  <si>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</si>
  <si>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</si>
  <si>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</si>
  <si>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</si>
  <si>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</si>
  <si>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</si>
  <si>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</si>
  <si>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</si>
  <si>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</si>
  <si>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</si>
  <si>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</si>
  <si>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</si>
  <si>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</si>
  <si>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</si>
  <si>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</si>
  <si>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</si>
  <si>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</si>
  <si>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</si>
  <si>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</si>
  <si>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</si>
  <si>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</si>
  <si>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</si>
  <si>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</si>
  <si>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</si>
  <si>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</si>
  <si>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</si>
  <si>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</si>
  <si>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</si>
  <si>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</si>
  <si>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</si>
  <si>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</si>
  <si>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</si>
  <si>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</si>
  <si>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</si>
  <si>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</si>
  <si>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</si>
  <si>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</si>
  <si>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</si>
  <si>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</si>
  <si>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</si>
  <si>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</si>
  <si>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</si>
  <si>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</si>
  <si>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</si>
  <si>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</si>
  <si>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</si>
  <si>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</si>
  <si>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</si>
  <si>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</si>
  <si>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</si>
  <si>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</si>
  <si>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</si>
  <si>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</si>
  <si>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</si>
  <si>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</si>
  <si>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</si>
  <si>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</si>
  <si>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</si>
  <si>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</si>
  <si>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</si>
  <si>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</si>
  <si>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</si>
  <si>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</si>
  <si>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</si>
  <si>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</si>
  <si>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</si>
  <si>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</si>
  <si>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</si>
  <si>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</si>
  <si>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</si>
  <si>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</si>
  <si>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</si>
  <si>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</si>
  <si>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</si>
  <si>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</si>
  <si>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</si>
  <si>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</si>
  <si>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</si>
  <si>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</si>
  <si>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</si>
  <si>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</si>
  <si>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</si>
  <si>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</si>
  <si>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</si>
  <si>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</si>
  <si>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</si>
  <si>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</si>
  <si>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</si>
  <si>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</si>
  <si>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</si>
  <si>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</si>
  <si>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</si>
  <si>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</si>
  <si>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</si>
  <si>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</si>
  <si>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</si>
  <si>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</si>
  <si>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</si>
  <si>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</si>
  <si>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</si>
  <si>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</si>
  <si>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</si>
  <si>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</si>
  <si>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</si>
  <si>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</si>
  <si>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</si>
  <si>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</si>
  <si>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</si>
  <si>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</si>
  <si>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</si>
  <si>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</si>
  <si>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</si>
  <si>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</si>
  <si>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</si>
  <si>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</si>
  <si>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</si>
  <si>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</si>
  <si>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</si>
  <si>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</si>
  <si>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</si>
  <si>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</si>
  <si>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</si>
  <si>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</si>
  <si>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</si>
  <si>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</si>
  <si>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</si>
  <si>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</si>
  <si>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</si>
  <si>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</si>
  <si>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</si>
  <si>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</si>
  <si>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</si>
  <si>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</si>
  <si>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</si>
  <si>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</si>
  <si>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</si>
  <si>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</si>
  <si>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</si>
  <si>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</si>
  <si>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</si>
  <si>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</si>
  <si>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</si>
  <si>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</si>
  <si>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</si>
  <si>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</si>
  <si>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</si>
  <si>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</si>
  <si>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</si>
  <si>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</si>
  <si>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</si>
  <si>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</si>
  <si>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</si>
  <si>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</si>
  <si>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</si>
  <si>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</si>
  <si>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</si>
  <si>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</si>
  <si>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</si>
  <si>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</si>
  <si>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</si>
  <si>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</si>
  <si>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</si>
  <si>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</si>
  <si>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</si>
  <si>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</si>
  <si>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</si>
  <si>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</si>
  <si>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</si>
  <si>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</si>
  <si>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</si>
  <si>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</si>
  <si>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</si>
  <si>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</si>
  <si>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</si>
  <si>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</si>
  <si>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</si>
  <si>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</si>
  <si>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</si>
  <si>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</si>
  <si>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</si>
  <si>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</si>
  <si>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</si>
  <si>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</si>
  <si>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</si>
  <si>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</si>
  <si>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</si>
  <si>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</si>
  <si>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</si>
  <si>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</si>
  <si>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</si>
  <si>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</si>
  <si>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</si>
  <si>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</si>
  <si>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</si>
  <si>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</si>
  <si>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</si>
  <si>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</si>
  <si>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</si>
  <si>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</si>
  <si>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</si>
  <si>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</si>
  <si>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</si>
  <si>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</si>
  <si>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</si>
  <si>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</si>
  <si>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</si>
  <si>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</si>
  <si>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</si>
  <si>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</si>
  <si>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</si>
  <si>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</si>
  <si>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</si>
  <si>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</si>
  <si>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</si>
  <si>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</si>
  <si>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</si>
  <si>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</si>
  <si>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</si>
  <si>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</si>
  <si>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</si>
  <si>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</si>
  <si>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</si>
  <si>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</si>
  <si>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</si>
  <si>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</si>
  <si>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</si>
  <si>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</si>
  <si>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</si>
  <si>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</si>
  <si>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</si>
  <si>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</si>
  <si>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</si>
  <si>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</si>
  <si>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</si>
  <si>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</si>
  <si>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</si>
  <si>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</si>
  <si>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</si>
  <si>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</si>
  <si>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</si>
  <si>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</si>
  <si>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</si>
  <si>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</si>
  <si>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</si>
  <si>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</si>
  <si>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</si>
  <si>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</si>
  <si>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</si>
  <si>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</si>
  <si>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</si>
  <si>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</si>
  <si>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</si>
  <si>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</si>
  <si>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</si>
  <si>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</si>
  <si>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</si>
  <si>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</si>
  <si>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</si>
  <si>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</si>
  <si>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</si>
  <si>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</si>
  <si>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</si>
  <si>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</si>
  <si>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</si>
  <si>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</si>
  <si>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</si>
  <si>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</si>
  <si>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</si>
  <si>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</si>
  <si>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</si>
  <si>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</si>
  <si>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</si>
  <si>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</si>
  <si>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</si>
  <si>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</si>
  <si>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</si>
  <si>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</si>
  <si>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</si>
  <si>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</si>
  <si>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</si>
  <si>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</si>
  <si>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</si>
  <si>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</si>
  <si>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</si>
  <si>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</si>
  <si>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</si>
  <si>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</si>
  <si>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</si>
  <si>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</si>
  <si>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</si>
  <si>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</si>
  <si>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</si>
  <si>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</si>
  <si>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</si>
  <si>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</si>
  <si>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</si>
  <si>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</si>
  <si>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</si>
  <si>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</si>
  <si>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</si>
  <si>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</si>
  <si>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</si>
  <si>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</si>
  <si>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</si>
  <si>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</si>
  <si>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</si>
  <si>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</si>
  <si>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</si>
  <si>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</si>
  <si>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</si>
  <si>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</si>
  <si>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</si>
  <si>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</si>
  <si>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</si>
  <si>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</si>
  <si>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</si>
  <si>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</si>
  <si>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</si>
  <si>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</si>
  <si>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</si>
  <si>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</si>
  <si>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</si>
  <si>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</si>
  <si>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</si>
  <si>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</si>
  <si>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</si>
  <si>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</si>
  <si>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</si>
  <si>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</si>
  <si>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</si>
  <si>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</si>
  <si>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</si>
  <si>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</si>
  <si>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</si>
  <si>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</si>
  <si>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</si>
  <si>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</si>
  <si>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</si>
  <si>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</si>
  <si>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</si>
  <si>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</si>
  <si>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</si>
  <si>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</si>
  <si>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</si>
  <si>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</si>
  <si>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</si>
  <si>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</si>
  <si>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</si>
  <si>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</si>
  <si>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</si>
  <si>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</si>
  <si>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</si>
  <si>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</si>
  <si>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</si>
  <si>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</si>
  <si>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</si>
  <si>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</si>
  <si>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</si>
  <si>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</si>
  <si>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</si>
  <si>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</si>
  <si>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</si>
  <si>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</si>
  <si>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</si>
  <si>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</si>
  <si>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</si>
  <si>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</si>
  <si>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</si>
  <si>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</si>
  <si>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</si>
  <si>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</si>
  <si>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</si>
  <si>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</si>
  <si>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</si>
  <si>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</si>
  <si>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</si>
  <si>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</si>
  <si>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</si>
  <si>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</si>
  <si>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</si>
  <si>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</si>
  <si>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</si>
  <si>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</si>
  <si>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</si>
  <si>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</si>
  <si>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</si>
  <si>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</si>
  <si>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</si>
  <si>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</si>
  <si>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</si>
  <si>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</si>
  <si>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</si>
  <si>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</si>
  <si>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</si>
  <si>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</si>
  <si>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</si>
  <si>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</si>
  <si>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</si>
  <si>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</si>
  <si>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</si>
  <si>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</si>
  <si>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</si>
  <si>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</si>
  <si>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</si>
  <si>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</si>
  <si>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</si>
  <si>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</si>
  <si>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</si>
  <si>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</si>
  <si>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</si>
  <si>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</si>
  <si>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</si>
  <si>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</si>
  <si>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</si>
  <si>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</si>
  <si>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</si>
  <si>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</si>
  <si>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</si>
  <si>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</si>
  <si>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</si>
  <si>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</si>
  <si>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</si>
  <si>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</si>
  <si>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</si>
  <si>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</si>
  <si>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</si>
  <si>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</si>
  <si>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</si>
  <si>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</si>
  <si>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</si>
  <si>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</si>
  <si>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</si>
  <si>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</si>
  <si>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</si>
  <si>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</si>
  <si>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</si>
  <si>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</si>
  <si>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</si>
  <si>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</si>
  <si>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</si>
  <si>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</si>
  <si>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</si>
  <si>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</si>
  <si>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</si>
  <si>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</si>
  <si>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</si>
  <si>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</si>
  <si>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</si>
  <si>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</si>
  <si>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</si>
  <si>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</si>
  <si>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</si>
  <si>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</si>
  <si>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</si>
  <si>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</si>
  <si>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</si>
  <si>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</si>
  <si>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</si>
  <si>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</si>
  <si>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</si>
  <si>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</si>
  <si>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</si>
  <si>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</si>
  <si>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</si>
  <si>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</si>
  <si>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</si>
  <si>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</si>
  <si>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</si>
  <si>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</si>
  <si>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</si>
  <si>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</si>
  <si>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</si>
  <si>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</si>
  <si>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</si>
  <si>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</si>
  <si>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</si>
  <si>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</si>
  <si>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</si>
  <si>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</si>
  <si>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</si>
  <si>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</si>
  <si>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</si>
  <si>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</si>
  <si>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</si>
  <si>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</si>
  <si>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</si>
  <si>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</si>
  <si>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</si>
  <si>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</si>
  <si>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</si>
  <si>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</si>
  <si>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</si>
  <si>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</si>
  <si>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</si>
  <si>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</si>
  <si>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</si>
  <si>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</si>
  <si>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</si>
  <si>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</si>
  <si>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</si>
  <si>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</si>
  <si>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</si>
  <si>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</si>
  <si>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</si>
  <si>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</si>
  <si>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</si>
  <si>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</si>
  <si>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</si>
  <si>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</si>
  <si>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</si>
  <si>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</si>
  <si>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</si>
  <si>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</si>
  <si>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</si>
  <si>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</si>
  <si>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</si>
  <si>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</si>
  <si>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</si>
  <si>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</si>
  <si>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</si>
  <si>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</si>
  <si>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</si>
  <si>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</si>
  <si>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</si>
  <si>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</si>
  <si>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</si>
  <si>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</si>
  <si>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</si>
  <si>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</si>
  <si>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</si>
  <si>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</si>
  <si>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</si>
  <si>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</si>
  <si>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</si>
  <si>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</si>
  <si>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</si>
  <si>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</si>
  <si>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</si>
  <si>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</si>
  <si>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</si>
  <si>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</si>
  <si>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</si>
  <si>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</si>
  <si>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</si>
  <si>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</si>
  <si>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</si>
  <si>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</si>
  <si>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</si>
  <si>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</si>
  <si>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</si>
  <si>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</si>
  <si>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</si>
  <si>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</si>
  <si>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</si>
  <si>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</si>
  <si>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</si>
  <si>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</si>
  <si>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</si>
  <si>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</si>
  <si>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</si>
  <si>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</si>
  <si>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</si>
  <si>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</si>
  <si>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</si>
  <si>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</si>
  <si>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</si>
  <si>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</si>
  <si>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</si>
  <si>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</si>
  <si>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</si>
  <si>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</si>
  <si>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</si>
  <si>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</si>
  <si>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</si>
  <si>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</si>
  <si>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</si>
  <si>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</si>
  <si>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</si>
  <si>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</si>
  <si>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</si>
  <si>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</si>
  <si>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</si>
  <si>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</si>
  <si>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</si>
  <si>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</si>
  <si>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</si>
  <si>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</si>
  <si>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</si>
  <si>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</si>
  <si>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</si>
  <si>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</si>
  <si>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</si>
  <si>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</si>
  <si>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</si>
  <si>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</si>
  <si>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</si>
  <si>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</si>
  <si>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</si>
  <si>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</si>
  <si>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</si>
  <si>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</si>
  <si>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</si>
  <si>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</si>
  <si>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</si>
  <si>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</si>
  <si>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</si>
  <si>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</si>
  <si>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</si>
  <si>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</si>
  <si>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</si>
  <si>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</si>
  <si>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</si>
  <si>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</si>
  <si>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</si>
  <si>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</si>
  <si>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</si>
  <si>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</si>
  <si>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</si>
  <si>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</si>
  <si>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</si>
  <si>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</si>
  <si>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</si>
  <si>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</si>
  <si>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</si>
  <si>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</si>
  <si>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</si>
  <si>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</si>
  <si>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</si>
  <si>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</si>
  <si>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</si>
  <si>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</si>
  <si>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</si>
  <si>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</si>
  <si>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</si>
  <si>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</si>
  <si>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</si>
  <si>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</si>
  <si>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</si>
  <si>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</si>
  <si>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</si>
  <si>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</si>
  <si>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</si>
  <si>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</si>
  <si>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</si>
  <si>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</si>
  <si>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</si>
  <si>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</si>
  <si>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</si>
  <si>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</si>
  <si>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</si>
  <si>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</si>
  <si>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</si>
  <si>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</si>
  <si>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</si>
  <si>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</si>
  <si>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</si>
  <si>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</si>
  <si>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</si>
  <si>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</si>
  <si>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</si>
  <si>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</si>
  <si>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</si>
  <si>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</si>
  <si>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</si>
  <si>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</si>
  <si>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</si>
  <si>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</si>
  <si>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</si>
  <si>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</si>
  <si>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</si>
  <si>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</si>
  <si>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</si>
  <si>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</si>
  <si>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</si>
  <si>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</si>
  <si>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</si>
  <si>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</si>
  <si>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</si>
  <si>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</si>
  <si>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</si>
  <si>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</si>
  <si>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</si>
  <si>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</si>
  <si>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</si>
  <si>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</si>
  <si>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</si>
  <si>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</si>
  <si>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</si>
  <si>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</si>
  <si>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</si>
  <si>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</si>
  <si>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</si>
  <si>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</si>
  <si>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</si>
  <si>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</si>
  <si>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</si>
  <si>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</si>
  <si>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</si>
  <si>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</si>
  <si>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</si>
  <si>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</si>
  <si>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</si>
  <si>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</si>
  <si>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</si>
  <si>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</si>
  <si>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</si>
  <si>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</si>
  <si>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</si>
  <si>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</si>
  <si>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</si>
  <si>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</si>
  <si>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</si>
  <si>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</si>
  <si>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</si>
  <si>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</si>
  <si>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</si>
  <si>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</si>
  <si>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</si>
  <si>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</si>
  <si>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</si>
  <si>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</si>
  <si>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</si>
  <si>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</si>
  <si>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</si>
  <si>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</si>
  <si>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</si>
  <si>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</si>
  <si>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</si>
  <si>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</si>
  <si>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</si>
  <si>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</si>
  <si>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</si>
  <si>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</si>
  <si>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</si>
  <si>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</si>
  <si>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</si>
  <si>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</si>
  <si>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</si>
  <si>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</si>
  <si>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</si>
  <si>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</si>
  <si>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</si>
  <si>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</si>
  <si>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</si>
  <si>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</si>
  <si>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</si>
  <si>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</si>
  <si>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</si>
  <si>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</si>
  <si>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</si>
  <si>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</si>
  <si>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</si>
  <si>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</si>
  <si>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</si>
  <si>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</si>
  <si>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</si>
  <si>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</si>
  <si>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</si>
  <si>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</si>
  <si>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</si>
  <si>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</si>
  <si>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</si>
  <si>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</si>
  <si>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</si>
  <si>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</si>
  <si>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</si>
  <si>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</si>
  <si>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</si>
  <si>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</si>
  <si>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</si>
  <si>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</si>
  <si>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</si>
  <si>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</si>
  <si>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</si>
  <si>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</si>
  <si>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</si>
  <si>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</si>
  <si>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</si>
  <si>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</si>
  <si>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</si>
  <si>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</si>
  <si>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</si>
  <si>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</si>
  <si>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</si>
  <si>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</si>
  <si>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</si>
  <si>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</si>
  <si>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</si>
  <si>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</si>
  <si>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</si>
  <si>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</si>
  <si>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</si>
  <si>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</si>
  <si>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</si>
  <si>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</si>
  <si>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</si>
  <si>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</si>
  <si>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</si>
  <si>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</si>
  <si>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</si>
  <si>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</si>
  <si>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</si>
  <si>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</si>
  <si>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</si>
  <si>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</si>
  <si>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</si>
  <si>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</si>
  <si>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</si>
  <si>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</si>
  <si>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</si>
  <si>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</si>
  <si>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</si>
  <si>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</si>
  <si>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</si>
  <si>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</si>
  <si>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</si>
  <si>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</si>
  <si>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</si>
  <si>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</si>
  <si>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</si>
  <si>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</si>
  <si>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</si>
  <si>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</si>
  <si>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</si>
  <si>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</si>
  <si>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</si>
  <si>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</si>
  <si>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</si>
  <si>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</si>
  <si>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</si>
  <si>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</si>
  <si>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</si>
  <si>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</si>
  <si>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</si>
  <si>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</si>
  <si>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</si>
  <si>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</si>
  <si>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</si>
  <si>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</si>
  <si>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</si>
  <si>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</si>
  <si>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</si>
  <si>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</si>
  <si>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</si>
  <si>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</si>
  <si>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</si>
  <si>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</si>
  <si>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</si>
  <si>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</si>
  <si>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</si>
  <si>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</si>
  <si>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</si>
  <si>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</si>
  <si>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</si>
  <si>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</si>
  <si>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</si>
  <si>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</si>
  <si>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</si>
  <si>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</si>
  <si>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</si>
  <si>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</si>
  <si>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</si>
  <si>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</si>
  <si>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</si>
  <si>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</si>
  <si>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</si>
  <si>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</si>
  <si>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</si>
  <si>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</si>
  <si>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</si>
  <si>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</si>
  <si>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</si>
  <si>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</si>
  <si>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</si>
  <si>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</si>
  <si>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</si>
  <si>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</si>
  <si>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</si>
  <si>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</si>
  <si>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</si>
  <si>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</si>
  <si>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</si>
  <si>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</si>
  <si>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</si>
  <si>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</si>
  <si>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</si>
  <si>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</si>
  <si>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</si>
  <si>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</si>
  <si>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</si>
  <si>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</si>
  <si>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</si>
  <si>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</si>
  <si>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</si>
  <si>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</si>
  <si>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</si>
  <si>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</si>
  <si>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</si>
  <si>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</si>
  <si>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</si>
  <si>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</si>
  <si>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</si>
  <si>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</si>
  <si>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</si>
  <si>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</si>
  <si>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</si>
  <si>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</si>
  <si>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</si>
  <si>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</si>
  <si>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</si>
  <si>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</si>
  <si>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</si>
  <si>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</si>
  <si>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</si>
  <si>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</si>
  <si>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</si>
  <si>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</si>
  <si>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</si>
  <si>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</si>
  <si>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</si>
  <si>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</si>
  <si>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</si>
  <si>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</si>
  <si>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</si>
  <si>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</si>
  <si>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</si>
  <si>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</si>
  <si>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</si>
  <si>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</si>
  <si>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</si>
  <si>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</si>
  <si>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</si>
  <si>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</si>
  <si>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</si>
  <si>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</si>
  <si>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</si>
  <si>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</si>
  <si>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</si>
  <si>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</si>
  <si>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</si>
  <si>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</si>
  <si>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</si>
  <si>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</si>
  <si>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</si>
  <si>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</si>
  <si>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</si>
  <si>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</si>
  <si>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</si>
  <si>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</si>
  <si>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</si>
  <si>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</si>
  <si>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</si>
  <si>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</si>
  <si>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</si>
  <si>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</si>
  <si>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</si>
  <si>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</si>
  <si>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</si>
  <si>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</si>
  <si>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</si>
  <si>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</si>
  <si>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</si>
  <si>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</si>
  <si>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</si>
  <si>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</si>
  <si>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</si>
  <si>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</si>
  <si>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</si>
  <si>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</si>
  <si>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</si>
  <si>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</si>
  <si>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</si>
  <si>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</si>
  <si>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</si>
  <si>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</si>
  <si>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</si>
  <si>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</si>
  <si>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</si>
  <si>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</si>
  <si>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</si>
  <si>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</si>
  <si>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</si>
  <si>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</si>
  <si>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</si>
  <si>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</si>
  <si>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</si>
  <si>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</si>
  <si>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</si>
  <si>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</si>
  <si>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</si>
  <si>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</si>
  <si>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</si>
  <si>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</si>
  <si>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</si>
  <si>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</si>
  <si>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</si>
  <si>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</si>
  <si>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</si>
  <si>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</si>
  <si>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</si>
  <si>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</si>
  <si>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</si>
  <si>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</si>
  <si>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</si>
  <si>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</si>
  <si>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</si>
  <si>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</si>
  <si>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</si>
  <si>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</si>
  <si>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</si>
  <si>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</si>
  <si>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</si>
  <si>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</si>
  <si>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</si>
  <si>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</si>
  <si>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</si>
  <si>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</si>
  <si>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</si>
  <si>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</si>
  <si>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</si>
  <si>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</si>
  <si>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</si>
  <si>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</si>
  <si>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</si>
  <si>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</si>
  <si>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</si>
  <si>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</si>
  <si>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</si>
  <si>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</si>
  <si>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</si>
  <si>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</si>
  <si>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</si>
  <si>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</si>
  <si>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</si>
  <si>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</si>
  <si>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</si>
  <si>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</si>
  <si>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</si>
  <si>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</si>
  <si>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</si>
  <si>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</si>
  <si>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</si>
  <si>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</si>
  <si>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</si>
  <si>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</si>
  <si>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</si>
  <si>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</si>
  <si>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</si>
  <si>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</si>
  <si>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</si>
  <si>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</si>
  <si>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</si>
  <si>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</si>
  <si>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</si>
  <si>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</si>
  <si>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</si>
  <si>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</si>
  <si>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</si>
  <si>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</si>
  <si>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</si>
  <si>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</si>
  <si>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</si>
  <si>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</si>
  <si>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</si>
  <si>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</si>
  <si>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</si>
  <si>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</si>
  <si>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</si>
  <si>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</si>
  <si>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</si>
  <si>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</si>
  <si>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</si>
  <si>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</si>
  <si>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</si>
  <si>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</si>
  <si>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</si>
  <si>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</si>
  <si>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</si>
  <si>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</si>
  <si>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</si>
  <si>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</si>
  <si>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</si>
  <si>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</si>
  <si>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</si>
  <si>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</si>
  <si>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</si>
  <si>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</si>
  <si>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</si>
  <si>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</si>
  <si>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</si>
  <si>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</si>
  <si>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</si>
  <si>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</si>
  <si>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</si>
  <si>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</si>
  <si>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</si>
  <si>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</si>
  <si>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</si>
  <si>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</si>
  <si>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</si>
  <si>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</si>
  <si>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</si>
  <si>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</si>
  <si>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</si>
  <si>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</si>
  <si>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</si>
  <si>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</si>
  <si>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</si>
  <si>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</si>
  <si>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</si>
  <si>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</si>
  <si>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</si>
  <si>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</si>
  <si>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</si>
  <si>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</si>
  <si>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</si>
  <si>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</si>
  <si>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</si>
  <si>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</si>
  <si>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</si>
  <si>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</si>
  <si>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</si>
  <si>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</si>
  <si>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</si>
  <si>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</si>
  <si>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</si>
  <si>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</si>
  <si>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</si>
  <si>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</si>
  <si>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</si>
  <si>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</si>
  <si>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</si>
  <si>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</si>
  <si>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</si>
  <si>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</si>
  <si>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</si>
  <si>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</si>
  <si>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</si>
  <si>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</si>
  <si>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</si>
  <si>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</si>
  <si>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</si>
  <si>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</si>
  <si>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</si>
  <si>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</si>
  <si>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</si>
  <si>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</si>
  <si>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</si>
  <si>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</si>
  <si>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</si>
  <si>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</si>
  <si>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</si>
  <si>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</si>
  <si>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</si>
  <si>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</si>
  <si>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</si>
  <si>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</si>
  <si>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</si>
  <si>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</si>
  <si>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</si>
  <si>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</si>
  <si>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</si>
  <si>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</si>
  <si>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</si>
  <si>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</si>
  <si>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</si>
  <si>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</si>
  <si>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</si>
  <si>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</si>
  <si>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</si>
  <si>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</si>
  <si>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</si>
  <si>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</si>
  <si>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</si>
  <si>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</si>
  <si>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</si>
  <si>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</si>
  <si>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</si>
  <si>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</si>
  <si>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</si>
  <si>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</si>
  <si>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</si>
  <si>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</si>
  <si>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</si>
  <si>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</si>
  <si>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</si>
  <si>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</si>
  <si>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</si>
  <si>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</si>
  <si>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</si>
  <si>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</si>
  <si>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</si>
  <si>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</si>
  <si>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</si>
  <si>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</si>
  <si>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</si>
  <si>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</si>
  <si>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</si>
  <si>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</si>
  <si>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</si>
  <si>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</si>
  <si>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</si>
  <si>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</si>
  <si>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</si>
  <si>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</si>
  <si>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</si>
  <si>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</si>
  <si>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</si>
  <si>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</si>
  <si>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</si>
  <si>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</si>
  <si>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</si>
  <si>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</si>
  <si>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</si>
  <si>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</si>
  <si>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</si>
  <si>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</si>
  <si>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</si>
  <si>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</si>
  <si>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</si>
  <si>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</si>
  <si>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</si>
  <si>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</si>
  <si>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</si>
  <si>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</si>
  <si>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</si>
  <si>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</si>
  <si>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</si>
  <si>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</si>
  <si>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</si>
  <si>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</si>
  <si>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</si>
  <si>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</si>
  <si>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</si>
  <si>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</si>
  <si>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</si>
  <si>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</si>
  <si>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</si>
  <si>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</si>
  <si>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</si>
  <si>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</si>
  <si>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</si>
  <si>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</si>
  <si>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</si>
  <si>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</si>
  <si>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</si>
  <si>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</si>
  <si>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</si>
  <si>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</si>
  <si>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</si>
  <si>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</si>
  <si>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</si>
  <si>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</si>
  <si>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</si>
  <si>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</si>
  <si>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</si>
  <si>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</si>
  <si>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</si>
  <si>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</si>
  <si>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</si>
  <si>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</si>
  <si>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</si>
  <si>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</si>
  <si>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</si>
  <si>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</si>
  <si>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</si>
  <si>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</si>
  <si>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</si>
  <si>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</si>
  <si>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</si>
  <si>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</si>
  <si>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</si>
  <si>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</si>
  <si>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</si>
  <si>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</si>
  <si>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</si>
  <si>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</si>
  <si>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</si>
  <si>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</si>
  <si>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</si>
  <si>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</si>
  <si>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</si>
  <si>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</si>
  <si>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</si>
  <si>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</si>
  <si>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</si>
  <si>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</si>
  <si>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</si>
  <si>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</si>
  <si>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</si>
  <si>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</si>
  <si>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</si>
  <si>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</si>
  <si>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</si>
  <si>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</si>
  <si>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</si>
  <si>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</si>
  <si>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</si>
  <si>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</si>
  <si>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</si>
  <si>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</si>
  <si>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</si>
  <si>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</si>
  <si>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</si>
  <si>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</si>
  <si>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</si>
  <si>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</si>
  <si>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</si>
  <si>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</si>
  <si>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</si>
  <si>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</si>
  <si>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</si>
  <si>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</si>
  <si>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</si>
  <si>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</si>
  <si>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</si>
  <si>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</si>
  <si>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</si>
  <si>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</si>
  <si>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</si>
  <si>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</si>
  <si>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</si>
  <si>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</si>
  <si>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</si>
  <si>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</si>
  <si>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</si>
  <si>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</si>
  <si>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</si>
  <si>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</si>
  <si>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</si>
  <si>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</si>
  <si>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</si>
  <si>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</si>
  <si>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</si>
  <si>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</si>
  <si>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</si>
  <si>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</si>
  <si>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</si>
  <si>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</si>
  <si>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</si>
  <si>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</si>
  <si>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</si>
  <si>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</si>
  <si>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</si>
  <si>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</si>
  <si>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</si>
  <si>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</si>
  <si>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</si>
  <si>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</si>
  <si>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</si>
  <si>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</si>
  <si>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</si>
  <si>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</si>
  <si>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</si>
  <si>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</si>
  <si>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</si>
  <si>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</si>
  <si>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</si>
  <si>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</si>
  <si>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</si>
  <si>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</si>
  <si>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</si>
  <si>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</si>
  <si>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</si>
  <si>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</si>
  <si>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</si>
  <si>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</si>
  <si>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</si>
  <si>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</si>
  <si>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</si>
  <si>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</si>
  <si>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</si>
  <si>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</si>
  <si>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</si>
  <si>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</si>
  <si>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</si>
  <si>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</si>
  <si>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</si>
  <si>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</si>
  <si>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</si>
  <si>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</si>
  <si>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</si>
  <si>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</si>
  <si>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</si>
  <si>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</si>
  <si>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</si>
  <si>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</si>
  <si>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</si>
  <si>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</si>
  <si>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</si>
  <si>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</si>
  <si>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</si>
  <si>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</si>
  <si>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</si>
  <si>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</si>
  <si>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</si>
  <si>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</si>
  <si>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</si>
  <si>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</si>
  <si>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</si>
  <si>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</si>
  <si>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</si>
  <si>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</si>
  <si>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</si>
  <si>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</si>
  <si>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</si>
  <si>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</si>
  <si>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</si>
  <si>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</si>
  <si>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</si>
  <si>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</si>
  <si>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</si>
  <si>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</si>
  <si>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</si>
  <si>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</si>
  <si>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</si>
  <si>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</si>
  <si>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</si>
  <si>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</si>
  <si>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</si>
  <si>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</si>
  <si>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</si>
  <si>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</si>
  <si>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</si>
  <si>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</si>
  <si>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</si>
  <si>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</si>
  <si>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</si>
  <si>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</si>
  <si>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</si>
  <si>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</si>
  <si>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</si>
  <si>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</si>
  <si>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</si>
  <si>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</si>
  <si>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</si>
  <si>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</si>
  <si>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</si>
  <si>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</si>
  <si>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</si>
  <si>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</si>
  <si>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</si>
  <si>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</si>
  <si>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</si>
  <si>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</si>
  <si>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</si>
  <si>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</si>
  <si>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</si>
  <si>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</si>
  <si>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</si>
  <si>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</si>
  <si>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</si>
  <si>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</si>
  <si>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</si>
  <si>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</si>
  <si>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</si>
  <si>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</si>
  <si>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</si>
  <si>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</si>
  <si>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</si>
  <si>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</si>
  <si>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</si>
  <si>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</si>
  <si>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</si>
  <si>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</si>
  <si>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</si>
  <si>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</si>
  <si>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</si>
  <si>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</si>
  <si>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</si>
  <si>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</si>
  <si>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</si>
  <si>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</si>
  <si>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</si>
  <si>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</si>
  <si>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</si>
  <si>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</si>
  <si>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</si>
  <si>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</si>
  <si>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</si>
  <si>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</si>
  <si>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</si>
  <si>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</si>
  <si>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</si>
  <si>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</si>
  <si>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</si>
  <si>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</si>
  <si>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</si>
  <si>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</si>
  <si>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</si>
  <si>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</si>
  <si>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</si>
  <si>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</si>
  <si>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</si>
  <si>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</si>
  <si>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</si>
  <si>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</si>
  <si>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</si>
  <si>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</si>
  <si>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</si>
  <si>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</si>
  <si>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</si>
  <si>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</si>
  <si>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</si>
  <si>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</si>
  <si>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</si>
  <si>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</si>
  <si>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</si>
  <si>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</si>
  <si>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</si>
  <si>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</si>
  <si>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</si>
  <si>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</si>
  <si>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</si>
  <si>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</si>
  <si>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</si>
  <si>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</si>
  <si>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</si>
  <si>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</si>
  <si>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</si>
  <si>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</si>
  <si>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</si>
  <si>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</si>
  <si>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</si>
  <si>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</si>
  <si>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</si>
  <si>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</si>
  <si>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</si>
  <si>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</si>
  <si>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</si>
  <si>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</si>
  <si>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</si>
  <si>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</si>
  <si>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</si>
  <si>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</si>
  <si>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</si>
  <si>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</si>
  <si>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</si>
  <si>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</si>
  <si>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</si>
  <si>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</si>
  <si>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</si>
  <si>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</si>
  <si>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</si>
  <si>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</si>
  <si>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</si>
  <si>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</si>
  <si>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</si>
  <si>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</si>
  <si>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</si>
  <si>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</si>
  <si>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</si>
  <si>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</si>
  <si>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</si>
  <si>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</si>
  <si>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</si>
  <si>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</si>
  <si>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</si>
  <si>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</si>
  <si>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</si>
  <si>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</si>
  <si>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</si>
  <si>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</si>
  <si>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</si>
  <si>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</si>
  <si>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</si>
  <si>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</si>
  <si>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</si>
  <si>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</si>
  <si>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</si>
  <si>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</si>
  <si>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</si>
  <si>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</si>
  <si>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</si>
  <si>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</si>
  <si>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</si>
  <si>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</si>
  <si>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</si>
  <si>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</si>
  <si>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</si>
  <si>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</si>
  <si>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</si>
  <si>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</si>
  <si>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</si>
  <si>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</si>
  <si>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</si>
  <si>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</si>
  <si>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</si>
  <si>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</si>
  <si>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</si>
  <si>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</si>
  <si>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</si>
  <si>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</si>
  <si>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</si>
  <si>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</si>
  <si>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</si>
  <si>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</si>
  <si>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</si>
  <si>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</si>
  <si>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</si>
  <si>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</si>
  <si>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</si>
  <si>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</si>
  <si>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</si>
  <si>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</si>
  <si>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</si>
  <si>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</si>
  <si>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</si>
  <si>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</si>
  <si>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</si>
  <si>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</si>
  <si>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</si>
  <si>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</si>
  <si>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</si>
  <si>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</si>
  <si>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</si>
  <si>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</si>
  <si>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</si>
  <si>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</si>
  <si>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</si>
  <si>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</si>
  <si>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</si>
  <si>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</si>
  <si>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</si>
  <si>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</si>
  <si>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</si>
  <si>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</si>
  <si>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</si>
  <si>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</si>
  <si>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</si>
  <si>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</si>
  <si>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</si>
  <si>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</si>
  <si>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</si>
  <si>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</si>
  <si>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</si>
  <si>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</si>
  <si>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</si>
  <si>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</si>
  <si>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</si>
  <si>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</si>
  <si>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</si>
  <si>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</si>
  <si>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</si>
  <si>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</si>
  <si>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</si>
  <si>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</si>
  <si>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</si>
  <si>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</si>
  <si>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</si>
  <si>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</si>
  <si>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</si>
  <si>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</si>
  <si>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</si>
  <si>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</si>
  <si>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</si>
  <si>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</si>
  <si>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</si>
  <si>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</si>
  <si>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</si>
  <si>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</si>
  <si>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</si>
  <si>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</si>
  <si>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</si>
  <si>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</si>
  <si>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</si>
  <si>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</si>
  <si>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</si>
  <si>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</si>
  <si>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</si>
  <si>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</si>
  <si>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</si>
  <si>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</si>
  <si>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</si>
  <si>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</si>
  <si>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</si>
  <si>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</si>
  <si>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</si>
  <si>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</si>
  <si>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</si>
  <si>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</si>
  <si>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</si>
  <si>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</si>
  <si>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</si>
  <si>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</si>
  <si>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</si>
  <si>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</si>
  <si>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</si>
  <si>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</si>
  <si>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</si>
  <si>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</si>
  <si>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</si>
  <si>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</si>
  <si>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</si>
  <si>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</si>
  <si>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</si>
  <si>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</si>
  <si>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</si>
  <si>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</si>
  <si>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</si>
  <si>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</si>
  <si>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</si>
  <si>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</si>
  <si>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</si>
  <si>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</si>
  <si>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</si>
  <si>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</si>
  <si>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</si>
  <si>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</si>
  <si>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</si>
  <si>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</si>
  <si>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</si>
  <si>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</si>
  <si>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</si>
  <si>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</si>
  <si>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</si>
  <si>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</si>
  <si>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</si>
  <si>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</si>
  <si>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</si>
  <si>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</si>
  <si>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</si>
  <si>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</si>
  <si>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</si>
  <si>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</si>
  <si>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</si>
  <si>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</si>
  <si>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</si>
  <si>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</si>
  <si>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</si>
  <si>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</si>
  <si>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</si>
  <si>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</si>
  <si>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</si>
  <si>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</si>
  <si>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</si>
  <si>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</si>
  <si>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</si>
  <si>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</si>
  <si>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</si>
  <si>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</si>
  <si>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</si>
  <si>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</si>
  <si>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</si>
  <si>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</si>
  <si>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</si>
  <si>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</si>
  <si>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</si>
  <si>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</si>
  <si>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</si>
  <si>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</si>
  <si>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</si>
  <si>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</si>
  <si>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</si>
  <si>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</si>
  <si>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</si>
  <si>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</si>
  <si>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</si>
  <si>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</si>
  <si>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</si>
  <si>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</si>
  <si>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</si>
  <si>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</si>
  <si>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</si>
  <si>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</si>
  <si>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</si>
  <si>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</si>
  <si>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</si>
  <si>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</si>
  <si>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</si>
  <si>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</si>
  <si>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</si>
  <si>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</si>
  <si>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</si>
  <si>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</si>
  <si>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</si>
  <si>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</si>
  <si>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</si>
  <si>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</si>
  <si>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</si>
  <si>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</si>
  <si>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</si>
  <si>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</si>
  <si>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</si>
  <si>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</si>
  <si>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</si>
  <si>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</si>
  <si>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</si>
  <si>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</si>
  <si>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</si>
  <si>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</si>
  <si>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</si>
  <si>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</si>
  <si>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</si>
  <si>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</si>
  <si>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</si>
  <si>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</si>
  <si>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</si>
  <si>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</si>
  <si>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</si>
  <si>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</si>
  <si>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</si>
  <si>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</si>
  <si>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</si>
  <si>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</si>
  <si>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</si>
  <si>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</si>
  <si>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</si>
  <si>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</si>
  <si>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</si>
  <si>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</si>
  <si>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</si>
  <si>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</si>
  <si>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</si>
  <si>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</si>
  <si>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</si>
  <si>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</si>
  <si>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</si>
  <si>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</si>
  <si>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</si>
  <si>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</si>
  <si>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</si>
  <si>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</si>
  <si>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</si>
  <si>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</si>
  <si>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</si>
  <si>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</si>
  <si>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</si>
  <si>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</si>
  <si>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</si>
  <si>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</si>
  <si>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</si>
  <si>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</si>
  <si>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</si>
  <si>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</si>
  <si>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</si>
  <si>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</si>
  <si>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</si>
  <si>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</si>
  <si>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</si>
  <si>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</si>
  <si>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</si>
  <si>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</si>
  <si>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</si>
  <si>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</si>
  <si>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</si>
  <si>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</si>
  <si>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</si>
  <si>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</si>
  <si>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</si>
  <si>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</si>
  <si>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</si>
  <si>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</si>
  <si>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</si>
  <si>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</si>
  <si>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</si>
  <si>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</si>
  <si>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</si>
  <si>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</si>
  <si>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</si>
  <si>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</si>
  <si>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</si>
  <si>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</si>
  <si>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</si>
  <si>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</si>
  <si>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</si>
  <si>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</si>
  <si>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</si>
  <si>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</si>
  <si>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</si>
  <si>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</si>
  <si>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</si>
  <si>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</si>
  <si>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</si>
  <si>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</si>
  <si>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</si>
  <si>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</si>
  <si>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</si>
  <si>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</si>
  <si>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</si>
  <si>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</si>
  <si>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</si>
  <si>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</si>
  <si>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</si>
  <si>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</si>
  <si>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</si>
  <si>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</si>
  <si>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</si>
  <si>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</si>
  <si>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</si>
  <si>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</si>
  <si>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</si>
  <si>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</si>
  <si>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</si>
  <si>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</si>
  <si>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</si>
  <si>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</si>
  <si>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</si>
  <si>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</si>
  <si>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</si>
  <si>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</si>
  <si>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</si>
  <si>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</si>
  <si>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</si>
  <si>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</si>
  <si>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</si>
  <si>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</si>
  <si>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</si>
  <si>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</si>
  <si>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</si>
  <si>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</si>
  <si>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</si>
  <si>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</si>
  <si>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</si>
  <si>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</si>
  <si>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</si>
  <si>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</si>
  <si>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</si>
  <si>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</si>
  <si>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</si>
  <si>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</si>
  <si>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</si>
  <si>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</si>
  <si>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</si>
  <si>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</si>
  <si>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</si>
  <si>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</si>
  <si>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</si>
  <si>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</si>
  <si>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</si>
  <si>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</si>
  <si>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</si>
  <si>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</si>
  <si>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</si>
  <si>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</si>
  <si>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</si>
  <si>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</si>
  <si>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</si>
  <si>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</si>
  <si>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</si>
  <si>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</si>
  <si>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</si>
  <si>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</si>
  <si>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</si>
  <si>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</si>
  <si>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</si>
  <si>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</si>
  <si>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</si>
  <si>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</si>
  <si>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</si>
  <si>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</si>
  <si>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</si>
  <si>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</si>
  <si>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</si>
  <si>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</si>
  <si>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</si>
  <si>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</si>
  <si>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</si>
  <si>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</si>
  <si>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</si>
  <si>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</si>
  <si>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</si>
  <si>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</si>
  <si>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</si>
  <si>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</si>
  <si>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</si>
  <si>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</si>
  <si>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</si>
  <si>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</si>
  <si>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</si>
  <si>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</si>
  <si>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</si>
  <si>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</si>
  <si>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</si>
  <si>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</si>
  <si>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</si>
  <si>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</si>
  <si>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</si>
  <si>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</si>
  <si>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</si>
  <si>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</si>
  <si>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</si>
  <si>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</si>
  <si>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</si>
  <si>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</si>
  <si>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</si>
  <si>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</si>
  <si>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</si>
  <si>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</si>
  <si>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</si>
  <si>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</si>
  <si>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</si>
  <si>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</si>
  <si>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</si>
  <si>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</si>
  <si>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</si>
  <si>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</si>
  <si>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</si>
  <si>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</si>
  <si>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</si>
  <si>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</si>
  <si>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</si>
  <si>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</si>
  <si>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</si>
  <si>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</si>
  <si>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</si>
  <si>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</si>
  <si>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</si>
  <si>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</si>
  <si>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</si>
  <si>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</si>
  <si>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</si>
  <si>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</si>
  <si>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</si>
  <si>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</si>
  <si>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</si>
  <si>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</si>
  <si>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</si>
  <si>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</si>
  <si>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</si>
  <si>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</si>
  <si>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</si>
  <si>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</si>
  <si>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</si>
  <si>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</si>
  <si>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</si>
  <si>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</si>
  <si>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</si>
  <si>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</si>
  <si>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</si>
  <si>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</si>
  <si>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</si>
  <si>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</si>
  <si>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</si>
  <si>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</si>
  <si>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</si>
  <si>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</si>
  <si>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</si>
  <si>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</si>
  <si>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</si>
  <si>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</si>
  <si>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</si>
  <si>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</si>
  <si>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</si>
  <si>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</si>
  <si>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</si>
  <si>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</si>
  <si>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</si>
  <si>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</si>
  <si>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</si>
  <si>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</si>
  <si>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</si>
  <si>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</si>
  <si>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</si>
  <si>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</si>
  <si>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</si>
  <si>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</si>
  <si>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</si>
  <si>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</si>
  <si>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</si>
  <si>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</si>
  <si>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</si>
  <si>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</si>
  <si>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</si>
  <si>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</si>
  <si>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</si>
  <si>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</si>
  <si>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</si>
  <si>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</si>
  <si>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</si>
  <si>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</si>
  <si>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</si>
  <si>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</si>
  <si>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</si>
  <si>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</si>
  <si>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</si>
  <si>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</si>
  <si>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</si>
  <si>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</si>
  <si>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</si>
  <si>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</si>
  <si>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</si>
  <si>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</si>
  <si>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</si>
  <si>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</si>
  <si>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</si>
  <si>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</si>
  <si>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</si>
  <si>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</si>
  <si>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</si>
  <si>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</si>
  <si>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</si>
  <si>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</si>
  <si>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</si>
  <si>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</si>
  <si>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</si>
  <si>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</si>
  <si>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</si>
  <si>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</si>
  <si>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</si>
  <si>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</si>
  <si>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</si>
  <si>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</si>
  <si>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</si>
  <si>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</si>
  <si>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</si>
  <si>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</si>
  <si>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</si>
  <si>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</si>
  <si>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</si>
  <si>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</si>
  <si>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</si>
  <si>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</si>
  <si>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</si>
  <si>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</si>
  <si>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</si>
  <si>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</si>
  <si>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</si>
  <si>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</si>
  <si>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</si>
  <si>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</si>
  <si>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</si>
  <si>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</si>
  <si>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</si>
  <si>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</si>
  <si>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</si>
  <si>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</si>
  <si>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</si>
  <si>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</si>
  <si>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</si>
  <si>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</si>
  <si>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</si>
  <si>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</si>
  <si>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</si>
  <si>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</si>
  <si>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</si>
  <si>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</si>
  <si>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</si>
  <si>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</si>
  <si>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</si>
  <si>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</si>
  <si>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</si>
  <si>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</si>
  <si>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</si>
  <si>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</si>
  <si>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</si>
  <si>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</si>
  <si>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</si>
  <si>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</si>
  <si>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</si>
  <si>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</si>
  <si>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</si>
  <si>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</si>
  <si>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</si>
  <si>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</si>
  <si>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</si>
  <si>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</si>
  <si>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</si>
  <si>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</si>
  <si>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</si>
  <si>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</si>
  <si>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</si>
  <si>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</si>
  <si>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</si>
  <si>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</si>
  <si>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</si>
  <si>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</si>
  <si>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</si>
  <si>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</si>
  <si>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</si>
  <si>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</si>
  <si>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</si>
  <si>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</si>
  <si>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</si>
  <si>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</si>
  <si>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</si>
  <si>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</si>
  <si>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</si>
  <si>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</si>
  <si>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</si>
  <si>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</si>
  <si>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</si>
  <si>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</si>
  <si>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</si>
  <si>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</si>
  <si>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</si>
  <si>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</si>
  <si>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</si>
  <si>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</si>
  <si>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</si>
  <si>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</si>
  <si>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</si>
  <si>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</si>
  <si>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</si>
  <si>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</si>
  <si>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</si>
  <si>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</si>
  <si>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</si>
  <si>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</si>
  <si>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</si>
  <si>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</si>
  <si>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</si>
  <si>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</si>
  <si>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</si>
  <si>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</si>
  <si>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</si>
  <si>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</si>
  <si>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</si>
  <si>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</si>
  <si>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</si>
  <si>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</si>
  <si>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</si>
  <si>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</si>
  <si>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</si>
  <si>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</si>
  <si>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</si>
  <si>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</si>
  <si>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</si>
  <si>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</si>
  <si>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</si>
  <si>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</si>
  <si>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</si>
  <si>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</si>
  <si>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</si>
  <si>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</si>
  <si>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</si>
  <si>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</si>
  <si>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</si>
  <si>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</si>
  <si>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</si>
  <si>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</si>
  <si>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</si>
  <si>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</si>
  <si>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</si>
  <si>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</si>
  <si>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</si>
  <si>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</si>
  <si>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</si>
  <si>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</si>
  <si>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</si>
  <si>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</si>
  <si>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</si>
  <si>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</si>
  <si>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</si>
  <si>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</si>
  <si>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</si>
  <si>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</si>
  <si>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</si>
  <si>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</si>
  <si>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</si>
  <si>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</si>
  <si>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</si>
  <si>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</si>
  <si>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</si>
  <si>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</si>
  <si>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</si>
  <si>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</si>
  <si>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</si>
  <si>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</si>
  <si>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</si>
  <si>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</si>
  <si>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</si>
  <si>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</si>
  <si>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</si>
  <si>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</si>
  <si>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</si>
  <si>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</si>
  <si>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</si>
  <si>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</si>
  <si>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</si>
  <si>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</si>
  <si>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</si>
  <si>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</si>
  <si>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</si>
  <si>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</si>
  <si>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</si>
  <si>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</si>
  <si>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</si>
  <si>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</si>
  <si>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</si>
  <si>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</si>
  <si>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</si>
  <si>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</si>
  <si>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</si>
  <si>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</si>
  <si>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</si>
  <si>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</si>
  <si>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</si>
  <si>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</si>
  <si>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</si>
  <si>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</si>
  <si>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</si>
  <si>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</si>
  <si>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</si>
  <si>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</si>
  <si>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</si>
  <si>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</si>
  <si>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</si>
  <si>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</si>
  <si>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</si>
  <si>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</si>
  <si>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</si>
  <si>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</si>
  <si>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</si>
  <si>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</si>
  <si>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</si>
  <si>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</si>
  <si>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</si>
  <si>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</si>
  <si>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</si>
  <si>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</si>
  <si>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</si>
  <si>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</si>
  <si>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</si>
  <si>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</si>
  <si>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</si>
  <si>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</si>
  <si>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</si>
  <si>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</si>
  <si>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</si>
  <si>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</si>
  <si>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</si>
  <si>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</si>
  <si>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</si>
  <si>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</si>
  <si>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</si>
  <si>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</si>
  <si>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</si>
  <si>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</si>
  <si>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</si>
  <si>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</si>
  <si>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</si>
  <si>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</si>
  <si>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</si>
  <si>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</si>
  <si>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</si>
  <si>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</si>
  <si>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</si>
  <si>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</si>
  <si>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</si>
  <si>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</si>
  <si>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</si>
  <si>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</si>
  <si>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</si>
  <si>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</si>
  <si>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</si>
  <si>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</si>
  <si>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</si>
  <si>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</si>
  <si>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</si>
  <si>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</si>
  <si>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</si>
  <si>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</si>
  <si>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</si>
  <si>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</si>
  <si>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</si>
  <si>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</si>
  <si>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</si>
  <si>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</si>
  <si>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</si>
  <si>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</si>
  <si>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</si>
  <si>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</si>
  <si>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</si>
  <si>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</si>
  <si>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</si>
  <si>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</si>
  <si>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</si>
  <si>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</si>
  <si>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</si>
  <si>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</si>
  <si>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</si>
  <si>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</si>
  <si>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</si>
  <si>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</si>
  <si>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</si>
  <si>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</si>
  <si>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</si>
  <si>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</si>
  <si>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</si>
  <si>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</si>
  <si>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</si>
  <si>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</si>
  <si>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</si>
  <si>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</si>
  <si>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</si>
  <si>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</si>
  <si>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</si>
  <si>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</si>
  <si>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</si>
  <si>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</si>
  <si>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</si>
  <si>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</si>
  <si>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</si>
  <si>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</si>
  <si>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</si>
  <si>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</si>
  <si>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</si>
  <si>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</si>
  <si>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</si>
  <si>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</si>
  <si>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</si>
  <si>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</si>
  <si>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</si>
  <si>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</si>
  <si>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</si>
  <si>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</si>
  <si>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</si>
  <si>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</si>
  <si>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</si>
  <si>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</si>
  <si>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</si>
  <si>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</si>
  <si>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</si>
  <si>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</si>
  <si>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</si>
  <si>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</si>
  <si>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</si>
  <si>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</si>
  <si>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</si>
  <si>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</si>
  <si>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</si>
  <si>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</si>
  <si>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</si>
  <si>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</si>
  <si>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</si>
  <si>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</si>
  <si>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</si>
  <si>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</si>
  <si>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</si>
  <si>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</si>
  <si>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</si>
  <si>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</si>
  <si>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</si>
  <si>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</si>
  <si>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</si>
  <si>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</si>
  <si>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</si>
  <si>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</si>
  <si>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</si>
  <si>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</si>
  <si>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</si>
  <si>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</si>
  <si>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</si>
  <si>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</si>
  <si>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</si>
  <si>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</si>
  <si>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</si>
  <si>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</si>
  <si>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</si>
  <si>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</si>
  <si>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</si>
  <si>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</si>
  <si>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</si>
  <si>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</si>
  <si>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</si>
  <si>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</si>
  <si>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</si>
  <si>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</si>
  <si>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</si>
  <si>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</si>
  <si>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</si>
  <si>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</si>
  <si>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</si>
  <si>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</si>
  <si>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</si>
  <si>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</si>
  <si>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</si>
  <si>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</si>
  <si>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</si>
  <si>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</si>
  <si>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</si>
  <si>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</si>
  <si>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</si>
  <si>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</si>
  <si>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</si>
  <si>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</si>
  <si>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</si>
  <si>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</si>
  <si>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</si>
  <si>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</si>
  <si>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</si>
  <si>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</si>
  <si>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</si>
  <si>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</si>
  <si>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</si>
  <si>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</si>
  <si>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</si>
  <si>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</si>
  <si>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</si>
  <si>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</si>
  <si>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</si>
  <si>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</si>
  <si>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</si>
  <si>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</si>
  <si>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</si>
  <si>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</si>
  <si>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</si>
  <si>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</si>
  <si>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</si>
  <si>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</si>
  <si>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</si>
  <si>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</si>
  <si>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</si>
  <si>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</si>
  <si>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</si>
  <si>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</si>
  <si>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</si>
  <si>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</si>
  <si>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</si>
  <si>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</si>
  <si>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</si>
  <si>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</si>
  <si>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</si>
  <si>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</si>
  <si>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</si>
  <si>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</si>
  <si>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</si>
  <si>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</si>
  <si>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</si>
  <si>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</si>
  <si>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</si>
  <si>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</si>
  <si>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</si>
  <si>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</si>
  <si>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</si>
  <si>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</si>
  <si>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</si>
  <si>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</si>
  <si>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</si>
  <si>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</si>
  <si>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</si>
  <si>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</si>
  <si>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</si>
  <si>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</si>
  <si>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</si>
  <si>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</si>
  <si>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</si>
  <si>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</si>
  <si>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</si>
  <si>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</si>
  <si>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</si>
  <si>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</si>
  <si>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</si>
  <si>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</si>
  <si>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</si>
  <si>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</si>
  <si>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</si>
  <si>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</si>
  <si>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</si>
  <si>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</si>
  <si>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</si>
  <si>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</si>
  <si>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</si>
  <si>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</si>
  <si>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</si>
  <si>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</si>
  <si>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</si>
  <si>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</si>
  <si>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</si>
  <si>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</si>
  <si>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</si>
  <si>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</si>
  <si>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</si>
  <si>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</si>
  <si>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</si>
  <si>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</si>
  <si>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</si>
  <si>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</si>
  <si>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</si>
  <si>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</si>
  <si>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</si>
  <si>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</si>
  <si>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</si>
  <si>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</si>
  <si>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</si>
  <si>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</si>
  <si>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</si>
  <si>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</si>
  <si>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</si>
  <si>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</si>
  <si>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</si>
  <si>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</si>
  <si>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</si>
  <si>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</si>
  <si>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</si>
  <si>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</si>
  <si>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</si>
  <si>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</si>
  <si>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</si>
  <si>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</si>
  <si>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</si>
  <si>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</si>
  <si>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</si>
  <si>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</si>
  <si>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</si>
  <si>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</si>
  <si>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</si>
  <si>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</si>
  <si>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</si>
  <si>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</si>
  <si>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</si>
  <si>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</si>
  <si>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</si>
  <si>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</si>
  <si>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</si>
  <si>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</si>
  <si>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</si>
  <si>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</si>
  <si>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</si>
  <si>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</si>
  <si>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</si>
  <si>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</si>
  <si>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</si>
  <si>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</si>
  <si>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</si>
  <si>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</si>
  <si>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</si>
  <si>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</si>
  <si>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</si>
  <si>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</si>
  <si>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</si>
  <si>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</si>
  <si>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</si>
  <si>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</si>
  <si>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</si>
  <si>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</si>
  <si>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</si>
  <si>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</si>
  <si>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</si>
  <si>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</si>
  <si>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</si>
  <si>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</si>
  <si>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</si>
  <si>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</si>
  <si>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</si>
  <si>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</si>
  <si>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</si>
  <si>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</si>
  <si>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</si>
  <si>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</si>
  <si>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</si>
  <si>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</si>
  <si>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</si>
  <si>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</si>
  <si>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</si>
  <si>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</si>
  <si>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</si>
  <si>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</si>
  <si>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</si>
  <si>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</si>
  <si>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</si>
  <si>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</si>
  <si>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</si>
  <si>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</si>
  <si>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</si>
  <si>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</si>
  <si>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</si>
  <si>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</si>
  <si>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</si>
  <si>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</si>
  <si>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</si>
  <si>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</si>
  <si>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</si>
  <si>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</si>
  <si>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</si>
  <si>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</si>
  <si>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</si>
  <si>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</si>
  <si>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</si>
  <si>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</si>
  <si>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</si>
  <si>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</si>
  <si>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</si>
  <si>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</si>
  <si>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</si>
  <si>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</si>
  <si>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</si>
  <si>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</si>
  <si>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</si>
  <si>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</si>
  <si>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</si>
  <si>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</si>
  <si>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</si>
  <si>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</si>
  <si>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</si>
  <si>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</si>
  <si>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</si>
  <si>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</si>
  <si>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</si>
  <si>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</si>
  <si>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</si>
  <si>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</si>
  <si>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</si>
  <si>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</si>
  <si>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</si>
  <si>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</si>
  <si>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</si>
  <si>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</si>
  <si>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</si>
  <si>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</si>
  <si>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</si>
  <si>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</si>
  <si>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</si>
  <si>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</si>
  <si>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</si>
  <si>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</si>
  <si>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</si>
  <si>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</si>
  <si>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</si>
  <si>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</si>
  <si>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</si>
  <si>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</si>
  <si>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</si>
  <si>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</si>
  <si>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</si>
  <si>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</si>
  <si>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</si>
  <si>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</si>
  <si>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</si>
  <si>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</si>
  <si>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</si>
  <si>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</si>
  <si>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</si>
  <si>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</si>
  <si>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</si>
  <si>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</si>
  <si>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</si>
  <si>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</si>
  <si>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</si>
  <si>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</si>
  <si>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</si>
  <si>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</si>
  <si>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</si>
  <si>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</si>
  <si>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</si>
  <si>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</si>
  <si>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</si>
  <si>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</si>
  <si>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</si>
  <si>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</si>
  <si>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</si>
  <si>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</si>
  <si>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</si>
  <si>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</si>
  <si>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</si>
  <si>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</si>
  <si>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</si>
  <si>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</si>
  <si>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</si>
  <si>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</si>
  <si>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</si>
  <si>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</si>
  <si>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</si>
  <si>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</si>
  <si>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</si>
  <si>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</si>
  <si>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</si>
  <si>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</si>
  <si>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</si>
  <si>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</si>
  <si>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</si>
  <si>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</si>
  <si>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</si>
  <si>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</si>
  <si>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</si>
  <si>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</si>
  <si>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</si>
  <si>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</si>
  <si>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</si>
  <si>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</si>
  <si>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</si>
  <si>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</si>
  <si>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</si>
  <si>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</si>
  <si>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</si>
  <si>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</si>
  <si>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</si>
  <si>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</si>
  <si>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</si>
  <si>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</si>
  <si>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</si>
  <si>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</si>
  <si>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</si>
  <si>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</si>
  <si>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</si>
  <si>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</si>
  <si>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</si>
  <si>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</si>
  <si>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</si>
  <si>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</si>
  <si>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</si>
  <si>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</si>
  <si>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</si>
  <si>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</si>
  <si>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</si>
  <si>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</si>
  <si>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</si>
  <si>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</si>
  <si>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</si>
  <si>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</si>
  <si>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</si>
  <si>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</si>
  <si>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</si>
  <si>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</si>
  <si>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</si>
  <si>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</si>
  <si>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</si>
  <si>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</si>
  <si>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</si>
  <si>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</si>
  <si>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</si>
  <si>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</si>
  <si>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</si>
  <si>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</si>
  <si>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</si>
  <si>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</si>
  <si>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</si>
  <si>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</si>
  <si>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</si>
  <si>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</si>
  <si>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</si>
  <si>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</si>
  <si>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</si>
  <si>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</si>
  <si>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</si>
  <si>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</si>
  <si>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</si>
  <si>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</si>
  <si>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</si>
  <si>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</si>
  <si>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</si>
  <si>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</si>
  <si>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</si>
  <si>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</si>
  <si>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</si>
  <si>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</si>
  <si>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</si>
  <si>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</si>
  <si>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</si>
  <si>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</si>
  <si>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</si>
  <si>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</si>
  <si>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</si>
  <si>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</si>
  <si>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</si>
  <si>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</si>
  <si>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</si>
  <si>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</si>
  <si>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</si>
  <si>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</si>
  <si>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</si>
  <si>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</si>
  <si>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</si>
  <si>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</si>
  <si>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</si>
  <si>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</si>
  <si>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</si>
  <si>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</si>
  <si>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</si>
  <si>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</si>
  <si>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</si>
  <si>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</si>
  <si>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</si>
  <si>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</si>
  <si>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</si>
  <si>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</si>
  <si>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</si>
  <si>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</si>
  <si>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</si>
  <si>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</si>
  <si>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</si>
  <si>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</si>
  <si>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</si>
  <si>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</si>
  <si>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</si>
  <si>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</si>
  <si>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</si>
  <si>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</si>
  <si>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</si>
  <si>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</si>
  <si>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</si>
  <si>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</si>
  <si>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</si>
  <si>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</si>
  <si>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</si>
  <si>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</si>
  <si>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</si>
  <si>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</si>
  <si>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</si>
  <si>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</si>
  <si>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</si>
  <si>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</si>
  <si>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</si>
  <si>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</si>
  <si>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</si>
  <si>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</si>
  <si>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</si>
  <si>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</si>
  <si>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</si>
  <si>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</si>
  <si>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</si>
  <si>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</si>
  <si>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</si>
  <si>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</si>
  <si>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</si>
  <si>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</si>
  <si>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</si>
  <si>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</si>
  <si>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</si>
  <si>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</si>
  <si>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</si>
  <si>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</si>
  <si>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</si>
  <si>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</si>
  <si>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</si>
  <si>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</si>
  <si>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</si>
  <si>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</si>
  <si>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</si>
  <si>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</si>
  <si>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</si>
  <si>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</si>
  <si>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</si>
  <si>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</si>
  <si>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</si>
  <si>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</si>
  <si>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</si>
  <si>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</si>
  <si>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</si>
  <si>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</si>
  <si>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</si>
  <si>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</si>
  <si>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</si>
  <si>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</si>
  <si>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</si>
  <si>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</si>
  <si>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</si>
  <si>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</si>
  <si>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</si>
  <si>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</si>
  <si>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</si>
  <si>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</si>
  <si>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</si>
  <si>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</si>
  <si>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</si>
  <si>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</si>
  <si>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</si>
  <si>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</si>
  <si>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</si>
  <si>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</si>
  <si>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</si>
  <si>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</si>
  <si>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</si>
  <si>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</si>
  <si>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</si>
  <si>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</si>
  <si>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</si>
  <si>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</si>
  <si>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</si>
  <si>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</si>
  <si>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</si>
  <si>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</si>
  <si>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</si>
  <si>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</si>
  <si>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</si>
  <si>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</si>
  <si>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</si>
  <si>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</si>
  <si>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</si>
  <si>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</si>
  <si>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</si>
  <si>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</si>
  <si>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</si>
  <si>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</si>
  <si>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</si>
  <si>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</si>
  <si>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</si>
  <si>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</si>
  <si>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</si>
  <si>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</si>
  <si>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</si>
  <si>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</si>
  <si>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</si>
  <si>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</si>
  <si>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</si>
  <si>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</si>
  <si>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</si>
  <si>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</si>
  <si>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</si>
  <si>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</si>
  <si>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</si>
  <si>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</si>
  <si>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</si>
  <si>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</si>
  <si>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</si>
  <si>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</si>
  <si>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</si>
  <si>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</si>
  <si>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</si>
  <si>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</si>
  <si>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</si>
  <si>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</si>
  <si>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</si>
  <si>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</si>
  <si>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</si>
  <si>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</si>
  <si>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</si>
  <si>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</si>
  <si>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</si>
  <si>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</si>
  <si>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</si>
  <si>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</si>
  <si>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</si>
  <si>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</si>
  <si>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</si>
  <si>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</si>
  <si>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</si>
  <si>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</si>
  <si>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</si>
  <si>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</si>
  <si>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</si>
  <si>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</si>
  <si>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</si>
  <si>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</si>
  <si>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</si>
  <si>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</si>
  <si>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</si>
  <si>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</si>
  <si>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</si>
  <si>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</si>
  <si>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</si>
  <si>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</si>
  <si>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</si>
  <si>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</si>
  <si>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</si>
  <si>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</si>
  <si>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</si>
  <si>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</si>
  <si>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</si>
  <si>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</si>
  <si>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</si>
  <si>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</si>
  <si>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</si>
  <si>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</si>
  <si>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</si>
  <si>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</si>
  <si>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</si>
  <si>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</si>
  <si>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</si>
  <si>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</si>
  <si>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</si>
  <si>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</si>
  <si>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</si>
  <si>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</si>
  <si>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</si>
  <si>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</si>
  <si>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</si>
  <si>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</si>
  <si>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</si>
  <si>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</si>
  <si>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</si>
  <si>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</si>
  <si>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</si>
  <si>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</si>
  <si>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</si>
  <si>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</si>
  <si>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</si>
  <si>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</si>
  <si>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</si>
  <si>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</si>
  <si>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</si>
  <si>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</si>
  <si>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</si>
  <si>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</si>
  <si>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</si>
  <si>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</si>
  <si>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</si>
  <si>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</si>
  <si>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</si>
  <si>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</si>
  <si>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</si>
  <si>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</si>
  <si>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</si>
  <si>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</si>
  <si>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</si>
  <si>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</si>
  <si>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</si>
  <si>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</si>
  <si>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</si>
  <si>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</si>
  <si>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</si>
  <si>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</si>
  <si>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</si>
  <si>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</si>
  <si>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</si>
  <si>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</si>
  <si>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</si>
  <si>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</si>
  <si>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</si>
  <si>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</si>
  <si>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</si>
  <si>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</si>
  <si>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</si>
  <si>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</si>
  <si>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</si>
  <si>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</si>
  <si>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</si>
  <si>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</si>
  <si>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</si>
  <si>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</si>
  <si>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</si>
  <si>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</si>
  <si>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</si>
  <si>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</si>
  <si>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</si>
  <si>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</si>
  <si>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</si>
  <si>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</si>
  <si>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</si>
  <si>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</si>
  <si>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</si>
  <si>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</si>
  <si>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</si>
  <si>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</si>
  <si>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</si>
  <si>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</si>
  <si>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</si>
  <si>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</si>
  <si>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</si>
  <si>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</si>
  <si>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</si>
  <si>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</si>
  <si>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</si>
  <si>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</si>
  <si>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</si>
  <si>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</si>
  <si>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</si>
  <si>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</si>
  <si>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</si>
  <si>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</si>
  <si>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</si>
  <si>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</si>
  <si>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</si>
  <si>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</si>
  <si>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</si>
  <si>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</si>
  <si>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</si>
  <si>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</si>
  <si>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</si>
  <si>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</si>
  <si>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</si>
  <si>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</si>
  <si>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</si>
  <si>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</si>
  <si>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</si>
  <si>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</si>
  <si>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</si>
  <si>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</si>
  <si>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</si>
  <si>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</si>
  <si>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</si>
  <si>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</si>
  <si>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</si>
  <si>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</si>
  <si>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</si>
  <si>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</si>
  <si>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</si>
  <si>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</si>
  <si>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</si>
  <si>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</si>
  <si>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</si>
  <si>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</si>
  <si>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</si>
  <si>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</si>
  <si>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</si>
  <si>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</si>
  <si>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</si>
  <si>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</si>
  <si>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</si>
  <si>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</si>
  <si>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</si>
  <si>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</si>
  <si>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</si>
  <si>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</si>
  <si>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</si>
  <si>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</si>
  <si>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</si>
  <si>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</si>
  <si>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</si>
  <si>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</si>
  <si>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</si>
  <si>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</si>
  <si>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</si>
  <si>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</si>
  <si>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</si>
  <si>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</si>
  <si>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</si>
  <si>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</si>
  <si>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</si>
  <si>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</si>
  <si>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</si>
  <si>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</si>
  <si>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</si>
  <si>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</si>
  <si>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</si>
  <si>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</si>
  <si>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</si>
  <si>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</si>
  <si>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</si>
  <si>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</si>
  <si>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</si>
  <si>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</si>
  <si>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</si>
  <si>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</si>
  <si>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</si>
  <si>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</si>
  <si>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</si>
  <si>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</si>
  <si>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</si>
  <si>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</si>
  <si>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</si>
  <si>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</si>
  <si>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</si>
  <si>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</si>
  <si>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</si>
  <si>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</si>
  <si>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</si>
  <si>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</si>
  <si>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</si>
  <si>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</si>
  <si>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</si>
  <si>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</si>
  <si>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</si>
  <si>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</si>
  <si>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</si>
  <si>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</si>
  <si>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</si>
  <si>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</si>
  <si>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</si>
  <si>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</si>
  <si>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</si>
  <si>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</si>
  <si>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</si>
  <si>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</si>
  <si>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</si>
  <si>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</si>
  <si>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</si>
  <si>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</si>
  <si>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</si>
  <si>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</si>
  <si>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</si>
  <si>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</si>
  <si>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</si>
  <si>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</si>
  <si>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</si>
  <si>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</si>
  <si>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</si>
  <si>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</si>
  <si>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</si>
  <si>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</si>
  <si>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</si>
  <si>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</si>
  <si>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</si>
  <si>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</si>
  <si>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</si>
  <si>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</si>
  <si>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</si>
  <si>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</si>
  <si>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</si>
  <si>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</si>
  <si>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</si>
  <si>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</si>
  <si>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</si>
  <si>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</si>
  <si>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</si>
  <si>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</si>
  <si>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</si>
  <si>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</si>
  <si>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</si>
  <si>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</si>
  <si>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</si>
  <si>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</si>
  <si>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</si>
  <si>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</si>
  <si>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</si>
  <si>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</si>
  <si>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</si>
  <si>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</si>
  <si>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</si>
  <si>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</si>
  <si>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</si>
  <si>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</si>
  <si>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</si>
  <si>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</si>
  <si>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</si>
  <si>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</si>
  <si>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</si>
  <si>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</si>
  <si>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</si>
  <si>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</si>
  <si>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</si>
  <si>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</si>
  <si>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</si>
  <si>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</si>
  <si>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</si>
  <si>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</si>
  <si>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</si>
  <si>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</si>
  <si>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</si>
  <si>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</si>
  <si>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</si>
  <si>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</si>
  <si>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</si>
  <si>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</si>
  <si>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</si>
  <si>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</si>
  <si>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</si>
  <si>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</si>
  <si>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</si>
  <si>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</si>
  <si>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</si>
  <si>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</si>
  <si>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</si>
  <si>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</si>
  <si>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</si>
  <si>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</si>
  <si>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</si>
  <si>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</si>
  <si>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</si>
  <si>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</si>
  <si>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</si>
  <si>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</si>
  <si>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</si>
  <si>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</si>
  <si>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</si>
  <si>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</si>
  <si>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</si>
  <si>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</si>
  <si>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</si>
  <si>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</si>
  <si>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</si>
  <si>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</si>
  <si>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</si>
  <si>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</si>
  <si>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</si>
  <si>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</si>
  <si>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</si>
  <si>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</si>
  <si>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</si>
  <si>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</si>
  <si>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</si>
  <si>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</si>
  <si>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</si>
  <si>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</si>
  <si>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</si>
  <si>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</si>
  <si>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</si>
  <si>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</si>
  <si>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</si>
  <si>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</si>
  <si>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</si>
  <si>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</si>
  <si>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</si>
  <si>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</si>
  <si>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</si>
  <si>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</si>
  <si>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</si>
  <si>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</si>
  <si>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</si>
  <si>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</si>
  <si>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</si>
  <si>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</si>
  <si>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</si>
  <si>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</si>
  <si>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</si>
  <si>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</si>
  <si>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</si>
  <si>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</si>
  <si>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</si>
  <si>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</si>
  <si>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</si>
  <si>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</si>
  <si>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</si>
  <si>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</si>
  <si>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</si>
  <si>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</si>
  <si>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</si>
  <si>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</si>
  <si>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</si>
  <si>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</si>
  <si>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</si>
  <si>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</si>
  <si>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</si>
  <si>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</si>
  <si>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</si>
  <si>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</si>
  <si>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</si>
  <si>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</si>
  <si>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</si>
  <si>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</si>
  <si>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</si>
  <si>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</si>
  <si>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</si>
  <si>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</si>
  <si>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</si>
  <si>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</si>
  <si>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</si>
  <si>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</si>
  <si>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</si>
  <si>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</si>
  <si>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</si>
  <si>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</si>
  <si>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</si>
  <si>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</si>
  <si>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</si>
  <si>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</si>
  <si>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</si>
  <si>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</si>
  <si>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</si>
  <si>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</si>
  <si>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</si>
  <si>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</si>
  <si>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</si>
  <si>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</si>
  <si>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</si>
  <si>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</si>
  <si>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</si>
  <si>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</si>
  <si>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</si>
  <si>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</si>
  <si>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</si>
  <si>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</si>
  <si>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</si>
  <si>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</si>
  <si>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</si>
  <si>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</si>
  <si>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</si>
  <si>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</si>
  <si>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</si>
  <si>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</si>
  <si>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</si>
  <si>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</si>
  <si>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</si>
  <si>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</si>
  <si>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</si>
  <si>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</si>
  <si>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</si>
  <si>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</si>
  <si>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</si>
  <si>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</si>
  <si>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</si>
  <si>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</si>
  <si>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</si>
  <si>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</si>
  <si>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</si>
  <si>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</si>
  <si>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</si>
  <si>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</si>
  <si>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</si>
  <si>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</si>
  <si>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</si>
  <si>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</si>
  <si>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</si>
  <si>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</si>
  <si>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</si>
  <si>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</si>
  <si>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</si>
  <si>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</si>
  <si>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</si>
  <si>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</si>
  <si>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</si>
  <si>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</si>
  <si>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</si>
  <si>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</si>
  <si>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</si>
  <si>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</si>
  <si>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</si>
  <si>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</si>
  <si>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</si>
  <si>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</si>
  <si>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</si>
  <si>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</si>
  <si>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</si>
  <si>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</si>
  <si>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</si>
  <si>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</si>
  <si>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</si>
  <si>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</si>
  <si>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</si>
  <si>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</si>
  <si>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</si>
  <si>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</si>
  <si>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</si>
  <si>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</si>
  <si>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</si>
  <si>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</si>
  <si>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</si>
  <si>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</si>
  <si>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</si>
  <si>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</si>
  <si>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</si>
  <si>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</si>
  <si>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</si>
  <si>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</si>
  <si>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</si>
  <si>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</si>
  <si>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</si>
  <si>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</si>
  <si>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</si>
  <si>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</si>
  <si>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</si>
  <si>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</si>
  <si>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</si>
  <si>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</si>
  <si>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</si>
  <si>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</si>
  <si>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</si>
  <si>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</si>
  <si>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</si>
  <si>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</si>
  <si>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</si>
  <si>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</si>
  <si>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</si>
  <si>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</si>
  <si>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</si>
  <si>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</si>
  <si>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</si>
  <si>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</si>
  <si>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</si>
  <si>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</si>
  <si>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</si>
  <si>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</si>
  <si>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</si>
  <si>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</si>
  <si>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</si>
  <si>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</si>
  <si>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</si>
  <si>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</si>
  <si>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</si>
  <si>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</si>
  <si>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</si>
  <si>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</si>
  <si>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</si>
  <si>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</si>
  <si>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</si>
  <si>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</si>
  <si>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</si>
  <si>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</si>
  <si>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</si>
  <si>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</si>
  <si>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</si>
  <si>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</si>
  <si>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</si>
  <si>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</si>
  <si>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</si>
  <si>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</si>
  <si>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</si>
  <si>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</si>
  <si>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</si>
  <si>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</si>
  <si>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</si>
  <si>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</si>
  <si>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</si>
  <si>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</si>
  <si>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</si>
  <si>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</si>
  <si>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</si>
  <si>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</si>
  <si>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</si>
  <si>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</si>
  <si>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</si>
  <si>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</si>
  <si>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</si>
  <si>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</si>
  <si>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</si>
  <si>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</si>
  <si>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</si>
  <si>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</si>
  <si>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</si>
  <si>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</si>
  <si>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</si>
  <si>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</si>
  <si>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</si>
  <si>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</si>
  <si>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</si>
  <si>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</si>
  <si>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</si>
  <si>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</si>
  <si>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</si>
  <si>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</si>
  <si>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</si>
  <si>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</si>
  <si>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</si>
  <si>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</si>
  <si>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</si>
  <si>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</si>
  <si>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</si>
  <si>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</si>
  <si>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</si>
  <si>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</si>
  <si>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</si>
  <si>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</si>
  <si>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</si>
  <si>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</si>
  <si>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</si>
  <si>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</si>
  <si>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</si>
  <si>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</si>
  <si>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</si>
  <si>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</si>
  <si>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</si>
  <si>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</si>
  <si>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</si>
  <si>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</si>
  <si>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</si>
  <si>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</si>
  <si>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</si>
  <si>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</si>
  <si>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</si>
  <si>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</si>
  <si>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</si>
  <si>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</si>
  <si>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</si>
  <si>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</si>
  <si>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</si>
  <si>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</si>
  <si>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</si>
  <si>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</si>
  <si>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</si>
  <si>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</si>
  <si>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</si>
  <si>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</si>
  <si>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</si>
  <si>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</si>
  <si>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</si>
  <si>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</si>
  <si>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</si>
  <si>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</si>
  <si>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</si>
  <si>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</si>
  <si>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</si>
  <si>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</si>
  <si>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</si>
  <si>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</si>
  <si>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</si>
  <si>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</si>
  <si>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</si>
  <si>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</si>
  <si>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</si>
  <si>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</si>
  <si>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</si>
  <si>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</si>
  <si>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</si>
  <si>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</si>
  <si>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</si>
  <si>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</si>
  <si>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</si>
  <si>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</si>
  <si>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</si>
  <si>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</si>
  <si>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</si>
  <si>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</si>
  <si>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</si>
  <si>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</si>
  <si>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</si>
  <si>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</si>
  <si>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</si>
  <si>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</si>
  <si>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</si>
  <si>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</si>
  <si>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</si>
  <si>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</si>
  <si>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</si>
  <si>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</si>
  <si>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</si>
  <si>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</si>
  <si>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</si>
  <si>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</si>
  <si>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</si>
  <si>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</si>
  <si>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</si>
  <si>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</si>
  <si>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</si>
  <si>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</si>
  <si>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</si>
  <si>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</si>
  <si>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</si>
  <si>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</si>
  <si>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</si>
  <si>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</si>
  <si>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</si>
  <si>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</si>
  <si>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</si>
  <si>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</si>
  <si>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</si>
  <si>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</si>
  <si>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</si>
  <si>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</si>
  <si>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</si>
  <si>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</si>
  <si>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</si>
  <si>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</si>
  <si>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</si>
  <si>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</si>
  <si>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</si>
  <si>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</si>
  <si>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</si>
  <si>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</si>
  <si>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</si>
  <si>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</si>
  <si>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</si>
  <si>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</si>
  <si>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</si>
  <si>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</si>
  <si>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</si>
  <si>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</si>
  <si>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</si>
  <si>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</si>
  <si>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</si>
  <si>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</si>
  <si>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</si>
  <si>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</si>
  <si>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</si>
  <si>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</si>
  <si>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</si>
  <si>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</si>
  <si>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</si>
  <si>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</si>
  <si>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</si>
  <si>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</si>
  <si>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</si>
  <si>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</si>
  <si>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</si>
  <si>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</si>
  <si>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</si>
  <si>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</si>
  <si>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</si>
  <si>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</si>
  <si>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</si>
  <si>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</si>
  <si>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</si>
  <si>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</si>
  <si>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</si>
  <si>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</si>
  <si>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</si>
  <si>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</si>
  <si>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</si>
  <si>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</si>
  <si>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</si>
  <si>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</si>
  <si>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</si>
  <si>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</si>
  <si>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</si>
  <si>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</si>
  <si>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</si>
  <si>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</si>
  <si>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</si>
  <si>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</si>
  <si>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</si>
  <si>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</si>
  <si>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</si>
  <si>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</si>
  <si>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</si>
  <si>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</si>
  <si>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</si>
  <si>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</si>
  <si>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</si>
  <si>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</si>
  <si>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</si>
  <si>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</si>
  <si>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</si>
  <si>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</si>
  <si>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</si>
  <si>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</si>
  <si>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</si>
  <si>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</si>
  <si>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</si>
  <si>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</si>
  <si>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</si>
  <si>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</si>
  <si>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</si>
  <si>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</si>
  <si>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</si>
  <si>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</si>
  <si>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</si>
  <si>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</si>
  <si>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</si>
  <si>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</si>
  <si>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</si>
  <si>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</si>
  <si>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</si>
  <si>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</si>
  <si>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</si>
  <si>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</si>
  <si>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</si>
  <si>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</si>
  <si>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</si>
  <si>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</si>
  <si>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</si>
  <si>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</si>
  <si>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</si>
  <si>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</si>
  <si>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</si>
  <si>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</si>
  <si>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</si>
  <si>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</si>
  <si>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</si>
  <si>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</si>
  <si>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</si>
  <si>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</si>
  <si>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</si>
  <si>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</si>
  <si>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</si>
  <si>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</si>
  <si>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</si>
  <si>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</si>
  <si>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</si>
  <si>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</si>
  <si>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</si>
  <si>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</si>
  <si>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</si>
  <si>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</si>
  <si>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</si>
  <si>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</si>
  <si>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</si>
  <si>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</si>
  <si>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</si>
  <si>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</si>
  <si>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</si>
  <si>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</si>
  <si>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</si>
  <si>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</si>
  <si>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</si>
  <si>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</si>
  <si>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</si>
  <si>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</si>
  <si>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</si>
  <si>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</si>
  <si>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</si>
  <si>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</si>
  <si>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</si>
  <si>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</si>
  <si>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</si>
  <si>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</si>
  <si>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</si>
  <si>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</si>
  <si>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</si>
  <si>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</si>
  <si>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</si>
  <si>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</si>
  <si>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</si>
  <si>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</si>
  <si>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</si>
  <si>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</si>
  <si>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</si>
  <si>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</si>
  <si>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</si>
  <si>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</si>
  <si>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</si>
  <si>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</si>
  <si>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</si>
  <si>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</si>
  <si>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</si>
  <si>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</si>
  <si>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</si>
  <si>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</si>
  <si>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</si>
  <si>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</si>
  <si>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</si>
  <si>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</si>
  <si>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</si>
  <si>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</si>
  <si>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</si>
  <si>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</si>
  <si>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</si>
  <si>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</si>
  <si>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</si>
  <si>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</si>
  <si>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</si>
  <si>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</si>
  <si>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</si>
  <si>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</si>
  <si>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</si>
  <si>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</si>
  <si>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</si>
  <si>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</si>
  <si>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</si>
  <si>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</si>
  <si>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</si>
  <si>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</si>
  <si>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</si>
  <si>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</si>
  <si>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</si>
  <si>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</si>
  <si>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</si>
  <si>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</si>
  <si>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</si>
  <si>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</si>
  <si>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</si>
  <si>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</si>
  <si>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</si>
  <si>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</si>
  <si>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</si>
  <si>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</si>
  <si>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</si>
  <si>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</si>
  <si>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</si>
  <si>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</si>
  <si>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</si>
  <si>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</si>
  <si>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</si>
  <si>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</si>
  <si>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</si>
  <si>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</si>
  <si>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</si>
  <si>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</si>
  <si>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</si>
  <si>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</si>
  <si>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</si>
  <si>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</si>
  <si>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</si>
  <si>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</si>
  <si>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</si>
  <si>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</si>
  <si>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</si>
  <si>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</si>
  <si>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</si>
  <si>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</si>
  <si>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</si>
  <si>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</si>
  <si>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</si>
  <si>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</si>
  <si>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</si>
  <si>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</si>
  <si>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</si>
  <si>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</si>
  <si>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</si>
  <si>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</si>
  <si>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</si>
  <si>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</si>
  <si>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</si>
  <si>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</si>
  <si>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</si>
  <si>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</si>
  <si>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</si>
  <si>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</si>
  <si>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</si>
  <si>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</si>
  <si>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</si>
  <si>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</si>
  <si>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</si>
  <si>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</si>
  <si>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</si>
  <si>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</si>
  <si>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</si>
  <si>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</si>
  <si>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</si>
  <si>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</si>
  <si>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</si>
  <si>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</si>
  <si>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</si>
  <si>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</si>
  <si>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</si>
  <si>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</si>
  <si>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</si>
  <si>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</si>
  <si>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</si>
  <si>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</si>
  <si>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</si>
  <si>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</si>
  <si>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</si>
  <si>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</si>
  <si>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</si>
  <si>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</si>
  <si>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</si>
  <si>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</si>
  <si>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</si>
  <si>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</si>
  <si>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</si>
  <si>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</si>
  <si>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</si>
  <si>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</si>
  <si>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</si>
  <si>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</si>
  <si>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</si>
  <si>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</si>
  <si>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</si>
  <si>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</si>
  <si>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</si>
  <si>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</si>
  <si>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</si>
  <si>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</si>
  <si>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</si>
  <si>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</si>
  <si>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</si>
  <si>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</si>
  <si>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</si>
  <si>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</si>
  <si>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</si>
  <si>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</si>
  <si>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</si>
  <si>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</si>
  <si>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</si>
  <si>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</si>
  <si>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</si>
  <si>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</si>
  <si>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</si>
  <si>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</si>
  <si>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</si>
  <si>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</si>
  <si>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</si>
  <si>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</si>
  <si>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</si>
  <si>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</si>
  <si>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</si>
  <si>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</si>
  <si>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</si>
  <si>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</si>
  <si>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</si>
  <si>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</si>
  <si>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</si>
  <si>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</si>
  <si>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</si>
  <si>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</si>
  <si>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</si>
  <si>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</si>
  <si>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</si>
  <si>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</si>
  <si>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</si>
  <si>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</si>
  <si>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</si>
  <si>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</si>
  <si>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</si>
  <si>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</si>
  <si>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</si>
  <si>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</si>
  <si>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</si>
  <si>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</si>
  <si>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</si>
  <si>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</si>
  <si>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</si>
  <si>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</si>
  <si>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</si>
  <si>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</si>
  <si>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</si>
  <si>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</si>
  <si>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</si>
  <si>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</si>
  <si>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</si>
  <si>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</si>
  <si>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</si>
  <si>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</si>
  <si>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</si>
  <si>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</si>
  <si>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</si>
  <si>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</si>
  <si>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</si>
  <si>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</si>
  <si>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</si>
  <si>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</si>
  <si>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</si>
  <si>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</si>
  <si>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</si>
  <si>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</si>
  <si>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</si>
  <si>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</si>
  <si>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</si>
  <si>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</si>
  <si>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</si>
  <si>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</si>
  <si>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</si>
  <si>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</si>
  <si>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</si>
  <si>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</si>
  <si>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</si>
  <si>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</si>
  <si>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</si>
  <si>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</si>
  <si>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</si>
  <si>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</si>
  <si>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</si>
  <si>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</si>
  <si>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</si>
  <si>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</si>
  <si>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</si>
  <si>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</si>
  <si>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</si>
  <si>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</si>
  <si>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</si>
  <si>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</si>
  <si>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</si>
  <si>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</si>
  <si>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</si>
  <si>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</si>
  <si>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</si>
  <si>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</si>
  <si>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</si>
  <si>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</si>
  <si>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</si>
  <si>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</si>
  <si>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</si>
  <si>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</si>
  <si>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</si>
  <si>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</si>
  <si>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</si>
  <si>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</si>
  <si>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</si>
  <si>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</si>
  <si>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</si>
  <si>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</si>
  <si>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</si>
  <si>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</si>
  <si>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</si>
  <si>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</si>
  <si>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</si>
  <si>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</si>
  <si>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</si>
  <si>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</si>
  <si>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</si>
  <si>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</si>
  <si>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</si>
  <si>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</si>
  <si>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</si>
  <si>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</si>
  <si>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</si>
  <si>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</si>
  <si>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</si>
  <si>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</si>
  <si>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</si>
  <si>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</si>
  <si>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</si>
  <si>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</si>
  <si>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</si>
  <si>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</si>
  <si>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</si>
  <si>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</si>
  <si>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</si>
  <si>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</si>
  <si>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</si>
  <si>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</si>
  <si>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</si>
  <si>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</si>
  <si>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</si>
  <si>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</si>
  <si>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</si>
  <si>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</si>
  <si>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</si>
  <si>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</si>
  <si>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</si>
  <si>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</si>
  <si>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</si>
  <si>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</si>
  <si>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</si>
  <si>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</si>
  <si>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</si>
  <si>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</si>
  <si>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</si>
  <si>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</si>
  <si>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</si>
  <si>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</si>
  <si>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</si>
  <si>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</si>
  <si>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</si>
  <si>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</si>
  <si>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</si>
  <si>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</si>
  <si>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</si>
  <si>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</si>
  <si>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</si>
  <si>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</si>
  <si>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</si>
  <si>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</si>
  <si>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</si>
  <si>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</si>
  <si>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</si>
  <si>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</si>
  <si>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</si>
  <si>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</si>
  <si>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</si>
  <si>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</si>
  <si>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</si>
  <si>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</si>
  <si>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</si>
  <si>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</si>
  <si>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</si>
  <si>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</si>
  <si>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</si>
  <si>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</si>
  <si>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</si>
  <si>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</si>
  <si>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</si>
  <si>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</si>
  <si>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</si>
  <si>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</si>
  <si>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</si>
  <si>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</si>
  <si>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</si>
  <si>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</si>
  <si>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</si>
  <si>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</si>
  <si>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</si>
  <si>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</si>
  <si>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</si>
  <si>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</si>
  <si>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</si>
  <si>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</si>
  <si>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</si>
  <si>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</si>
  <si>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</si>
  <si>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</si>
  <si>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</si>
  <si>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</si>
  <si>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</si>
  <si>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</si>
  <si>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</si>
  <si>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</si>
  <si>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</si>
  <si>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</si>
  <si>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</si>
  <si>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</si>
  <si>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</si>
  <si>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</si>
  <si>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</si>
  <si>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</si>
  <si>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</si>
  <si>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</si>
  <si>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</si>
  <si>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</si>
  <si>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</si>
  <si>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</si>
  <si>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</si>
  <si>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</si>
  <si>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</si>
  <si>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</si>
  <si>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</si>
  <si>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</si>
  <si>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</si>
  <si>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</si>
  <si>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</si>
  <si>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</si>
  <si>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</si>
  <si>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</si>
  <si>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</si>
  <si>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</si>
  <si>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</si>
  <si>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</si>
  <si>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</si>
  <si>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</si>
  <si>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</si>
  <si>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</si>
  <si>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</si>
  <si>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</si>
  <si>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</si>
  <si>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</si>
  <si>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</si>
  <si>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</si>
  <si>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</si>
  <si>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</si>
  <si>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</si>
  <si>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</si>
  <si>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</si>
  <si>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</si>
  <si>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</si>
  <si>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</si>
  <si>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</si>
  <si>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</si>
  <si>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</si>
  <si>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</si>
  <si>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</si>
  <si>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</si>
  <si>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</si>
  <si>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</si>
  <si>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</si>
  <si>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</si>
  <si>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</si>
  <si>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</si>
  <si>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</si>
  <si>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</si>
  <si>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</si>
  <si>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</si>
  <si>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</si>
  <si>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</si>
  <si>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</si>
  <si>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</si>
  <si>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</si>
  <si>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</si>
  <si>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</si>
  <si>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</si>
  <si>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</si>
  <si>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</si>
  <si>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</si>
  <si>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</si>
  <si>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</si>
  <si>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</si>
  <si>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</si>
  <si>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</si>
  <si>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</si>
  <si>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</si>
  <si>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</si>
  <si>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</si>
  <si>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</si>
  <si>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</si>
  <si>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</si>
  <si>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</si>
  <si>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</si>
  <si>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</si>
  <si>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</si>
  <si>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</si>
  <si>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</si>
  <si>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</si>
  <si>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</si>
  <si>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</si>
  <si>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</si>
  <si>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</si>
  <si>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</si>
  <si>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</si>
  <si>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</si>
  <si>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</si>
  <si>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</si>
  <si>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</si>
  <si>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</si>
  <si>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</si>
  <si>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</si>
  <si>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</si>
  <si>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</si>
  <si>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</si>
  <si>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</si>
  <si>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</si>
  <si>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</si>
  <si>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</si>
  <si>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</si>
  <si>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</si>
  <si>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</si>
  <si>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</si>
  <si>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</si>
  <si>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</si>
  <si>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</si>
  <si>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</si>
  <si>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</si>
  <si>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</si>
  <si>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</si>
  <si>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</si>
  <si>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</si>
  <si>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</si>
  <si>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</si>
  <si>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</si>
  <si>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</si>
  <si>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</si>
  <si>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</si>
  <si>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</si>
  <si>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</si>
  <si>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</si>
  <si>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</si>
  <si>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</si>
  <si>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</si>
  <si>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</si>
  <si>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</si>
  <si>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</si>
  <si>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</si>
  <si>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</si>
  <si>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</si>
  <si>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</si>
  <si>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</si>
  <si>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</si>
  <si>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</si>
  <si>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</si>
  <si>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</si>
  <si>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</si>
  <si>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</si>
  <si>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</si>
  <si>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</si>
  <si>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</si>
  <si>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</si>
  <si>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</si>
  <si>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</si>
  <si>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</si>
  <si>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</si>
  <si>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</si>
  <si>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</si>
  <si>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</si>
  <si>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</si>
  <si>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</si>
  <si>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</si>
  <si>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</si>
  <si>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</si>
  <si>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</si>
  <si>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</si>
  <si>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</si>
  <si>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</si>
  <si>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</si>
  <si>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</si>
  <si>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</si>
  <si>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</si>
  <si>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</si>
  <si>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</si>
  <si>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</si>
  <si>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</si>
  <si>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</si>
  <si>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</si>
  <si>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</si>
  <si>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</si>
  <si>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</si>
  <si>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</si>
  <si>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</si>
  <si>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</si>
  <si>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</si>
  <si>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</si>
  <si>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</si>
  <si>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</si>
  <si>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</si>
  <si>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</si>
  <si>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</si>
  <si>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</si>
  <si>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</si>
  <si>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</si>
  <si>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</si>
  <si>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</si>
  <si>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</si>
  <si>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</si>
  <si>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</si>
  <si>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</si>
  <si>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</si>
  <si>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</si>
  <si>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</si>
  <si>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</si>
  <si>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</si>
  <si>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</si>
  <si>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</si>
  <si>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</si>
  <si>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</si>
  <si>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</si>
  <si>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</si>
  <si>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</si>
  <si>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</si>
  <si>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</si>
  <si>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</si>
  <si>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</si>
  <si>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</si>
  <si>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</si>
  <si>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</si>
  <si>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</si>
  <si>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</si>
  <si>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</si>
  <si>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</si>
  <si>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</si>
  <si>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</si>
  <si>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</si>
  <si>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</si>
  <si>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</si>
  <si>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</si>
  <si>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</si>
  <si>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</si>
  <si>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</si>
  <si>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</si>
  <si>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</si>
  <si>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</si>
  <si>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</si>
  <si>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</si>
  <si>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</si>
  <si>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</si>
  <si>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</si>
  <si>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</si>
  <si>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</si>
  <si>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</si>
  <si>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</si>
  <si>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</si>
  <si>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</si>
  <si>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</si>
  <si>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</si>
  <si>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</si>
  <si>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</si>
  <si>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</si>
  <si>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</si>
  <si>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</si>
  <si>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</si>
  <si>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</si>
  <si>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</si>
  <si>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</si>
  <si>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</si>
  <si>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</si>
  <si>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</si>
  <si>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</si>
  <si>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</si>
  <si>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</si>
  <si>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</si>
  <si>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</si>
  <si>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</si>
  <si>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</si>
  <si>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</si>
  <si>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</si>
  <si>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</si>
  <si>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</si>
  <si>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</si>
  <si>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</si>
  <si>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</si>
  <si>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</si>
  <si>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</si>
  <si>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</si>
  <si>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</si>
  <si>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</si>
  <si>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</si>
  <si>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</si>
  <si>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</si>
  <si>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</si>
  <si>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</si>
  <si>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</si>
  <si>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</si>
  <si>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</si>
  <si>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</si>
  <si>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</si>
  <si>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</si>
  <si>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</si>
  <si>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</si>
  <si>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</si>
  <si>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</si>
  <si>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</si>
  <si>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</si>
  <si>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</si>
  <si>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</si>
  <si>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</si>
  <si>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</si>
  <si>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</si>
  <si>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</si>
  <si>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</si>
  <si>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</si>
  <si>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</si>
  <si>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</si>
  <si>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</si>
  <si>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</si>
  <si>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</si>
  <si>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</si>
  <si>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</si>
  <si>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</si>
  <si>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</si>
  <si>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</si>
  <si>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</si>
  <si>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</si>
  <si>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</si>
  <si>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</si>
  <si>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</si>
  <si>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</si>
  <si>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</si>
  <si>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</si>
  <si>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</si>
  <si>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</si>
  <si>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</si>
  <si>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</si>
  <si>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</si>
  <si>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</si>
  <si>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</si>
  <si>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</si>
  <si>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</si>
  <si>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</si>
  <si>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</si>
  <si>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</si>
  <si>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</si>
  <si>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</si>
  <si>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</si>
  <si>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</si>
  <si>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</si>
  <si>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</si>
  <si>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</si>
  <si>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</si>
  <si>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</si>
  <si>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</si>
  <si>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</si>
  <si>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</si>
  <si>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</si>
  <si>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</si>
  <si>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</si>
  <si>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</si>
  <si>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</si>
  <si>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</si>
  <si>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</si>
  <si>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</si>
  <si>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</si>
  <si>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</si>
  <si>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</si>
  <si>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</si>
  <si>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</si>
  <si>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</si>
  <si>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</si>
  <si>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</si>
  <si>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</si>
  <si>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</si>
  <si>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</si>
  <si>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</si>
  <si>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</si>
  <si>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</si>
  <si>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</si>
  <si>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</si>
  <si>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</si>
  <si>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</si>
  <si>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</si>
  <si>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</si>
  <si>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</si>
  <si>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</si>
  <si>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</si>
  <si>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</si>
  <si>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</si>
  <si>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</si>
  <si>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</si>
  <si>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</si>
  <si>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</si>
  <si>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</si>
  <si>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</si>
  <si>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</si>
  <si>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</si>
  <si>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</si>
  <si>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</si>
  <si>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</si>
  <si>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</si>
  <si>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</si>
  <si>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</si>
  <si>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</si>
  <si>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</si>
  <si>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</si>
  <si>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</si>
  <si>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</si>
  <si>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</si>
  <si>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</si>
  <si>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</si>
  <si>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</si>
  <si>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</si>
  <si>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</si>
  <si>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</si>
  <si>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</si>
  <si>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</si>
  <si>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</si>
  <si>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</si>
  <si>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</si>
  <si>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</si>
  <si>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</si>
  <si>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</si>
  <si>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</si>
  <si>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</si>
  <si>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</si>
  <si>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</si>
  <si>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</si>
  <si>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</si>
  <si>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</si>
  <si>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</si>
  <si>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</si>
  <si>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</si>
  <si>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</si>
  <si>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</si>
  <si>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</si>
  <si>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</si>
  <si>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</si>
  <si>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</si>
  <si>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</si>
  <si>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</si>
  <si>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</si>
  <si>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</si>
  <si>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</si>
  <si>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</si>
  <si>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</si>
  <si>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</si>
  <si>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</si>
  <si>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</si>
  <si>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</si>
  <si>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</si>
  <si>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</si>
  <si>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</si>
  <si>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</si>
  <si>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</si>
  <si>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</si>
  <si>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</si>
  <si>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</si>
  <si>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</si>
  <si>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</si>
  <si>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</si>
  <si>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</si>
  <si>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</si>
  <si>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</si>
  <si>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</si>
  <si>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</si>
  <si>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</si>
  <si>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</si>
  <si>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</si>
  <si>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</si>
  <si>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</si>
  <si>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</si>
  <si>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</si>
  <si>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</si>
  <si>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</si>
  <si>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</si>
  <si>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</si>
  <si>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</si>
  <si>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</si>
  <si>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</si>
  <si>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</si>
  <si>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</si>
  <si>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</si>
  <si>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</si>
  <si>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</si>
  <si>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</si>
  <si>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</si>
  <si>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</si>
  <si>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</si>
  <si>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</si>
  <si>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</si>
  <si>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</si>
  <si>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</si>
  <si>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</si>
  <si>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</si>
  <si>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</si>
  <si>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</si>
  <si>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</si>
  <si>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</si>
  <si>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</si>
  <si>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</si>
  <si>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</si>
  <si>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</si>
  <si>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</si>
  <si>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</si>
  <si>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</si>
  <si>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</si>
  <si>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</si>
  <si>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</si>
  <si>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</si>
  <si>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</si>
  <si>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</si>
  <si>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</si>
  <si>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</si>
  <si>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</si>
  <si>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</si>
  <si>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</si>
  <si>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</si>
  <si>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</si>
  <si>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</si>
  <si>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</si>
  <si>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</si>
  <si>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</si>
  <si>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</si>
  <si>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</si>
  <si>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</si>
  <si>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</si>
  <si>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</si>
  <si>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</si>
  <si>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</si>
  <si>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</si>
  <si>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</si>
  <si>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</si>
  <si>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</si>
  <si>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</si>
  <si>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May 31st, 2018</t>
  </si>
  <si>
    <t>James Warburton</t>
  </si>
  <si>
    <t>Steelton T.S. Breaker Replacement</t>
  </si>
  <si>
    <t>Extensive ongoing leakage of mineral oil leading to constant refilling and potentially bulk spills</t>
  </si>
  <si>
    <t>Very Low - Until after EOL of replacement asset</t>
  </si>
  <si>
    <t>No significant health risk for mineral oil leaks to humans or other wildlife at low volumes contained in minimum oil breakers.</t>
  </si>
  <si>
    <t>In the event of related station failure (Patrick TS) the switchgear and breaker system is not current rated appropriately to operate under this contigency condition.</t>
  </si>
  <si>
    <t>Impacts on at least 2 priority customers (Essar Steel Algoma and Arauco Flakeboard)</t>
  </si>
  <si>
    <t>Disconnect Switch maintenance is not possible with clearances under the current configuration</t>
  </si>
  <si>
    <t>Impacts on at least one priority customers (Essar Steel Algoma)</t>
  </si>
  <si>
    <t>Moderately, switches are significantly degraded and breakers are dated</t>
  </si>
  <si>
    <t>Switchgear is approaching end-of-life, circuit breakers are approaching breaker ratings. Upcoming projects in the area will increase short circuit levels, causing them to exceed breaker ratings. Vertical clearance in the 115kV bus arrangement prohibits disconnect switch maintenance and require extensive outages which are extremely difficult to obtain.</t>
  </si>
  <si>
    <t>GLP Ref#</t>
  </si>
  <si>
    <t>1939</t>
  </si>
  <si>
    <t>2018-OMA Annual Savings</t>
  </si>
  <si>
    <t>No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</si>
</sst>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0">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10">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7_Steelton%20T.S.%20Breaker%20Replacement_Replac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7_Steelt"/>
    </sheetNames>
    <sheetDataSet>
      <sheetData sheetId="0"/>
      <sheetData sheetId="1"/>
      <sheetData sheetId="2"/>
      <sheetData sheetId="3"/>
      <sheetData sheetId="4"/>
      <sheetData sheetId="5"/>
      <sheetData sheetId="6"/>
      <sheetData sheetId="7"/>
      <sheetData sheetId="8"/>
      <sheetData sheetId="9">
        <row r="1">
          <cell r="B1" t="str">
            <v>AR_Activity</v>
          </cell>
          <cell r="C1" t="str">
            <v>CODE_1</v>
          </cell>
          <cell r="D1" t="str">
            <v>CODE</v>
          </cell>
          <cell r="E1" t="str">
            <v>CODE_2</v>
          </cell>
          <cell r="F1" t="str">
            <v>NAME_3</v>
          </cell>
          <cell r="G1" t="str">
            <v>Total</v>
          </cell>
        </row>
        <row r="2">
          <cell r="B2" t="str">
            <v>17393AC</v>
          </cell>
          <cell r="C2" t="str">
            <v>AIP000387</v>
          </cell>
          <cell r="D2" t="str">
            <v>17393</v>
          </cell>
          <cell r="E2" t="str">
            <v>AC</v>
          </cell>
          <cell r="F2" t="str">
            <v>AC Transfer Scheme</v>
          </cell>
          <cell r="G2">
            <v>2</v>
          </cell>
        </row>
        <row r="3">
          <cell r="B3" t="str">
            <v>17393BRHV</v>
          </cell>
          <cell r="C3" t="str">
            <v>AIP000387</v>
          </cell>
          <cell r="D3" t="str">
            <v>17393</v>
          </cell>
          <cell r="E3" t="str">
            <v>BRHV</v>
          </cell>
          <cell r="F3" t="str">
            <v>Breakers (HV)</v>
          </cell>
          <cell r="G3">
            <v>20</v>
          </cell>
        </row>
        <row r="4">
          <cell r="B4" t="str">
            <v>17393DC</v>
          </cell>
          <cell r="C4" t="str">
            <v>AIP000387</v>
          </cell>
          <cell r="D4" t="str">
            <v>17393</v>
          </cell>
          <cell r="E4" t="str">
            <v>DC</v>
          </cell>
          <cell r="F4" t="str">
            <v>DC Transfer Scheme</v>
          </cell>
          <cell r="G4">
            <v>2</v>
          </cell>
        </row>
        <row r="5">
          <cell r="B5" t="str">
            <v>17393HVIT</v>
          </cell>
          <cell r="C5" t="str">
            <v>AIP000387</v>
          </cell>
          <cell r="D5" t="str">
            <v>17393</v>
          </cell>
          <cell r="E5" t="str">
            <v>HVIT</v>
          </cell>
          <cell r="F5" t="str">
            <v>HVITs</v>
          </cell>
          <cell r="G5">
            <v>45</v>
          </cell>
        </row>
        <row r="6">
          <cell r="B6" t="str">
            <v>17393PR</v>
          </cell>
          <cell r="C6" t="str">
            <v>AIP000387</v>
          </cell>
          <cell r="D6" t="str">
            <v>17393</v>
          </cell>
          <cell r="E6" t="str">
            <v>PR</v>
          </cell>
          <cell r="F6" t="str">
            <v>Protections</v>
          </cell>
          <cell r="G6">
            <v>38</v>
          </cell>
        </row>
        <row r="7">
          <cell r="B7" t="str">
            <v>17393SWAB</v>
          </cell>
          <cell r="C7" t="str">
            <v>AIP000387</v>
          </cell>
          <cell r="D7" t="str">
            <v>17393</v>
          </cell>
          <cell r="E7" t="str">
            <v>SWAB</v>
          </cell>
          <cell r="F7" t="str">
            <v>Switches (HV)</v>
          </cell>
          <cell r="G7">
            <v>56</v>
          </cell>
        </row>
        <row r="8">
          <cell r="B8" t="str">
            <v>21825AC-DESN</v>
          </cell>
          <cell r="C8" t="str">
            <v>AIP000388</v>
          </cell>
          <cell r="D8" t="str">
            <v>21825</v>
          </cell>
          <cell r="E8" t="str">
            <v>AC-DESN</v>
          </cell>
          <cell r="F8" t="str">
            <v>DESN</v>
          </cell>
          <cell r="G8">
            <v>1</v>
          </cell>
        </row>
        <row r="9">
          <cell r="B9" t="str">
            <v>21825BRLV-13.8kV</v>
          </cell>
          <cell r="C9" t="str">
            <v>AIP000388</v>
          </cell>
          <cell r="D9" t="str">
            <v>21825</v>
          </cell>
          <cell r="E9" t="str">
            <v>BRLV-13.8kV</v>
          </cell>
          <cell r="F9" t="str">
            <v>13.8kV</v>
          </cell>
          <cell r="G9">
            <v>6</v>
          </cell>
        </row>
        <row r="10">
          <cell r="B10" t="str">
            <v>21825SA-115kV</v>
          </cell>
          <cell r="C10" t="str">
            <v>AIP000388</v>
          </cell>
          <cell r="D10" t="str">
            <v>21825</v>
          </cell>
          <cell r="E10" t="str">
            <v>SA-115kV</v>
          </cell>
          <cell r="F10" t="str">
            <v>115kV</v>
          </cell>
          <cell r="G10">
            <v>9</v>
          </cell>
        </row>
        <row r="11">
          <cell r="B11" t="str">
            <v>21825SA-13.8kV</v>
          </cell>
          <cell r="C11" t="str">
            <v>AIP000388</v>
          </cell>
          <cell r="D11" t="str">
            <v>21825</v>
          </cell>
          <cell r="E11" t="str">
            <v>SA-13.8kV</v>
          </cell>
          <cell r="F11" t="str">
            <v>13.8kV</v>
          </cell>
          <cell r="G11">
            <v>18</v>
          </cell>
        </row>
        <row r="12">
          <cell r="B12" t="str">
            <v>21825SPILL</v>
          </cell>
          <cell r="C12" t="str">
            <v>AIP000388</v>
          </cell>
          <cell r="D12" t="str">
            <v>21825</v>
          </cell>
          <cell r="E12" t="str">
            <v>SPILL</v>
          </cell>
          <cell r="F12" t="str">
            <v>Spill Containment</v>
          </cell>
          <cell r="G12">
            <v>4</v>
          </cell>
        </row>
        <row r="13">
          <cell r="B13" t="str">
            <v>21825SS-DESN</v>
          </cell>
          <cell r="C13" t="str">
            <v>AIP000388</v>
          </cell>
          <cell r="D13" t="str">
            <v>21825</v>
          </cell>
          <cell r="E13" t="str">
            <v>SS-DESN</v>
          </cell>
          <cell r="F13" t="str">
            <v>DESN</v>
          </cell>
          <cell r="G13">
            <v>1</v>
          </cell>
        </row>
        <row r="14">
          <cell r="B14" t="str">
            <v>21825SWAB-115kV</v>
          </cell>
          <cell r="C14" t="str">
            <v>AIP000388</v>
          </cell>
          <cell r="D14" t="str">
            <v>21825</v>
          </cell>
          <cell r="E14" t="str">
            <v>SWAB-115kV</v>
          </cell>
          <cell r="F14" t="str">
            <v>115kV</v>
          </cell>
          <cell r="G14">
            <v>3</v>
          </cell>
        </row>
        <row r="15">
          <cell r="B15" t="str">
            <v>21825TF-S115-F(110-14-14kV) - 100MVA</v>
          </cell>
          <cell r="C15" t="str">
            <v>AIP000388</v>
          </cell>
          <cell r="D15" t="str">
            <v>21825</v>
          </cell>
          <cell r="E15" t="str">
            <v>TF-S115-F(110-14-14kV) - 100MVA</v>
          </cell>
          <cell r="F15" t="str">
            <v>S115-F(110-14-14kV) - 100MVA</v>
          </cell>
          <cell r="G15">
            <v>3</v>
          </cell>
        </row>
        <row r="16">
          <cell r="B16" t="str">
            <v>20619AC</v>
          </cell>
          <cell r="C16" t="str">
            <v>AIP000390</v>
          </cell>
          <cell r="D16" t="str">
            <v>20619</v>
          </cell>
          <cell r="E16" t="str">
            <v>AC</v>
          </cell>
          <cell r="F16" t="str">
            <v>AC Transfer Scheme</v>
          </cell>
          <cell r="G16">
            <v>1</v>
          </cell>
        </row>
        <row r="17">
          <cell r="B17" t="str">
            <v>20619BRHV</v>
          </cell>
          <cell r="C17" t="str">
            <v>AIP000390</v>
          </cell>
          <cell r="D17" t="str">
            <v>20619</v>
          </cell>
          <cell r="E17" t="str">
            <v>BRHV</v>
          </cell>
          <cell r="F17" t="str">
            <v>Breakers (HV)</v>
          </cell>
          <cell r="G17">
            <v>17</v>
          </cell>
        </row>
        <row r="18">
          <cell r="B18" t="str">
            <v>20619CHARGER</v>
          </cell>
          <cell r="C18" t="str">
            <v>AIP000390</v>
          </cell>
          <cell r="D18" t="str">
            <v>20619</v>
          </cell>
          <cell r="E18" t="str">
            <v>CHARGER</v>
          </cell>
          <cell r="F18" t="str">
            <v>Charger</v>
          </cell>
          <cell r="G18">
            <v>2</v>
          </cell>
        </row>
        <row r="19">
          <cell r="B19" t="str">
            <v>20619DC</v>
          </cell>
          <cell r="C19" t="str">
            <v>AIP000390</v>
          </cell>
          <cell r="D19" t="str">
            <v>20619</v>
          </cell>
          <cell r="E19" t="str">
            <v>DC</v>
          </cell>
          <cell r="F19" t="str">
            <v>DC Transfer Scheme</v>
          </cell>
          <cell r="G19">
            <v>1</v>
          </cell>
        </row>
        <row r="20">
          <cell r="B20" t="str">
            <v>20619DCBATTERY</v>
          </cell>
          <cell r="C20" t="str">
            <v>AIP000390</v>
          </cell>
          <cell r="D20" t="str">
            <v>20619</v>
          </cell>
          <cell r="E20" t="str">
            <v>DCBATTERY</v>
          </cell>
          <cell r="F20" t="str">
            <v>Battery</v>
          </cell>
          <cell r="G20">
            <v>2</v>
          </cell>
        </row>
        <row r="21">
          <cell r="B21" t="str">
            <v>20619HVIT</v>
          </cell>
          <cell r="C21" t="str">
            <v>AIP000390</v>
          </cell>
          <cell r="D21" t="str">
            <v>20619</v>
          </cell>
          <cell r="E21" t="str">
            <v>HVIT</v>
          </cell>
          <cell r="F21" t="str">
            <v>HVITs</v>
          </cell>
          <cell r="G21">
            <v>48</v>
          </cell>
        </row>
        <row r="22">
          <cell r="B22" t="str">
            <v>20619PR</v>
          </cell>
          <cell r="C22" t="str">
            <v>AIP000390</v>
          </cell>
          <cell r="D22" t="str">
            <v>20619</v>
          </cell>
          <cell r="E22" t="str">
            <v>PR</v>
          </cell>
          <cell r="F22" t="str">
            <v>Protections</v>
          </cell>
          <cell r="G22">
            <v>64</v>
          </cell>
        </row>
        <row r="23">
          <cell r="B23" t="str">
            <v>20619RTU</v>
          </cell>
          <cell r="C23" t="str">
            <v>AIP000390</v>
          </cell>
          <cell r="D23" t="str">
            <v>20619</v>
          </cell>
          <cell r="E23" t="str">
            <v>RTU</v>
          </cell>
          <cell r="F23" t="str">
            <v>RTU</v>
          </cell>
          <cell r="G23">
            <v>1</v>
          </cell>
        </row>
        <row r="24">
          <cell r="B24" t="str">
            <v>20619SWAB</v>
          </cell>
          <cell r="C24" t="str">
            <v>AIP000390</v>
          </cell>
          <cell r="D24" t="str">
            <v>20619</v>
          </cell>
          <cell r="E24" t="str">
            <v>SWAB</v>
          </cell>
          <cell r="F24" t="str">
            <v>Switches (HV)</v>
          </cell>
          <cell r="G24">
            <v>42</v>
          </cell>
        </row>
        <row r="25">
          <cell r="B25" t="str">
            <v>20154BRLV-13.8kV</v>
          </cell>
          <cell r="C25" t="str">
            <v>AIP000392</v>
          </cell>
          <cell r="D25" t="str">
            <v>20154</v>
          </cell>
          <cell r="E25" t="str">
            <v>BRLV-13.8kV</v>
          </cell>
          <cell r="F25" t="str">
            <v>13.8kV</v>
          </cell>
          <cell r="G25">
            <v>4</v>
          </cell>
        </row>
        <row r="26">
          <cell r="B26" t="str">
            <v>20154PR</v>
          </cell>
          <cell r="C26" t="str">
            <v>AIP000392</v>
          </cell>
          <cell r="D26" t="str">
            <v>20154</v>
          </cell>
          <cell r="E26" t="str">
            <v>PR</v>
          </cell>
          <cell r="F26" t="str">
            <v>Protections</v>
          </cell>
          <cell r="G26">
            <v>4</v>
          </cell>
        </row>
        <row r="27">
          <cell r="B27" t="str">
            <v>20598BRLV-13.8kV</v>
          </cell>
          <cell r="C27" t="str">
            <v>AIP000394</v>
          </cell>
          <cell r="D27" t="str">
            <v>20598</v>
          </cell>
          <cell r="E27" t="str">
            <v>BRLV-13.8kV</v>
          </cell>
          <cell r="F27" t="str">
            <v>13.8kV</v>
          </cell>
          <cell r="G27">
            <v>23</v>
          </cell>
        </row>
        <row r="28">
          <cell r="B28" t="str">
            <v>20598PR</v>
          </cell>
          <cell r="C28" t="str">
            <v>AIP000394</v>
          </cell>
          <cell r="D28" t="str">
            <v>20598</v>
          </cell>
          <cell r="E28" t="str">
            <v>PR</v>
          </cell>
          <cell r="F28" t="str">
            <v>Protections</v>
          </cell>
          <cell r="G28">
            <v>35</v>
          </cell>
        </row>
        <row r="29">
          <cell r="B29" t="str">
            <v>20598SS-DESN</v>
          </cell>
          <cell r="C29" t="str">
            <v>AIP000394</v>
          </cell>
          <cell r="D29" t="str">
            <v>20598</v>
          </cell>
          <cell r="E29" t="str">
            <v>SS-DESN</v>
          </cell>
          <cell r="F29" t="str">
            <v>DESN</v>
          </cell>
          <cell r="G29">
            <v>1</v>
          </cell>
        </row>
        <row r="30">
          <cell r="B30" t="str">
            <v>21868BRLV</v>
          </cell>
          <cell r="C30" t="str">
            <v>AIP000395</v>
          </cell>
          <cell r="D30" t="str">
            <v>21868</v>
          </cell>
          <cell r="E30" t="str">
            <v>BRLV</v>
          </cell>
          <cell r="F30" t="str">
            <v>Breakers (LV)</v>
          </cell>
          <cell r="G30">
            <v>9</v>
          </cell>
        </row>
        <row r="31">
          <cell r="B31" t="str">
            <v>21868CHARGER</v>
          </cell>
          <cell r="C31" t="str">
            <v>AIP000395</v>
          </cell>
          <cell r="D31" t="str">
            <v>21868</v>
          </cell>
          <cell r="E31" t="str">
            <v>CHARGER</v>
          </cell>
          <cell r="F31" t="str">
            <v>Charger</v>
          </cell>
          <cell r="G31">
            <v>1</v>
          </cell>
        </row>
        <row r="32">
          <cell r="B32" t="str">
            <v>21868DCBATTERY</v>
          </cell>
          <cell r="C32" t="str">
            <v>AIP000395</v>
          </cell>
          <cell r="D32" t="str">
            <v>21868</v>
          </cell>
          <cell r="E32" t="str">
            <v>DCBATTERY</v>
          </cell>
          <cell r="F32" t="str">
            <v>Battery</v>
          </cell>
          <cell r="G32">
            <v>1</v>
          </cell>
        </row>
        <row r="33">
          <cell r="B33" t="str">
            <v>21868MVGIS</v>
          </cell>
          <cell r="C33" t="str">
            <v>AIP000395</v>
          </cell>
          <cell r="D33" t="str">
            <v>21868</v>
          </cell>
          <cell r="E33" t="str">
            <v>MVGIS</v>
          </cell>
          <cell r="F33" t="str">
            <v>MVGIS (Buses)</v>
          </cell>
          <cell r="G33">
            <v>2</v>
          </cell>
        </row>
        <row r="34">
          <cell r="B34" t="str">
            <v>21868PCT</v>
          </cell>
          <cell r="C34" t="str">
            <v>AIP000395</v>
          </cell>
          <cell r="D34" t="str">
            <v>21868</v>
          </cell>
          <cell r="E34" t="str">
            <v>PCT</v>
          </cell>
          <cell r="F34" t="str">
            <v>PCT Box</v>
          </cell>
          <cell r="G34">
            <v>1</v>
          </cell>
        </row>
        <row r="35">
          <cell r="B35" t="str">
            <v>21868PR</v>
          </cell>
          <cell r="C35" t="str">
            <v>AIP000395</v>
          </cell>
          <cell r="D35" t="str">
            <v>21868</v>
          </cell>
          <cell r="E35" t="str">
            <v>PR</v>
          </cell>
          <cell r="F35" t="str">
            <v>Protections</v>
          </cell>
          <cell r="G35">
            <v>17</v>
          </cell>
        </row>
        <row r="36">
          <cell r="B36" t="str">
            <v>21868RTU</v>
          </cell>
          <cell r="C36" t="str">
            <v>AIP000395</v>
          </cell>
          <cell r="D36" t="str">
            <v>21868</v>
          </cell>
          <cell r="E36" t="str">
            <v>RTU</v>
          </cell>
          <cell r="F36" t="str">
            <v>RTU</v>
          </cell>
          <cell r="G36">
            <v>1</v>
          </cell>
        </row>
        <row r="37">
          <cell r="B37" t="str">
            <v>21868SA</v>
          </cell>
          <cell r="C37" t="str">
            <v>AIP000395</v>
          </cell>
          <cell r="D37" t="str">
            <v>21868</v>
          </cell>
          <cell r="E37" t="str">
            <v>SA</v>
          </cell>
          <cell r="F37" t="str">
            <v>Surge Arrestor</v>
          </cell>
          <cell r="G37">
            <v>12</v>
          </cell>
        </row>
        <row r="38">
          <cell r="B38" t="str">
            <v>21868SPILL</v>
          </cell>
          <cell r="C38" t="str">
            <v>AIP000395</v>
          </cell>
          <cell r="D38" t="str">
            <v>21868</v>
          </cell>
          <cell r="E38" t="str">
            <v>SPILL</v>
          </cell>
          <cell r="F38" t="str">
            <v>Spill Containment</v>
          </cell>
          <cell r="G38">
            <v>2</v>
          </cell>
        </row>
        <row r="39">
          <cell r="B39" t="str">
            <v>21868SWAB</v>
          </cell>
          <cell r="C39" t="str">
            <v>AIP000395</v>
          </cell>
          <cell r="D39" t="str">
            <v>21868</v>
          </cell>
          <cell r="E39" t="str">
            <v>SWAB</v>
          </cell>
          <cell r="F39" t="str">
            <v>Switches (HV)</v>
          </cell>
          <cell r="G39">
            <v>3</v>
          </cell>
        </row>
        <row r="40">
          <cell r="B40" t="str">
            <v>21868TF</v>
          </cell>
          <cell r="C40" t="str">
            <v>AIP000395</v>
          </cell>
          <cell r="D40" t="str">
            <v>21868</v>
          </cell>
          <cell r="E40" t="str">
            <v>TF</v>
          </cell>
          <cell r="F40" t="str">
            <v>Transformers</v>
          </cell>
          <cell r="G40">
            <v>2</v>
          </cell>
        </row>
        <row r="41">
          <cell r="B41" t="str">
            <v>21807BRLV-13.8kV</v>
          </cell>
          <cell r="C41" t="str">
            <v>AIP000404</v>
          </cell>
          <cell r="D41" t="str">
            <v>21807</v>
          </cell>
          <cell r="E41" t="str">
            <v>BRLV-13.8kV</v>
          </cell>
          <cell r="F41" t="str">
            <v>13.8kV</v>
          </cell>
          <cell r="G41">
            <v>4</v>
          </cell>
        </row>
        <row r="42">
          <cell r="B42" t="str">
            <v>21807PR</v>
          </cell>
          <cell r="C42" t="str">
            <v>AIP000404</v>
          </cell>
          <cell r="D42" t="str">
            <v>21807</v>
          </cell>
          <cell r="E42" t="str">
            <v>PR</v>
          </cell>
          <cell r="F42" t="str">
            <v>Protections</v>
          </cell>
          <cell r="G42">
            <v>4</v>
          </cell>
        </row>
        <row r="43">
          <cell r="B43" t="str">
            <v>22247BRHV</v>
          </cell>
          <cell r="C43" t="str">
            <v>AIP000408</v>
          </cell>
          <cell r="D43" t="str">
            <v>22247</v>
          </cell>
          <cell r="E43" t="str">
            <v>BRHV</v>
          </cell>
          <cell r="F43" t="str">
            <v>Breakers (HV)</v>
          </cell>
          <cell r="G43">
            <v>4</v>
          </cell>
        </row>
        <row r="44">
          <cell r="B44" t="str">
            <v>22247HVIT</v>
          </cell>
          <cell r="C44" t="str">
            <v>AIP000408</v>
          </cell>
          <cell r="D44" t="str">
            <v>22247</v>
          </cell>
          <cell r="E44" t="str">
            <v>HVIT</v>
          </cell>
          <cell r="F44" t="str">
            <v>HVITs</v>
          </cell>
          <cell r="G44">
            <v>3</v>
          </cell>
        </row>
        <row r="45">
          <cell r="B45" t="str">
            <v>22247PCT</v>
          </cell>
          <cell r="C45" t="str">
            <v>AIP000408</v>
          </cell>
          <cell r="D45" t="str">
            <v>22247</v>
          </cell>
          <cell r="E45" t="str">
            <v>PCT</v>
          </cell>
          <cell r="F45" t="str">
            <v>PCT Box</v>
          </cell>
          <cell r="G45">
            <v>1</v>
          </cell>
        </row>
        <row r="46">
          <cell r="B46" t="str">
            <v>22247PR</v>
          </cell>
          <cell r="C46" t="str">
            <v>AIP000408</v>
          </cell>
          <cell r="D46" t="str">
            <v>22247</v>
          </cell>
          <cell r="E46" t="str">
            <v>PR</v>
          </cell>
          <cell r="F46" t="str">
            <v>Protections</v>
          </cell>
          <cell r="G46">
            <v>19</v>
          </cell>
        </row>
        <row r="47">
          <cell r="B47" t="str">
            <v>22247RTU</v>
          </cell>
          <cell r="C47" t="str">
            <v>AIP000408</v>
          </cell>
          <cell r="D47" t="str">
            <v>22247</v>
          </cell>
          <cell r="E47" t="str">
            <v>RTU</v>
          </cell>
          <cell r="F47" t="str">
            <v>RTU</v>
          </cell>
          <cell r="G47">
            <v>1</v>
          </cell>
        </row>
        <row r="48">
          <cell r="B48" t="str">
            <v>22247SA</v>
          </cell>
          <cell r="C48" t="str">
            <v>AIP000408</v>
          </cell>
          <cell r="D48" t="str">
            <v>22247</v>
          </cell>
          <cell r="E48" t="str">
            <v>SA</v>
          </cell>
          <cell r="F48" t="str">
            <v>Surge Arrestor</v>
          </cell>
          <cell r="G48">
            <v>12</v>
          </cell>
        </row>
        <row r="49">
          <cell r="B49" t="str">
            <v>22247SPILL</v>
          </cell>
          <cell r="C49" t="str">
            <v>AIP000408</v>
          </cell>
          <cell r="D49" t="str">
            <v>22247</v>
          </cell>
          <cell r="E49" t="str">
            <v>SPILL</v>
          </cell>
          <cell r="F49" t="str">
            <v>Spill Containment</v>
          </cell>
          <cell r="G49">
            <v>2</v>
          </cell>
        </row>
        <row r="50">
          <cell r="B50" t="str">
            <v>22247SWAB</v>
          </cell>
          <cell r="C50" t="str">
            <v>AIP000408</v>
          </cell>
          <cell r="D50" t="str">
            <v>22247</v>
          </cell>
          <cell r="E50" t="str">
            <v>SWAB</v>
          </cell>
          <cell r="F50" t="str">
            <v>Switches (HV)</v>
          </cell>
          <cell r="G50">
            <v>2</v>
          </cell>
        </row>
        <row r="51">
          <cell r="B51" t="str">
            <v>22247TF</v>
          </cell>
          <cell r="C51" t="str">
            <v>AIP000408</v>
          </cell>
          <cell r="D51" t="str">
            <v>22247</v>
          </cell>
          <cell r="E51" t="str">
            <v>TF</v>
          </cell>
          <cell r="F51" t="str">
            <v>Transformers</v>
          </cell>
          <cell r="G51">
            <v>2</v>
          </cell>
        </row>
        <row r="52">
          <cell r="B52" t="str">
            <v>20658AC</v>
          </cell>
          <cell r="C52" t="str">
            <v>AIP000412</v>
          </cell>
          <cell r="D52" t="str">
            <v>20658</v>
          </cell>
          <cell r="E52" t="str">
            <v>AC</v>
          </cell>
          <cell r="F52" t="str">
            <v>AC Transfer Scheme</v>
          </cell>
          <cell r="G52">
            <v>2</v>
          </cell>
        </row>
        <row r="53">
          <cell r="B53" t="str">
            <v>20658BRHV-230kV</v>
          </cell>
          <cell r="C53" t="str">
            <v>AIP000412</v>
          </cell>
          <cell r="D53" t="str">
            <v>20658</v>
          </cell>
          <cell r="E53" t="str">
            <v>BRHV-230kV</v>
          </cell>
          <cell r="F53" t="str">
            <v>230kV</v>
          </cell>
          <cell r="G53">
            <v>17</v>
          </cell>
        </row>
        <row r="54">
          <cell r="B54" t="str">
            <v>20658BRHV-500kV</v>
          </cell>
          <cell r="C54" t="str">
            <v>AIP000412</v>
          </cell>
          <cell r="D54" t="str">
            <v>20658</v>
          </cell>
          <cell r="E54" t="str">
            <v>BRHV-500kV</v>
          </cell>
          <cell r="F54" t="str">
            <v>500kV</v>
          </cell>
          <cell r="G54">
            <v>6</v>
          </cell>
        </row>
        <row r="55">
          <cell r="B55" t="str">
            <v>20658BRLV-27.6kV</v>
          </cell>
          <cell r="C55" t="str">
            <v>AIP000412</v>
          </cell>
          <cell r="D55" t="str">
            <v>20658</v>
          </cell>
          <cell r="E55" t="str">
            <v>BRLV-27.6kV</v>
          </cell>
          <cell r="F55" t="str">
            <v>27.6kV</v>
          </cell>
          <cell r="G55">
            <v>2</v>
          </cell>
        </row>
        <row r="56">
          <cell r="B56" t="str">
            <v>20658DC</v>
          </cell>
          <cell r="C56" t="str">
            <v>AIP000412</v>
          </cell>
          <cell r="D56" t="str">
            <v>20658</v>
          </cell>
          <cell r="E56" t="str">
            <v>DC</v>
          </cell>
          <cell r="F56" t="str">
            <v>DC Transfer Scheme</v>
          </cell>
          <cell r="G56">
            <v>2</v>
          </cell>
        </row>
        <row r="57">
          <cell r="B57" t="str">
            <v>20658HVIT-230kV</v>
          </cell>
          <cell r="C57" t="str">
            <v>AIP000412</v>
          </cell>
          <cell r="D57" t="str">
            <v>20658</v>
          </cell>
          <cell r="E57" t="str">
            <v>HVIT-230kV</v>
          </cell>
          <cell r="F57" t="str">
            <v>230kV</v>
          </cell>
          <cell r="G57">
            <v>3</v>
          </cell>
        </row>
        <row r="58">
          <cell r="B58" t="str">
            <v>20658HVIT-500kV</v>
          </cell>
          <cell r="C58" t="str">
            <v>AIP000412</v>
          </cell>
          <cell r="D58" t="str">
            <v>20658</v>
          </cell>
          <cell r="E58" t="str">
            <v>HVIT-500kV</v>
          </cell>
          <cell r="F58" t="str">
            <v>500kV</v>
          </cell>
          <cell r="G58">
            <v>24</v>
          </cell>
        </row>
        <row r="59">
          <cell r="B59" t="str">
            <v>20658PR</v>
          </cell>
          <cell r="C59" t="str">
            <v>AIP000412</v>
          </cell>
          <cell r="D59" t="str">
            <v>20658</v>
          </cell>
          <cell r="E59" t="str">
            <v>PR</v>
          </cell>
          <cell r="F59" t="str">
            <v>Protections</v>
          </cell>
          <cell r="G59">
            <v>37</v>
          </cell>
        </row>
        <row r="60">
          <cell r="B60" t="str">
            <v>20658RE-27.6kV</v>
          </cell>
          <cell r="C60" t="str">
            <v>AIP000412</v>
          </cell>
          <cell r="D60" t="str">
            <v>20658</v>
          </cell>
          <cell r="E60" t="str">
            <v>RE-27.6kV</v>
          </cell>
          <cell r="F60" t="str">
            <v>27.6kV</v>
          </cell>
          <cell r="G60">
            <v>1</v>
          </cell>
        </row>
        <row r="61">
          <cell r="B61" t="str">
            <v>20658SWAB-500kV</v>
          </cell>
          <cell r="C61" t="str">
            <v>AIP000412</v>
          </cell>
          <cell r="D61" t="str">
            <v>20658</v>
          </cell>
          <cell r="E61" t="str">
            <v>SWAB-500kV</v>
          </cell>
          <cell r="F61" t="str">
            <v>500kV</v>
          </cell>
          <cell r="G61">
            <v>18</v>
          </cell>
        </row>
        <row r="62">
          <cell r="B62" t="str">
            <v>20658TF-AUTO S500-A(500-240kV) - 750MVA</v>
          </cell>
          <cell r="C62" t="str">
            <v>AIP000412</v>
          </cell>
          <cell r="D62" t="str">
            <v>20658</v>
          </cell>
          <cell r="E62" t="str">
            <v>TF-AUTO S500-A(500-240kV) - 750MVA</v>
          </cell>
          <cell r="F62" t="str">
            <v>AUTO S500-A(500-240kV) - 750MVA</v>
          </cell>
          <cell r="G62">
            <v>1</v>
          </cell>
        </row>
        <row r="63">
          <cell r="B63" t="str">
            <v>23447HVIT-115kV</v>
          </cell>
          <cell r="C63" t="str">
            <v>AIP000413</v>
          </cell>
          <cell r="D63" t="str">
            <v>23447</v>
          </cell>
          <cell r="E63" t="str">
            <v>HVIT-115kV</v>
          </cell>
          <cell r="F63" t="str">
            <v>115kV</v>
          </cell>
          <cell r="G63">
            <v>6</v>
          </cell>
        </row>
        <row r="64">
          <cell r="B64" t="str">
            <v>23447MVGIS-27.6kV</v>
          </cell>
          <cell r="C64" t="str">
            <v>AIP000413</v>
          </cell>
          <cell r="D64" t="str">
            <v>23447</v>
          </cell>
          <cell r="E64" t="str">
            <v>MVGIS-27.6kV</v>
          </cell>
          <cell r="F64" t="str">
            <v>27.6kV</v>
          </cell>
          <cell r="G64">
            <v>4</v>
          </cell>
        </row>
        <row r="65">
          <cell r="B65" t="str">
            <v>23447PR</v>
          </cell>
          <cell r="C65" t="str">
            <v>AIP000413</v>
          </cell>
          <cell r="D65" t="str">
            <v>23447</v>
          </cell>
          <cell r="E65" t="str">
            <v>PR</v>
          </cell>
          <cell r="F65" t="str">
            <v>Protections</v>
          </cell>
          <cell r="G65">
            <v>40</v>
          </cell>
        </row>
        <row r="66">
          <cell r="B66" t="str">
            <v>23447SA-115kV</v>
          </cell>
          <cell r="C66" t="str">
            <v>AIP000413</v>
          </cell>
          <cell r="D66" t="str">
            <v>23447</v>
          </cell>
          <cell r="E66" t="str">
            <v>SA-115kV</v>
          </cell>
          <cell r="F66" t="str">
            <v>115kV</v>
          </cell>
          <cell r="G66">
            <v>12</v>
          </cell>
        </row>
        <row r="67">
          <cell r="B67" t="str">
            <v>23447SA-27.6kV</v>
          </cell>
          <cell r="C67" t="str">
            <v>AIP000413</v>
          </cell>
          <cell r="D67" t="str">
            <v>23447</v>
          </cell>
          <cell r="E67" t="str">
            <v>SA-27.6kV</v>
          </cell>
          <cell r="F67" t="str">
            <v>27.6kV</v>
          </cell>
          <cell r="G67">
            <v>12</v>
          </cell>
        </row>
        <row r="68">
          <cell r="B68" t="str">
            <v>23447SPILL</v>
          </cell>
          <cell r="C68" t="str">
            <v>AIP000413</v>
          </cell>
          <cell r="D68" t="str">
            <v>23447</v>
          </cell>
          <cell r="E68" t="str">
            <v>SPILL</v>
          </cell>
          <cell r="F68" t="str">
            <v>Spill Containment</v>
          </cell>
          <cell r="G68">
            <v>4</v>
          </cell>
        </row>
        <row r="69">
          <cell r="B69" t="str">
            <v>23447SWAB-115kV</v>
          </cell>
          <cell r="C69" t="str">
            <v>AIP000413</v>
          </cell>
          <cell r="D69" t="str">
            <v>23447</v>
          </cell>
          <cell r="E69" t="str">
            <v>SWAB-115kV</v>
          </cell>
          <cell r="F69" t="str">
            <v>115kV</v>
          </cell>
          <cell r="G69">
            <v>5</v>
          </cell>
        </row>
        <row r="70">
          <cell r="B70" t="str">
            <v>23447TF-S115-E(110-28kV) - 83MVA</v>
          </cell>
          <cell r="C70" t="str">
            <v>AIP000413</v>
          </cell>
          <cell r="D70" t="str">
            <v>23447</v>
          </cell>
          <cell r="E70" t="str">
            <v>TF-S115-E(110-28kV) - 83MVA</v>
          </cell>
          <cell r="F70" t="str">
            <v>S115-E(110-28kV) - 83MVA</v>
          </cell>
          <cell r="G70">
            <v>4</v>
          </cell>
        </row>
        <row r="71">
          <cell r="B71" t="str">
            <v>20607AC-DESN</v>
          </cell>
          <cell r="C71" t="str">
            <v>AIP000414</v>
          </cell>
          <cell r="D71" t="str">
            <v>20607</v>
          </cell>
          <cell r="E71" t="str">
            <v>AC-DESN</v>
          </cell>
          <cell r="F71" t="str">
            <v>DESN</v>
          </cell>
          <cell r="G71">
            <v>2</v>
          </cell>
        </row>
        <row r="72">
          <cell r="B72" t="str">
            <v>20607BRLV-13.8kV</v>
          </cell>
          <cell r="C72" t="str">
            <v>AIP000414</v>
          </cell>
          <cell r="D72" t="str">
            <v>20607</v>
          </cell>
          <cell r="E72" t="str">
            <v>BRLV-13.8kV</v>
          </cell>
          <cell r="F72" t="str">
            <v>13.8kV</v>
          </cell>
          <cell r="G72">
            <v>14</v>
          </cell>
        </row>
        <row r="73">
          <cell r="B73" t="str">
            <v>20607CHARGER-125V</v>
          </cell>
          <cell r="C73" t="str">
            <v>AIP000414</v>
          </cell>
          <cell r="D73" t="str">
            <v>20607</v>
          </cell>
          <cell r="E73" t="str">
            <v>CHARGER-125V</v>
          </cell>
          <cell r="F73" t="str">
            <v>125V</v>
          </cell>
          <cell r="G73">
            <v>1</v>
          </cell>
        </row>
        <row r="74">
          <cell r="B74" t="str">
            <v>20607DCBATTERY-125V</v>
          </cell>
          <cell r="C74" t="str">
            <v>AIP000414</v>
          </cell>
          <cell r="D74" t="str">
            <v>20607</v>
          </cell>
          <cell r="E74" t="str">
            <v>DCBATTERY-125V</v>
          </cell>
          <cell r="F74" t="str">
            <v>125V</v>
          </cell>
          <cell r="G74">
            <v>1</v>
          </cell>
        </row>
        <row r="75">
          <cell r="B75" t="str">
            <v>20607PR</v>
          </cell>
          <cell r="C75" t="str">
            <v>AIP000414</v>
          </cell>
          <cell r="D75" t="str">
            <v>20607</v>
          </cell>
          <cell r="E75" t="str">
            <v>PR</v>
          </cell>
          <cell r="F75" t="str">
            <v>Protections</v>
          </cell>
          <cell r="G75">
            <v>59</v>
          </cell>
        </row>
        <row r="76">
          <cell r="B76" t="str">
            <v>20607SPILL</v>
          </cell>
          <cell r="C76" t="str">
            <v>AIP000414</v>
          </cell>
          <cell r="D76" t="str">
            <v>20607</v>
          </cell>
          <cell r="E76" t="str">
            <v>SPILL</v>
          </cell>
          <cell r="F76" t="str">
            <v>Spill Containment</v>
          </cell>
          <cell r="G76">
            <v>2</v>
          </cell>
        </row>
        <row r="77">
          <cell r="B77" t="str">
            <v>20607SWAB-115kV</v>
          </cell>
          <cell r="C77" t="str">
            <v>AIP000414</v>
          </cell>
          <cell r="D77" t="str">
            <v>20607</v>
          </cell>
          <cell r="E77" t="str">
            <v>SWAB-115kV</v>
          </cell>
          <cell r="F77" t="str">
            <v>115kV</v>
          </cell>
          <cell r="G77">
            <v>8</v>
          </cell>
        </row>
        <row r="78">
          <cell r="B78" t="str">
            <v>20607TF-S115-F(110-14-14kV) - 100MVA</v>
          </cell>
          <cell r="C78" t="str">
            <v>AIP000414</v>
          </cell>
          <cell r="D78" t="str">
            <v>20607</v>
          </cell>
          <cell r="E78" t="str">
            <v>TF-S115-F(110-14-14kV) - 100MVA</v>
          </cell>
          <cell r="F78" t="str">
            <v>S115-F(110-14-14kV) - 100MVA</v>
          </cell>
          <cell r="G78">
            <v>2</v>
          </cell>
        </row>
        <row r="79">
          <cell r="B79" t="str">
            <v>22335BRLV-13.8kV</v>
          </cell>
          <cell r="C79" t="str">
            <v>AIP000416</v>
          </cell>
          <cell r="D79" t="str">
            <v>22335</v>
          </cell>
          <cell r="E79" t="str">
            <v>BRLV-13.8kV</v>
          </cell>
          <cell r="F79" t="str">
            <v>13.8kV</v>
          </cell>
          <cell r="G79">
            <v>22</v>
          </cell>
        </row>
        <row r="80">
          <cell r="B80" t="str">
            <v>22335PR</v>
          </cell>
          <cell r="C80" t="str">
            <v>AIP000416</v>
          </cell>
          <cell r="D80" t="str">
            <v>22335</v>
          </cell>
          <cell r="E80" t="str">
            <v>PR</v>
          </cell>
          <cell r="F80" t="str">
            <v>Protections</v>
          </cell>
          <cell r="G80">
            <v>30</v>
          </cell>
        </row>
        <row r="81">
          <cell r="B81" t="str">
            <v>22335SS-DESN</v>
          </cell>
          <cell r="C81" t="str">
            <v>AIP000416</v>
          </cell>
          <cell r="D81" t="str">
            <v>22335</v>
          </cell>
          <cell r="E81" t="str">
            <v>SS-DESN</v>
          </cell>
          <cell r="F81" t="str">
            <v>DESN</v>
          </cell>
          <cell r="G81">
            <v>2</v>
          </cell>
        </row>
        <row r="82">
          <cell r="B82" t="str">
            <v>22335TF-S115-D(110-14-14kV) - 75MVA</v>
          </cell>
          <cell r="C82" t="str">
            <v>AIP000416</v>
          </cell>
          <cell r="D82" t="str">
            <v>22335</v>
          </cell>
          <cell r="E82" t="str">
            <v>TF-S115-D(110-14-14kV) - 75MVA</v>
          </cell>
          <cell r="F82" t="str">
            <v>S115-D(110-14-14kV) - 75MVA</v>
          </cell>
          <cell r="G82">
            <v>1</v>
          </cell>
        </row>
        <row r="83">
          <cell r="B83" t="str">
            <v>21670BRLV</v>
          </cell>
          <cell r="C83" t="str">
            <v>AIP000417</v>
          </cell>
          <cell r="D83" t="str">
            <v>21670</v>
          </cell>
          <cell r="E83" t="str">
            <v>BRLV</v>
          </cell>
          <cell r="F83" t="str">
            <v>Breakers (LV)</v>
          </cell>
          <cell r="G83">
            <v>6</v>
          </cell>
        </row>
        <row r="84">
          <cell r="B84" t="str">
            <v>21670HVIT</v>
          </cell>
          <cell r="C84" t="str">
            <v>AIP000417</v>
          </cell>
          <cell r="D84" t="str">
            <v>21670</v>
          </cell>
          <cell r="E84" t="str">
            <v>HVIT</v>
          </cell>
          <cell r="F84" t="str">
            <v>HVITs</v>
          </cell>
          <cell r="G84">
            <v>3</v>
          </cell>
        </row>
        <row r="85">
          <cell r="B85" t="str">
            <v>21670PR</v>
          </cell>
          <cell r="C85" t="str">
            <v>AIP000417</v>
          </cell>
          <cell r="D85" t="str">
            <v>21670</v>
          </cell>
          <cell r="E85" t="str">
            <v>PR</v>
          </cell>
          <cell r="F85" t="str">
            <v>Protections</v>
          </cell>
          <cell r="G85">
            <v>9</v>
          </cell>
        </row>
        <row r="86">
          <cell r="B86" t="str">
            <v>21670SA</v>
          </cell>
          <cell r="C86" t="str">
            <v>AIP000417</v>
          </cell>
          <cell r="D86" t="str">
            <v>21670</v>
          </cell>
          <cell r="E86" t="str">
            <v>SA</v>
          </cell>
          <cell r="F86" t="str">
            <v>Surge Arrestor</v>
          </cell>
          <cell r="G86">
            <v>6</v>
          </cell>
        </row>
        <row r="87">
          <cell r="B87" t="str">
            <v>21670SPILL</v>
          </cell>
          <cell r="C87" t="str">
            <v>AIP000417</v>
          </cell>
          <cell r="D87" t="str">
            <v>21670</v>
          </cell>
          <cell r="E87" t="str">
            <v>SPILL</v>
          </cell>
          <cell r="F87" t="str">
            <v>Spill Containment</v>
          </cell>
          <cell r="G87">
            <v>1</v>
          </cell>
        </row>
        <row r="88">
          <cell r="B88" t="str">
            <v>21670SWAB</v>
          </cell>
          <cell r="C88" t="str">
            <v>AIP000417</v>
          </cell>
          <cell r="D88" t="str">
            <v>21670</v>
          </cell>
          <cell r="E88" t="str">
            <v>SWAB</v>
          </cell>
          <cell r="F88" t="str">
            <v>Switches (HV)</v>
          </cell>
          <cell r="G88">
            <v>1</v>
          </cell>
        </row>
        <row r="89">
          <cell r="B89" t="str">
            <v>21670TF</v>
          </cell>
          <cell r="C89" t="str">
            <v>AIP000417</v>
          </cell>
          <cell r="D89" t="str">
            <v>21670</v>
          </cell>
          <cell r="E89" t="str">
            <v>TF</v>
          </cell>
          <cell r="F89" t="str">
            <v>Transformers</v>
          </cell>
          <cell r="G89">
            <v>1</v>
          </cell>
        </row>
        <row r="90">
          <cell r="B90" t="str">
            <v>21809BRLV-13.8kV</v>
          </cell>
          <cell r="C90" t="str">
            <v>AIP000420</v>
          </cell>
          <cell r="D90" t="str">
            <v>21809</v>
          </cell>
          <cell r="E90" t="str">
            <v>BRLV-13.8kV</v>
          </cell>
          <cell r="F90" t="str">
            <v>13.8kV</v>
          </cell>
          <cell r="G90">
            <v>8</v>
          </cell>
        </row>
        <row r="91">
          <cell r="B91" t="str">
            <v>21809PR</v>
          </cell>
          <cell r="C91" t="str">
            <v>AIP000420</v>
          </cell>
          <cell r="D91" t="str">
            <v>21809</v>
          </cell>
          <cell r="E91" t="str">
            <v>PR</v>
          </cell>
          <cell r="F91" t="str">
            <v>Protections</v>
          </cell>
          <cell r="G91">
            <v>8</v>
          </cell>
        </row>
        <row r="92">
          <cell r="B92" t="str">
            <v>20621BRHV-115kV</v>
          </cell>
          <cell r="C92" t="str">
            <v>AIP000421</v>
          </cell>
          <cell r="D92" t="str">
            <v>20621</v>
          </cell>
          <cell r="E92" t="str">
            <v>BRHV-115kV</v>
          </cell>
          <cell r="F92" t="str">
            <v>115kV</v>
          </cell>
          <cell r="G92">
            <v>20</v>
          </cell>
        </row>
        <row r="93">
          <cell r="B93" t="str">
            <v>20621BRLV-13.8kV</v>
          </cell>
          <cell r="C93" t="str">
            <v>AIP000421</v>
          </cell>
          <cell r="D93" t="str">
            <v>20621</v>
          </cell>
          <cell r="E93" t="str">
            <v>BRLV-13.8kV</v>
          </cell>
          <cell r="F93" t="str">
            <v>13.8kV</v>
          </cell>
          <cell r="G93">
            <v>14</v>
          </cell>
        </row>
        <row r="94">
          <cell r="B94" t="str">
            <v>20621PR</v>
          </cell>
          <cell r="C94" t="str">
            <v>AIP000421</v>
          </cell>
          <cell r="D94" t="str">
            <v>20621</v>
          </cell>
          <cell r="E94" t="str">
            <v>PR</v>
          </cell>
          <cell r="F94" t="str">
            <v>Protections</v>
          </cell>
          <cell r="G94">
            <v>100</v>
          </cell>
        </row>
        <row r="95">
          <cell r="B95" t="str">
            <v>20621TF-S115-F(110-14-14kV) - 100MVA</v>
          </cell>
          <cell r="C95" t="str">
            <v>AIP000421</v>
          </cell>
          <cell r="D95" t="str">
            <v>20621</v>
          </cell>
          <cell r="E95" t="str">
            <v>TF-S115-F(110-14-14kV) - 100MVA</v>
          </cell>
          <cell r="F95" t="str">
            <v>S115-F(110-14-14kV) - 100MVA</v>
          </cell>
          <cell r="G95">
            <v>6</v>
          </cell>
        </row>
        <row r="96">
          <cell r="B96" t="str">
            <v>23376BRLV-13.8kV</v>
          </cell>
          <cell r="C96" t="str">
            <v>AIP000422</v>
          </cell>
          <cell r="D96" t="str">
            <v>23376</v>
          </cell>
          <cell r="E96" t="str">
            <v>BRLV-13.8kV</v>
          </cell>
          <cell r="F96" t="str">
            <v>13.8kV</v>
          </cell>
          <cell r="G96">
            <v>15</v>
          </cell>
        </row>
        <row r="97">
          <cell r="B97" t="str">
            <v>23376PCT</v>
          </cell>
          <cell r="C97" t="str">
            <v>AIP000422</v>
          </cell>
          <cell r="D97" t="str">
            <v>23376</v>
          </cell>
          <cell r="E97" t="str">
            <v>PCT</v>
          </cell>
          <cell r="F97" t="str">
            <v>PCT Box</v>
          </cell>
          <cell r="G97">
            <v>1</v>
          </cell>
        </row>
        <row r="98">
          <cell r="B98" t="str">
            <v>23376SA</v>
          </cell>
          <cell r="C98" t="str">
            <v>AIP000422</v>
          </cell>
          <cell r="D98" t="str">
            <v>23376</v>
          </cell>
          <cell r="E98" t="str">
            <v>SA</v>
          </cell>
          <cell r="F98" t="str">
            <v>Surge Arrestor</v>
          </cell>
          <cell r="G98">
            <v>9</v>
          </cell>
        </row>
        <row r="99">
          <cell r="B99" t="str">
            <v>23376SWAB-115kV</v>
          </cell>
          <cell r="C99" t="str">
            <v>AIP000422</v>
          </cell>
          <cell r="D99" t="str">
            <v>23376</v>
          </cell>
          <cell r="E99" t="str">
            <v>SWAB-115kV</v>
          </cell>
          <cell r="F99" t="str">
            <v>115kV</v>
          </cell>
          <cell r="G99">
            <v>1</v>
          </cell>
        </row>
        <row r="100">
          <cell r="B100" t="str">
            <v>23376TF-S115-F(110-14-14kV) - 100MVA</v>
          </cell>
          <cell r="C100" t="str">
            <v>AIP000422</v>
          </cell>
          <cell r="D100" t="str">
            <v>23376</v>
          </cell>
          <cell r="E100" t="str">
            <v>TF-S115-F(110-14-14kV) - 100MVA</v>
          </cell>
          <cell r="F100" t="str">
            <v>S115-F(110-14-14kV) - 100MVA</v>
          </cell>
          <cell r="G100">
            <v>1</v>
          </cell>
        </row>
        <row r="101">
          <cell r="B101" t="str">
            <v>17192PR</v>
          </cell>
          <cell r="C101" t="str">
            <v>AIP000423</v>
          </cell>
          <cell r="D101" t="str">
            <v>17192</v>
          </cell>
          <cell r="E101" t="str">
            <v>PR</v>
          </cell>
          <cell r="F101" t="str">
            <v>Protections</v>
          </cell>
          <cell r="G101">
            <v>4</v>
          </cell>
        </row>
        <row r="102">
          <cell r="B102" t="str">
            <v>17192SA-115kV</v>
          </cell>
          <cell r="C102" t="str">
            <v>AIP000423</v>
          </cell>
          <cell r="D102" t="str">
            <v>17192</v>
          </cell>
          <cell r="E102" t="str">
            <v>SA-115kV</v>
          </cell>
          <cell r="F102" t="str">
            <v>115kV</v>
          </cell>
          <cell r="G102">
            <v>6</v>
          </cell>
        </row>
        <row r="103">
          <cell r="B103" t="str">
            <v>17192SA-27.6kV</v>
          </cell>
          <cell r="C103" t="str">
            <v>AIP000423</v>
          </cell>
          <cell r="D103" t="str">
            <v>17192</v>
          </cell>
          <cell r="E103" t="str">
            <v>SA-27.6kV</v>
          </cell>
          <cell r="F103" t="str">
            <v>27.6kV</v>
          </cell>
          <cell r="G103">
            <v>6</v>
          </cell>
        </row>
        <row r="104">
          <cell r="B104" t="str">
            <v>17192TF-S115-E(110-28kV) - 83MVA</v>
          </cell>
          <cell r="C104" t="str">
            <v>AIP000423</v>
          </cell>
          <cell r="D104" t="str">
            <v>17192</v>
          </cell>
          <cell r="E104" t="str">
            <v>TF-S115-E(110-28kV) - 83MVA</v>
          </cell>
          <cell r="F104" t="str">
            <v>S115-E(110-28kV) - 83MVA</v>
          </cell>
          <cell r="G104">
            <v>2</v>
          </cell>
        </row>
        <row r="105">
          <cell r="B105" t="str">
            <v>20625AC-BULK</v>
          </cell>
          <cell r="C105" t="str">
            <v>AIP000425</v>
          </cell>
          <cell r="D105" t="str">
            <v>20625</v>
          </cell>
          <cell r="E105" t="str">
            <v>AC-BULK</v>
          </cell>
          <cell r="F105" t="str">
            <v>BULK</v>
          </cell>
          <cell r="G105">
            <v>1</v>
          </cell>
        </row>
        <row r="106">
          <cell r="B106" t="str">
            <v>20625CHARGER-125V</v>
          </cell>
          <cell r="C106" t="str">
            <v>AIP000425</v>
          </cell>
          <cell r="D106" t="str">
            <v>20625</v>
          </cell>
          <cell r="E106" t="str">
            <v>CHARGER-125V</v>
          </cell>
          <cell r="F106" t="str">
            <v>125V</v>
          </cell>
          <cell r="G106">
            <v>1</v>
          </cell>
        </row>
        <row r="107">
          <cell r="B107" t="str">
            <v>20625DC</v>
          </cell>
          <cell r="C107" t="str">
            <v>AIP000425</v>
          </cell>
          <cell r="D107" t="str">
            <v>20625</v>
          </cell>
          <cell r="E107" t="str">
            <v>DC</v>
          </cell>
          <cell r="F107" t="str">
            <v>DC Transfer Scheme</v>
          </cell>
          <cell r="G107">
            <v>1</v>
          </cell>
        </row>
        <row r="108">
          <cell r="B108" t="str">
            <v>20625DCBATTERY-125V</v>
          </cell>
          <cell r="C108" t="str">
            <v>AIP000425</v>
          </cell>
          <cell r="D108" t="str">
            <v>20625</v>
          </cell>
          <cell r="E108" t="str">
            <v>DCBATTERY-125V</v>
          </cell>
          <cell r="F108" t="str">
            <v>125V</v>
          </cell>
          <cell r="G108">
            <v>1</v>
          </cell>
        </row>
        <row r="109">
          <cell r="B109" t="str">
            <v>20625MVGIS-27.6kV</v>
          </cell>
          <cell r="C109" t="str">
            <v>AIP000425</v>
          </cell>
          <cell r="D109" t="str">
            <v>20625</v>
          </cell>
          <cell r="E109" t="str">
            <v>MVGIS-27.6kV</v>
          </cell>
          <cell r="F109" t="str">
            <v>27.6kV</v>
          </cell>
          <cell r="G109">
            <v>2</v>
          </cell>
        </row>
        <row r="110">
          <cell r="B110" t="str">
            <v>20625PR</v>
          </cell>
          <cell r="C110" t="str">
            <v>AIP000425</v>
          </cell>
          <cell r="D110" t="str">
            <v>20625</v>
          </cell>
          <cell r="E110" t="str">
            <v>PR</v>
          </cell>
          <cell r="F110" t="str">
            <v>Protections</v>
          </cell>
          <cell r="G110">
            <v>25</v>
          </cell>
        </row>
        <row r="111">
          <cell r="B111" t="str">
            <v>20625SS-BULK</v>
          </cell>
          <cell r="C111" t="str">
            <v>AIP000425</v>
          </cell>
          <cell r="D111" t="str">
            <v>20625</v>
          </cell>
          <cell r="E111" t="str">
            <v>SS-BULK</v>
          </cell>
          <cell r="F111" t="str">
            <v>BULK</v>
          </cell>
          <cell r="G111">
            <v>3</v>
          </cell>
        </row>
        <row r="112">
          <cell r="B112" t="str">
            <v>23341AC</v>
          </cell>
          <cell r="C112" t="str">
            <v>AIP000426</v>
          </cell>
          <cell r="D112" t="str">
            <v>23341</v>
          </cell>
          <cell r="E112" t="str">
            <v>AC</v>
          </cell>
          <cell r="F112" t="str">
            <v>AC Transfer Scheme</v>
          </cell>
          <cell r="G112">
            <v>1</v>
          </cell>
        </row>
        <row r="113">
          <cell r="B113" t="str">
            <v>23341BRHV</v>
          </cell>
          <cell r="C113" t="str">
            <v>AIP000426</v>
          </cell>
          <cell r="D113" t="str">
            <v>23341</v>
          </cell>
          <cell r="E113" t="str">
            <v>BRHV</v>
          </cell>
          <cell r="F113" t="str">
            <v>Breakers (HV)</v>
          </cell>
          <cell r="G113">
            <v>16</v>
          </cell>
        </row>
        <row r="114">
          <cell r="B114" t="str">
            <v>23341PR</v>
          </cell>
          <cell r="C114" t="str">
            <v>AIP000426</v>
          </cell>
          <cell r="D114" t="str">
            <v>23341</v>
          </cell>
          <cell r="E114" t="str">
            <v>PR</v>
          </cell>
          <cell r="F114" t="str">
            <v>Protections</v>
          </cell>
          <cell r="G114">
            <v>72</v>
          </cell>
        </row>
        <row r="115">
          <cell r="B115" t="str">
            <v>23341SWAB</v>
          </cell>
          <cell r="C115" t="str">
            <v>AIP000426</v>
          </cell>
          <cell r="D115" t="str">
            <v>23341</v>
          </cell>
          <cell r="E115" t="str">
            <v>SWAB</v>
          </cell>
          <cell r="F115" t="str">
            <v>Switches (HV)</v>
          </cell>
          <cell r="G115">
            <v>44</v>
          </cell>
        </row>
        <row r="116">
          <cell r="B116" t="str">
            <v>23341TFSSGT</v>
          </cell>
          <cell r="C116" t="str">
            <v>AIP000426</v>
          </cell>
          <cell r="D116" t="str">
            <v>23341</v>
          </cell>
          <cell r="E116" t="str">
            <v>TFSSGT</v>
          </cell>
          <cell r="F116" t="str">
            <v>SS Transformers</v>
          </cell>
          <cell r="G116">
            <v>2</v>
          </cell>
        </row>
        <row r="117">
          <cell r="B117" t="str">
            <v>20584AC</v>
          </cell>
          <cell r="C117" t="str">
            <v>AIP000427</v>
          </cell>
          <cell r="D117" t="str">
            <v>20584</v>
          </cell>
          <cell r="E117" t="str">
            <v>AC</v>
          </cell>
          <cell r="F117" t="str">
            <v>AC Transfer Scheme</v>
          </cell>
          <cell r="G117">
            <v>1</v>
          </cell>
        </row>
        <row r="118">
          <cell r="B118" t="str">
            <v>20584BRLV</v>
          </cell>
          <cell r="C118" t="str">
            <v>AIP000427</v>
          </cell>
          <cell r="D118" t="str">
            <v>20584</v>
          </cell>
          <cell r="E118" t="str">
            <v>BRLV</v>
          </cell>
          <cell r="F118" t="str">
            <v>Breakers (LV)</v>
          </cell>
          <cell r="G118">
            <v>13</v>
          </cell>
        </row>
        <row r="119">
          <cell r="B119" t="str">
            <v>20584CHARGER</v>
          </cell>
          <cell r="C119" t="str">
            <v>AIP000427</v>
          </cell>
          <cell r="D119" t="str">
            <v>20584</v>
          </cell>
          <cell r="E119" t="str">
            <v>CHARGER</v>
          </cell>
          <cell r="F119" t="str">
            <v>Charger</v>
          </cell>
          <cell r="G119">
            <v>1</v>
          </cell>
        </row>
        <row r="120">
          <cell r="B120" t="str">
            <v>20584DC</v>
          </cell>
          <cell r="C120" t="str">
            <v>AIP000427</v>
          </cell>
          <cell r="D120" t="str">
            <v>20584</v>
          </cell>
          <cell r="E120" t="str">
            <v>DC</v>
          </cell>
          <cell r="F120" t="str">
            <v>DC Transfer Scheme</v>
          </cell>
          <cell r="G120">
            <v>1</v>
          </cell>
        </row>
        <row r="121">
          <cell r="B121" t="str">
            <v>20584DCBATTERY</v>
          </cell>
          <cell r="C121" t="str">
            <v>AIP000427</v>
          </cell>
          <cell r="D121" t="str">
            <v>20584</v>
          </cell>
          <cell r="E121" t="str">
            <v>DCBATTERY</v>
          </cell>
          <cell r="F121" t="str">
            <v>Battery</v>
          </cell>
          <cell r="G121">
            <v>1</v>
          </cell>
        </row>
        <row r="122">
          <cell r="B122" t="str">
            <v>20584HVIT</v>
          </cell>
          <cell r="C122" t="str">
            <v>AIP000427</v>
          </cell>
          <cell r="D122" t="str">
            <v>20584</v>
          </cell>
          <cell r="E122" t="str">
            <v>HVIT</v>
          </cell>
          <cell r="F122" t="str">
            <v>HVITs</v>
          </cell>
          <cell r="G122">
            <v>6</v>
          </cell>
        </row>
        <row r="123">
          <cell r="B123" t="str">
            <v>20584MVGIS</v>
          </cell>
          <cell r="C123" t="str">
            <v>AIP000427</v>
          </cell>
          <cell r="D123" t="str">
            <v>20584</v>
          </cell>
          <cell r="E123" t="str">
            <v>MVGIS</v>
          </cell>
          <cell r="F123" t="str">
            <v>MVGIS (Buses)</v>
          </cell>
          <cell r="G123">
            <v>2</v>
          </cell>
        </row>
        <row r="124">
          <cell r="B124" t="str">
            <v>20584PCT</v>
          </cell>
          <cell r="C124" t="str">
            <v>AIP000427</v>
          </cell>
          <cell r="D124" t="str">
            <v>20584</v>
          </cell>
          <cell r="E124" t="str">
            <v>PCT</v>
          </cell>
          <cell r="F124" t="str">
            <v>PCT Box</v>
          </cell>
          <cell r="G124">
            <v>1</v>
          </cell>
        </row>
        <row r="125">
          <cell r="B125" t="str">
            <v>20584PR</v>
          </cell>
          <cell r="C125" t="str">
            <v>AIP000427</v>
          </cell>
          <cell r="D125" t="str">
            <v>20584</v>
          </cell>
          <cell r="E125" t="str">
            <v>PR</v>
          </cell>
          <cell r="F125" t="str">
            <v>Protections</v>
          </cell>
          <cell r="G125">
            <v>19</v>
          </cell>
        </row>
        <row r="126">
          <cell r="B126" t="str">
            <v>20584RTU</v>
          </cell>
          <cell r="C126" t="str">
            <v>AIP000427</v>
          </cell>
          <cell r="D126" t="str">
            <v>20584</v>
          </cell>
          <cell r="E126" t="str">
            <v>RTU</v>
          </cell>
          <cell r="F126" t="str">
            <v>RTU</v>
          </cell>
          <cell r="G126">
            <v>1</v>
          </cell>
        </row>
        <row r="127">
          <cell r="B127" t="str">
            <v>20584SPILL</v>
          </cell>
          <cell r="C127" t="str">
            <v>AIP000427</v>
          </cell>
          <cell r="D127" t="str">
            <v>20584</v>
          </cell>
          <cell r="E127" t="str">
            <v>SPILL</v>
          </cell>
          <cell r="F127" t="str">
            <v>Spill Containment</v>
          </cell>
          <cell r="G127">
            <v>2</v>
          </cell>
        </row>
        <row r="128">
          <cell r="B128" t="str">
            <v>20584SWAB</v>
          </cell>
          <cell r="C128" t="str">
            <v>AIP000427</v>
          </cell>
          <cell r="D128" t="str">
            <v>20584</v>
          </cell>
          <cell r="E128" t="str">
            <v>SWAB</v>
          </cell>
          <cell r="F128" t="str">
            <v>Switches (HV)</v>
          </cell>
          <cell r="G128">
            <v>4</v>
          </cell>
        </row>
        <row r="129">
          <cell r="B129" t="str">
            <v>20584TF</v>
          </cell>
          <cell r="C129" t="str">
            <v>AIP000427</v>
          </cell>
          <cell r="D129" t="str">
            <v>20584</v>
          </cell>
          <cell r="E129" t="str">
            <v>TF</v>
          </cell>
          <cell r="F129" t="str">
            <v>Transformers</v>
          </cell>
          <cell r="G129">
            <v>2</v>
          </cell>
        </row>
        <row r="130">
          <cell r="B130" t="str">
            <v>20584TFSSGT</v>
          </cell>
          <cell r="C130" t="str">
            <v>AIP000427</v>
          </cell>
          <cell r="D130" t="str">
            <v>20584</v>
          </cell>
          <cell r="E130" t="str">
            <v>TFSSGT</v>
          </cell>
          <cell r="F130" t="str">
            <v>SS Transformers</v>
          </cell>
          <cell r="G130">
            <v>2</v>
          </cell>
        </row>
        <row r="131">
          <cell r="B131" t="str">
            <v>20670AC</v>
          </cell>
          <cell r="C131" t="str">
            <v>AIP000429</v>
          </cell>
          <cell r="D131" t="str">
            <v>20670</v>
          </cell>
          <cell r="E131" t="str">
            <v>AC</v>
          </cell>
          <cell r="F131" t="str">
            <v>AC Transfer Scheme</v>
          </cell>
          <cell r="G131">
            <v>1</v>
          </cell>
        </row>
        <row r="132">
          <cell r="B132" t="str">
            <v>20670BRHV-230kV</v>
          </cell>
          <cell r="C132" t="str">
            <v>AIP000429</v>
          </cell>
          <cell r="D132" t="str">
            <v>20670</v>
          </cell>
          <cell r="E132" t="str">
            <v>BRHV-230kV</v>
          </cell>
          <cell r="F132" t="str">
            <v>230kV</v>
          </cell>
          <cell r="G132">
            <v>29</v>
          </cell>
        </row>
        <row r="133">
          <cell r="B133" t="str">
            <v>20670BRHV-500kV</v>
          </cell>
          <cell r="C133" t="str">
            <v>AIP000429</v>
          </cell>
          <cell r="D133" t="str">
            <v>20670</v>
          </cell>
          <cell r="E133" t="str">
            <v>BRHV-500kV</v>
          </cell>
          <cell r="F133" t="str">
            <v>500kV</v>
          </cell>
          <cell r="G133">
            <v>2</v>
          </cell>
        </row>
        <row r="134">
          <cell r="B134" t="str">
            <v>20670CHARGER-250V</v>
          </cell>
          <cell r="C134" t="str">
            <v>AIP000429</v>
          </cell>
          <cell r="D134" t="str">
            <v>20670</v>
          </cell>
          <cell r="E134" t="str">
            <v>CHARGER-250V</v>
          </cell>
          <cell r="F134" t="str">
            <v>250V</v>
          </cell>
          <cell r="G134">
            <v>4</v>
          </cell>
        </row>
        <row r="135">
          <cell r="B135" t="str">
            <v>20670CHARGER-48V</v>
          </cell>
          <cell r="C135" t="str">
            <v>AIP000429</v>
          </cell>
          <cell r="D135" t="str">
            <v>20670</v>
          </cell>
          <cell r="E135" t="str">
            <v>CHARGER-48V</v>
          </cell>
          <cell r="F135" t="str">
            <v>48V</v>
          </cell>
          <cell r="G135">
            <v>6</v>
          </cell>
        </row>
        <row r="136">
          <cell r="B136" t="str">
            <v>20670DCBATTERY-250V</v>
          </cell>
          <cell r="C136" t="str">
            <v>AIP000429</v>
          </cell>
          <cell r="D136" t="str">
            <v>20670</v>
          </cell>
          <cell r="E136" t="str">
            <v>DCBATTERY-250V</v>
          </cell>
          <cell r="F136" t="str">
            <v>250V</v>
          </cell>
          <cell r="G136">
            <v>4</v>
          </cell>
        </row>
        <row r="137">
          <cell r="B137" t="str">
            <v>20670HVIT-230kV</v>
          </cell>
          <cell r="C137" t="str">
            <v>AIP000429</v>
          </cell>
          <cell r="D137" t="str">
            <v>20670</v>
          </cell>
          <cell r="E137" t="str">
            <v>HVIT-230kV</v>
          </cell>
          <cell r="F137" t="str">
            <v>230kV</v>
          </cell>
          <cell r="G137">
            <v>33</v>
          </cell>
        </row>
        <row r="138">
          <cell r="B138" t="str">
            <v>20670PR</v>
          </cell>
          <cell r="C138" t="str">
            <v>AIP000429</v>
          </cell>
          <cell r="D138" t="str">
            <v>20670</v>
          </cell>
          <cell r="E138" t="str">
            <v>PR</v>
          </cell>
          <cell r="F138" t="str">
            <v>Protections</v>
          </cell>
          <cell r="G138">
            <v>86</v>
          </cell>
        </row>
        <row r="139">
          <cell r="B139" t="str">
            <v>20670RTU</v>
          </cell>
          <cell r="C139" t="str">
            <v>AIP000429</v>
          </cell>
          <cell r="D139" t="str">
            <v>20670</v>
          </cell>
          <cell r="E139" t="str">
            <v>RTU</v>
          </cell>
          <cell r="F139" t="str">
            <v>RTU</v>
          </cell>
          <cell r="G139">
            <v>1</v>
          </cell>
        </row>
        <row r="140">
          <cell r="B140" t="str">
            <v>20670SA-230kV</v>
          </cell>
          <cell r="C140" t="str">
            <v>AIP000429</v>
          </cell>
          <cell r="D140" t="str">
            <v>20670</v>
          </cell>
          <cell r="E140" t="str">
            <v>SA-230kV</v>
          </cell>
          <cell r="F140" t="str">
            <v>230kV</v>
          </cell>
          <cell r="G140">
            <v>18</v>
          </cell>
        </row>
        <row r="141">
          <cell r="B141" t="str">
            <v>20670SA-27.6kV</v>
          </cell>
          <cell r="C141" t="str">
            <v>AIP000429</v>
          </cell>
          <cell r="D141" t="str">
            <v>20670</v>
          </cell>
          <cell r="E141" t="str">
            <v>SA-27.6kV</v>
          </cell>
          <cell r="F141" t="str">
            <v>27.6kV</v>
          </cell>
          <cell r="G141">
            <v>6</v>
          </cell>
        </row>
        <row r="142">
          <cell r="B142" t="str">
            <v>20670SA-500kV</v>
          </cell>
          <cell r="C142" t="str">
            <v>AIP000429</v>
          </cell>
          <cell r="D142" t="str">
            <v>20670</v>
          </cell>
          <cell r="E142" t="str">
            <v>SA-500kV</v>
          </cell>
          <cell r="F142" t="str">
            <v>500kV</v>
          </cell>
          <cell r="G142">
            <v>6</v>
          </cell>
        </row>
        <row r="143">
          <cell r="B143" t="str">
            <v>20670SWAB-230kV</v>
          </cell>
          <cell r="C143" t="str">
            <v>AIP000429</v>
          </cell>
          <cell r="D143" t="str">
            <v>20670</v>
          </cell>
          <cell r="E143" t="str">
            <v>SWAB-230kV</v>
          </cell>
          <cell r="F143" t="str">
            <v>230kV</v>
          </cell>
          <cell r="G143">
            <v>84</v>
          </cell>
        </row>
        <row r="144">
          <cell r="B144" t="str">
            <v>20670SWAB-500kV</v>
          </cell>
          <cell r="C144" t="str">
            <v>AIP000429</v>
          </cell>
          <cell r="D144" t="str">
            <v>20670</v>
          </cell>
          <cell r="E144" t="str">
            <v>SWAB-500kV</v>
          </cell>
          <cell r="F144" t="str">
            <v>500kV</v>
          </cell>
          <cell r="G144">
            <v>14</v>
          </cell>
        </row>
        <row r="145">
          <cell r="B145" t="str">
            <v>20574AC</v>
          </cell>
          <cell r="C145" t="str">
            <v>AIP000431</v>
          </cell>
          <cell r="D145" t="str">
            <v>20574</v>
          </cell>
          <cell r="E145" t="str">
            <v>AC</v>
          </cell>
          <cell r="F145" t="str">
            <v>AC Transfer Scheme</v>
          </cell>
          <cell r="G145">
            <v>1</v>
          </cell>
        </row>
        <row r="146">
          <cell r="B146" t="str">
            <v>20574BRLV</v>
          </cell>
          <cell r="C146" t="str">
            <v>AIP000431</v>
          </cell>
          <cell r="D146" t="str">
            <v>20574</v>
          </cell>
          <cell r="E146" t="str">
            <v>BRLV</v>
          </cell>
          <cell r="F146" t="str">
            <v>Breakers (LV)</v>
          </cell>
          <cell r="G146">
            <v>15</v>
          </cell>
        </row>
        <row r="147">
          <cell r="B147" t="str">
            <v>20574CHARGER</v>
          </cell>
          <cell r="C147" t="str">
            <v>AIP000431</v>
          </cell>
          <cell r="D147" t="str">
            <v>20574</v>
          </cell>
          <cell r="E147" t="str">
            <v>CHARGER</v>
          </cell>
          <cell r="F147" t="str">
            <v>Charger</v>
          </cell>
          <cell r="G147">
            <v>1</v>
          </cell>
        </row>
        <row r="148">
          <cell r="B148" t="str">
            <v>20574DC</v>
          </cell>
          <cell r="C148" t="str">
            <v>AIP000431</v>
          </cell>
          <cell r="D148" t="str">
            <v>20574</v>
          </cell>
          <cell r="E148" t="str">
            <v>DC</v>
          </cell>
          <cell r="F148" t="str">
            <v>DC Transfer Scheme</v>
          </cell>
          <cell r="G148">
            <v>1</v>
          </cell>
        </row>
        <row r="149">
          <cell r="B149" t="str">
            <v>20574DCBATTERY</v>
          </cell>
          <cell r="C149" t="str">
            <v>AIP000431</v>
          </cell>
          <cell r="D149" t="str">
            <v>20574</v>
          </cell>
          <cell r="E149" t="str">
            <v>DCBATTERY</v>
          </cell>
          <cell r="F149" t="str">
            <v>Battery</v>
          </cell>
          <cell r="G149">
            <v>1</v>
          </cell>
        </row>
        <row r="150">
          <cell r="B150" t="str">
            <v>20574HVIT</v>
          </cell>
          <cell r="C150" t="str">
            <v>AIP000431</v>
          </cell>
          <cell r="D150" t="str">
            <v>20574</v>
          </cell>
          <cell r="E150" t="str">
            <v>HVIT</v>
          </cell>
          <cell r="F150" t="str">
            <v>HVITs</v>
          </cell>
          <cell r="G150">
            <v>3</v>
          </cell>
        </row>
        <row r="151">
          <cell r="B151" t="str">
            <v>20574PR</v>
          </cell>
          <cell r="C151" t="str">
            <v>AIP000431</v>
          </cell>
          <cell r="D151" t="str">
            <v>20574</v>
          </cell>
          <cell r="E151" t="str">
            <v>PR</v>
          </cell>
          <cell r="F151" t="str">
            <v>Protections</v>
          </cell>
          <cell r="G151">
            <v>26</v>
          </cell>
        </row>
        <row r="152">
          <cell r="B152" t="str">
            <v>20574SA</v>
          </cell>
          <cell r="C152" t="str">
            <v>AIP000431</v>
          </cell>
          <cell r="D152" t="str">
            <v>20574</v>
          </cell>
          <cell r="E152" t="str">
            <v>SA</v>
          </cell>
          <cell r="F152" t="str">
            <v>Surge Arrestor</v>
          </cell>
          <cell r="G152">
            <v>18</v>
          </cell>
        </row>
        <row r="153">
          <cell r="B153" t="str">
            <v>20574SPILL</v>
          </cell>
          <cell r="C153" t="str">
            <v>AIP000431</v>
          </cell>
          <cell r="D153" t="str">
            <v>20574</v>
          </cell>
          <cell r="E153" t="str">
            <v>SPILL</v>
          </cell>
          <cell r="F153" t="str">
            <v>Spill Containment</v>
          </cell>
          <cell r="G153">
            <v>2</v>
          </cell>
        </row>
        <row r="154">
          <cell r="B154" t="str">
            <v>20574SWAB</v>
          </cell>
          <cell r="C154" t="str">
            <v>AIP000431</v>
          </cell>
          <cell r="D154" t="str">
            <v>20574</v>
          </cell>
          <cell r="E154" t="str">
            <v>SWAB</v>
          </cell>
          <cell r="F154" t="str">
            <v>Switches (HV)</v>
          </cell>
          <cell r="G154">
            <v>4</v>
          </cell>
        </row>
        <row r="155">
          <cell r="B155" t="str">
            <v>20574TF</v>
          </cell>
          <cell r="C155" t="str">
            <v>AIP000431</v>
          </cell>
          <cell r="D155" t="str">
            <v>20574</v>
          </cell>
          <cell r="E155" t="str">
            <v>TF</v>
          </cell>
          <cell r="F155" t="str">
            <v>Transformers</v>
          </cell>
          <cell r="G155">
            <v>2</v>
          </cell>
        </row>
        <row r="156">
          <cell r="B156" t="str">
            <v>22319AC</v>
          </cell>
          <cell r="C156" t="str">
            <v>AIP000433</v>
          </cell>
          <cell r="D156" t="str">
            <v>22319</v>
          </cell>
          <cell r="E156" t="str">
            <v>AC</v>
          </cell>
          <cell r="F156" t="str">
            <v>AC Transfer Scheme</v>
          </cell>
          <cell r="G156">
            <v>1</v>
          </cell>
        </row>
        <row r="157">
          <cell r="B157" t="str">
            <v>22319CHARGER</v>
          </cell>
          <cell r="C157" t="str">
            <v>AIP000433</v>
          </cell>
          <cell r="D157" t="str">
            <v>22319</v>
          </cell>
          <cell r="E157" t="str">
            <v>CHARGER</v>
          </cell>
          <cell r="F157" t="str">
            <v>Charger</v>
          </cell>
          <cell r="G157">
            <v>1</v>
          </cell>
        </row>
        <row r="158">
          <cell r="B158" t="str">
            <v>22319DCBATTERY</v>
          </cell>
          <cell r="C158" t="str">
            <v>AIP000433</v>
          </cell>
          <cell r="D158" t="str">
            <v>22319</v>
          </cell>
          <cell r="E158" t="str">
            <v>DCBATTERY</v>
          </cell>
          <cell r="F158" t="str">
            <v>Battery</v>
          </cell>
          <cell r="G158">
            <v>1</v>
          </cell>
        </row>
        <row r="159">
          <cell r="B159" t="str">
            <v>22319HVIT</v>
          </cell>
          <cell r="C159" t="str">
            <v>AIP000433</v>
          </cell>
          <cell r="D159" t="str">
            <v>22319</v>
          </cell>
          <cell r="E159" t="str">
            <v>HVIT</v>
          </cell>
          <cell r="F159" t="str">
            <v>HVITs</v>
          </cell>
          <cell r="G159">
            <v>6</v>
          </cell>
        </row>
        <row r="160">
          <cell r="B160" t="str">
            <v>22319PR</v>
          </cell>
          <cell r="C160" t="str">
            <v>AIP000433</v>
          </cell>
          <cell r="D160" t="str">
            <v>22319</v>
          </cell>
          <cell r="E160" t="str">
            <v>PR</v>
          </cell>
          <cell r="F160" t="str">
            <v>Protections</v>
          </cell>
          <cell r="G160">
            <v>26</v>
          </cell>
        </row>
        <row r="161">
          <cell r="B161" t="str">
            <v>22319SA</v>
          </cell>
          <cell r="C161" t="str">
            <v>AIP000433</v>
          </cell>
          <cell r="D161" t="str">
            <v>22319</v>
          </cell>
          <cell r="E161" t="str">
            <v>SA</v>
          </cell>
          <cell r="F161" t="str">
            <v>Surge Arrestor</v>
          </cell>
          <cell r="G161">
            <v>18</v>
          </cell>
        </row>
        <row r="162">
          <cell r="B162" t="str">
            <v>22319SPILL</v>
          </cell>
          <cell r="C162" t="str">
            <v>AIP000433</v>
          </cell>
          <cell r="D162" t="str">
            <v>22319</v>
          </cell>
          <cell r="E162" t="str">
            <v>SPILL</v>
          </cell>
          <cell r="F162" t="str">
            <v>Spill Containment</v>
          </cell>
          <cell r="G162">
            <v>2</v>
          </cell>
        </row>
        <row r="163">
          <cell r="B163" t="str">
            <v>22319SWAB</v>
          </cell>
          <cell r="C163" t="str">
            <v>AIP000433</v>
          </cell>
          <cell r="D163" t="str">
            <v>22319</v>
          </cell>
          <cell r="E163" t="str">
            <v>SWAB</v>
          </cell>
          <cell r="F163" t="str">
            <v>Switches (HV)</v>
          </cell>
          <cell r="G163">
            <v>6</v>
          </cell>
        </row>
        <row r="164">
          <cell r="B164" t="str">
            <v>22319SWCS</v>
          </cell>
          <cell r="C164" t="str">
            <v>AIP000433</v>
          </cell>
          <cell r="D164" t="str">
            <v>22319</v>
          </cell>
          <cell r="E164" t="str">
            <v>SWCS</v>
          </cell>
          <cell r="F164" t="str">
            <v>Switches - Circuit Switchers (HV)</v>
          </cell>
          <cell r="G164">
            <v>2</v>
          </cell>
        </row>
        <row r="165">
          <cell r="B165" t="str">
            <v>22319TF</v>
          </cell>
          <cell r="C165" t="str">
            <v>AIP000433</v>
          </cell>
          <cell r="D165" t="str">
            <v>22319</v>
          </cell>
          <cell r="E165" t="str">
            <v>TF</v>
          </cell>
          <cell r="F165" t="str">
            <v>Transformers</v>
          </cell>
          <cell r="G165">
            <v>2</v>
          </cell>
        </row>
        <row r="166">
          <cell r="B166" t="str">
            <v>22319TFSSGT</v>
          </cell>
          <cell r="C166" t="str">
            <v>AIP000433</v>
          </cell>
          <cell r="D166" t="str">
            <v>22319</v>
          </cell>
          <cell r="E166" t="str">
            <v>TFSSGT</v>
          </cell>
          <cell r="F166" t="str">
            <v>SS Transformers</v>
          </cell>
          <cell r="G166">
            <v>2</v>
          </cell>
        </row>
        <row r="167">
          <cell r="B167" t="str">
            <v>20636AC</v>
          </cell>
          <cell r="C167" t="str">
            <v>AIP000437</v>
          </cell>
          <cell r="D167" t="str">
            <v>20636</v>
          </cell>
          <cell r="E167" t="str">
            <v>AC</v>
          </cell>
          <cell r="F167" t="str">
            <v>AC Transfer Scheme</v>
          </cell>
          <cell r="G167">
            <v>1</v>
          </cell>
        </row>
        <row r="168">
          <cell r="B168" t="str">
            <v>20636BRHV-115kV</v>
          </cell>
          <cell r="C168" t="str">
            <v>AIP000437</v>
          </cell>
          <cell r="D168" t="str">
            <v>20636</v>
          </cell>
          <cell r="E168" t="str">
            <v>BRHV-115kV</v>
          </cell>
          <cell r="F168" t="str">
            <v>115kV</v>
          </cell>
          <cell r="G168">
            <v>2</v>
          </cell>
        </row>
        <row r="169">
          <cell r="B169" t="str">
            <v>20636BRLV-27.6kV</v>
          </cell>
          <cell r="C169" t="str">
            <v>AIP000437</v>
          </cell>
          <cell r="D169" t="str">
            <v>20636</v>
          </cell>
          <cell r="E169" t="str">
            <v>BRLV-27.6kV</v>
          </cell>
          <cell r="F169" t="str">
            <v>27.6kV</v>
          </cell>
          <cell r="G169">
            <v>9</v>
          </cell>
        </row>
        <row r="170">
          <cell r="B170" t="str">
            <v>20636DC</v>
          </cell>
          <cell r="C170" t="str">
            <v>AIP000437</v>
          </cell>
          <cell r="D170" t="str">
            <v>20636</v>
          </cell>
          <cell r="E170" t="str">
            <v>DC</v>
          </cell>
          <cell r="F170" t="str">
            <v>DC Transfer Scheme</v>
          </cell>
          <cell r="G170">
            <v>1</v>
          </cell>
        </row>
        <row r="171">
          <cell r="B171" t="str">
            <v>20636DCBATTERY-125V</v>
          </cell>
          <cell r="C171" t="str">
            <v>AIP000437</v>
          </cell>
          <cell r="D171" t="str">
            <v>20636</v>
          </cell>
          <cell r="E171" t="str">
            <v>DCBATTERY-125V</v>
          </cell>
          <cell r="F171" t="str">
            <v>125V</v>
          </cell>
          <cell r="G171">
            <v>2</v>
          </cell>
        </row>
        <row r="172">
          <cell r="B172" t="str">
            <v>20636HVIT-115kV</v>
          </cell>
          <cell r="C172" t="str">
            <v>AIP000437</v>
          </cell>
          <cell r="D172" t="str">
            <v>20636</v>
          </cell>
          <cell r="E172" t="str">
            <v>HVIT-115kV</v>
          </cell>
          <cell r="F172" t="str">
            <v>115kV</v>
          </cell>
          <cell r="G172">
            <v>9</v>
          </cell>
        </row>
        <row r="173">
          <cell r="B173" t="str">
            <v>20636PCT</v>
          </cell>
          <cell r="C173" t="str">
            <v>AIP000437</v>
          </cell>
          <cell r="D173" t="str">
            <v>20636</v>
          </cell>
          <cell r="E173" t="str">
            <v>PCT</v>
          </cell>
          <cell r="F173" t="str">
            <v>PCT Box</v>
          </cell>
          <cell r="G173">
            <v>1</v>
          </cell>
        </row>
        <row r="174">
          <cell r="B174" t="str">
            <v>20636PR</v>
          </cell>
          <cell r="C174" t="str">
            <v>AIP000437</v>
          </cell>
          <cell r="D174" t="str">
            <v>20636</v>
          </cell>
          <cell r="E174" t="str">
            <v>PR</v>
          </cell>
          <cell r="F174" t="str">
            <v>Protections</v>
          </cell>
          <cell r="G174">
            <v>10</v>
          </cell>
        </row>
        <row r="175">
          <cell r="B175" t="str">
            <v>20636SA-115kV</v>
          </cell>
          <cell r="C175" t="str">
            <v>AIP000437</v>
          </cell>
          <cell r="D175" t="str">
            <v>20636</v>
          </cell>
          <cell r="E175" t="str">
            <v>SA-115kV</v>
          </cell>
          <cell r="F175" t="str">
            <v>115kV</v>
          </cell>
          <cell r="G175">
            <v>6</v>
          </cell>
        </row>
        <row r="176">
          <cell r="B176" t="str">
            <v>20636SA-27.6kV</v>
          </cell>
          <cell r="C176" t="str">
            <v>AIP000437</v>
          </cell>
          <cell r="D176" t="str">
            <v>20636</v>
          </cell>
          <cell r="E176" t="str">
            <v>SA-27.6kV</v>
          </cell>
          <cell r="F176" t="str">
            <v>27.6kV</v>
          </cell>
          <cell r="G176">
            <v>6</v>
          </cell>
        </row>
        <row r="177">
          <cell r="B177" t="str">
            <v>20636SS-BULK</v>
          </cell>
          <cell r="C177" t="str">
            <v>AIP000437</v>
          </cell>
          <cell r="D177" t="str">
            <v>20636</v>
          </cell>
          <cell r="E177" t="str">
            <v>SS-BULK</v>
          </cell>
          <cell r="F177" t="str">
            <v>BULK</v>
          </cell>
          <cell r="G177">
            <v>2</v>
          </cell>
        </row>
        <row r="178">
          <cell r="B178" t="str">
            <v>20638BRHV</v>
          </cell>
          <cell r="C178" t="str">
            <v>AIP000438</v>
          </cell>
          <cell r="D178" t="str">
            <v>20638</v>
          </cell>
          <cell r="E178" t="str">
            <v>BRHV</v>
          </cell>
          <cell r="F178" t="str">
            <v>Breakers (HV)</v>
          </cell>
          <cell r="G178">
            <v>27</v>
          </cell>
        </row>
        <row r="179">
          <cell r="B179" t="str">
            <v>20638HVIT</v>
          </cell>
          <cell r="C179" t="str">
            <v>AIP000438</v>
          </cell>
          <cell r="D179" t="str">
            <v>20638</v>
          </cell>
          <cell r="E179" t="str">
            <v>HVIT</v>
          </cell>
          <cell r="F179" t="str">
            <v>HVITs</v>
          </cell>
          <cell r="G179">
            <v>21</v>
          </cell>
        </row>
        <row r="180">
          <cell r="B180" t="str">
            <v>20638PR</v>
          </cell>
          <cell r="C180" t="str">
            <v>AIP000438</v>
          </cell>
          <cell r="D180" t="str">
            <v>20638</v>
          </cell>
          <cell r="E180" t="str">
            <v>PR</v>
          </cell>
          <cell r="F180" t="str">
            <v>Protections</v>
          </cell>
          <cell r="G180">
            <v>107</v>
          </cell>
        </row>
        <row r="181">
          <cell r="B181" t="str">
            <v>20638SWAB</v>
          </cell>
          <cell r="C181" t="str">
            <v>AIP000438</v>
          </cell>
          <cell r="D181" t="str">
            <v>20638</v>
          </cell>
          <cell r="E181" t="str">
            <v>SWAB</v>
          </cell>
          <cell r="F181" t="str">
            <v>Switches (HV)</v>
          </cell>
          <cell r="G181">
            <v>73</v>
          </cell>
        </row>
        <row r="182">
          <cell r="B182" t="str">
            <v>20667HVIT-230kV</v>
          </cell>
          <cell r="C182" t="str">
            <v>AIP000441</v>
          </cell>
          <cell r="D182" t="str">
            <v>20667</v>
          </cell>
          <cell r="E182" t="str">
            <v>HVIT-230kV</v>
          </cell>
          <cell r="F182" t="str">
            <v>230kV</v>
          </cell>
          <cell r="G182">
            <v>1</v>
          </cell>
        </row>
        <row r="183">
          <cell r="B183" t="str">
            <v>20667MVGIS-27.6kV</v>
          </cell>
          <cell r="C183" t="str">
            <v>AIP000441</v>
          </cell>
          <cell r="D183" t="str">
            <v>20667</v>
          </cell>
          <cell r="E183" t="str">
            <v>MVGIS-27.6kV</v>
          </cell>
          <cell r="F183" t="str">
            <v>27.6kV</v>
          </cell>
          <cell r="G183">
            <v>2</v>
          </cell>
        </row>
        <row r="184">
          <cell r="B184" t="str">
            <v>20667PCT</v>
          </cell>
          <cell r="C184" t="str">
            <v>AIP000441</v>
          </cell>
          <cell r="D184" t="str">
            <v>20667</v>
          </cell>
          <cell r="E184" t="str">
            <v>PCT</v>
          </cell>
          <cell r="F184" t="str">
            <v>PCT Box</v>
          </cell>
          <cell r="G184">
            <v>1</v>
          </cell>
        </row>
        <row r="185">
          <cell r="B185" t="str">
            <v>20667PR</v>
          </cell>
          <cell r="C185" t="str">
            <v>AIP000441</v>
          </cell>
          <cell r="D185" t="str">
            <v>20667</v>
          </cell>
          <cell r="E185" t="str">
            <v>PR</v>
          </cell>
          <cell r="F185" t="str">
            <v>Protections</v>
          </cell>
          <cell r="G185">
            <v>30</v>
          </cell>
        </row>
        <row r="186">
          <cell r="B186" t="str">
            <v>20667SA-230kV</v>
          </cell>
          <cell r="C186" t="str">
            <v>AIP000441</v>
          </cell>
          <cell r="D186" t="str">
            <v>20667</v>
          </cell>
          <cell r="E186" t="str">
            <v>SA-230kV</v>
          </cell>
          <cell r="F186" t="str">
            <v>230kV</v>
          </cell>
          <cell r="G186">
            <v>6</v>
          </cell>
        </row>
        <row r="187">
          <cell r="B187" t="str">
            <v>20667SA-27.6kV</v>
          </cell>
          <cell r="C187" t="str">
            <v>AIP000441</v>
          </cell>
          <cell r="D187" t="str">
            <v>20667</v>
          </cell>
          <cell r="E187" t="str">
            <v>SA-27.6kV</v>
          </cell>
          <cell r="F187" t="str">
            <v>27.6kV</v>
          </cell>
          <cell r="G187">
            <v>12</v>
          </cell>
        </row>
        <row r="188">
          <cell r="B188" t="str">
            <v>20667SPILL</v>
          </cell>
          <cell r="C188" t="str">
            <v>AIP000441</v>
          </cell>
          <cell r="D188" t="str">
            <v>20667</v>
          </cell>
          <cell r="E188" t="str">
            <v>SPILL</v>
          </cell>
          <cell r="F188" t="str">
            <v>Spill Containment</v>
          </cell>
          <cell r="G188">
            <v>2</v>
          </cell>
        </row>
        <row r="189">
          <cell r="B189" t="str">
            <v>20667SS-DESN</v>
          </cell>
          <cell r="C189" t="str">
            <v>AIP000441</v>
          </cell>
          <cell r="D189" t="str">
            <v>20667</v>
          </cell>
          <cell r="E189" t="str">
            <v>SS-DESN</v>
          </cell>
          <cell r="F189" t="str">
            <v>DESN</v>
          </cell>
          <cell r="G189">
            <v>1</v>
          </cell>
        </row>
        <row r="190">
          <cell r="B190" t="str">
            <v>20667SWAB-230kV</v>
          </cell>
          <cell r="C190" t="str">
            <v>AIP000441</v>
          </cell>
          <cell r="D190" t="str">
            <v>20667</v>
          </cell>
          <cell r="E190" t="str">
            <v>SWAB-230kV</v>
          </cell>
          <cell r="F190" t="str">
            <v>230kV</v>
          </cell>
          <cell r="G190">
            <v>2</v>
          </cell>
        </row>
        <row r="191">
          <cell r="B191" t="str">
            <v>20667TF-S230-A(215-28kV) - 83MVA</v>
          </cell>
          <cell r="C191" t="str">
            <v>AIP000441</v>
          </cell>
          <cell r="D191" t="str">
            <v>20667</v>
          </cell>
          <cell r="E191" t="str">
            <v>TF-S230-A(215-28kV) - 83MVA</v>
          </cell>
          <cell r="F191" t="str">
            <v>S230-A(215-28kV) - 83MVA</v>
          </cell>
          <cell r="G191">
            <v>2</v>
          </cell>
        </row>
        <row r="192">
          <cell r="B192" t="str">
            <v>20153BRLV-13.8kV</v>
          </cell>
          <cell r="C192" t="str">
            <v>AIP000443</v>
          </cell>
          <cell r="D192" t="str">
            <v>20153</v>
          </cell>
          <cell r="E192" t="str">
            <v>BRLV-13.8kV</v>
          </cell>
          <cell r="F192" t="str">
            <v>13.8kV</v>
          </cell>
          <cell r="G192">
            <v>4</v>
          </cell>
        </row>
        <row r="193">
          <cell r="B193" t="str">
            <v>20153PR</v>
          </cell>
          <cell r="C193" t="str">
            <v>AIP000443</v>
          </cell>
          <cell r="D193" t="str">
            <v>20153</v>
          </cell>
          <cell r="E193" t="str">
            <v>PR</v>
          </cell>
          <cell r="F193" t="str">
            <v>Protections</v>
          </cell>
          <cell r="G193">
            <v>4</v>
          </cell>
        </row>
        <row r="194">
          <cell r="B194" t="str">
            <v>20147BRLV</v>
          </cell>
          <cell r="C194" t="str">
            <v>AIP000444</v>
          </cell>
          <cell r="D194" t="str">
            <v>20147</v>
          </cell>
          <cell r="E194" t="str">
            <v>BRLV</v>
          </cell>
          <cell r="F194" t="str">
            <v>Breakers (LV)</v>
          </cell>
          <cell r="G194">
            <v>4</v>
          </cell>
        </row>
        <row r="195">
          <cell r="B195" t="str">
            <v>20147PR</v>
          </cell>
          <cell r="C195" t="str">
            <v>AIP000444</v>
          </cell>
          <cell r="D195" t="str">
            <v>20147</v>
          </cell>
          <cell r="E195" t="str">
            <v>PR</v>
          </cell>
          <cell r="F195" t="str">
            <v>Protections</v>
          </cell>
          <cell r="G195">
            <v>4</v>
          </cell>
        </row>
        <row r="196">
          <cell r="B196" t="str">
            <v>22420AC</v>
          </cell>
          <cell r="C196" t="str">
            <v>AIP000445</v>
          </cell>
          <cell r="D196" t="str">
            <v>22420</v>
          </cell>
          <cell r="E196" t="str">
            <v>AC</v>
          </cell>
          <cell r="F196" t="str">
            <v>AC Transfer Scheme</v>
          </cell>
          <cell r="G196">
            <v>1</v>
          </cell>
        </row>
        <row r="197">
          <cell r="B197" t="str">
            <v>22420BRLV</v>
          </cell>
          <cell r="C197" t="str">
            <v>AIP000445</v>
          </cell>
          <cell r="D197" t="str">
            <v>22420</v>
          </cell>
          <cell r="E197" t="str">
            <v>BRLV</v>
          </cell>
          <cell r="F197" t="str">
            <v>Breakers (LV)</v>
          </cell>
          <cell r="G197">
            <v>7</v>
          </cell>
        </row>
        <row r="198">
          <cell r="B198" t="str">
            <v>22420CHARGER</v>
          </cell>
          <cell r="C198" t="str">
            <v>AIP000445</v>
          </cell>
          <cell r="D198" t="str">
            <v>22420</v>
          </cell>
          <cell r="E198" t="str">
            <v>CHARGER</v>
          </cell>
          <cell r="F198" t="str">
            <v>Charger</v>
          </cell>
          <cell r="G198">
            <v>1</v>
          </cell>
        </row>
        <row r="199">
          <cell r="B199" t="str">
            <v>22420DC</v>
          </cell>
          <cell r="C199" t="str">
            <v>AIP000445</v>
          </cell>
          <cell r="D199" t="str">
            <v>22420</v>
          </cell>
          <cell r="E199" t="str">
            <v>DC</v>
          </cell>
          <cell r="F199" t="str">
            <v>DC Transfer Scheme</v>
          </cell>
          <cell r="G199">
            <v>1</v>
          </cell>
        </row>
        <row r="200">
          <cell r="B200" t="str">
            <v>22420DCBATTERY</v>
          </cell>
          <cell r="C200" t="str">
            <v>AIP000445</v>
          </cell>
          <cell r="D200" t="str">
            <v>22420</v>
          </cell>
          <cell r="E200" t="str">
            <v>DCBATTERY</v>
          </cell>
          <cell r="F200" t="str">
            <v>Battery</v>
          </cell>
          <cell r="G200">
            <v>1</v>
          </cell>
        </row>
        <row r="201">
          <cell r="B201" t="str">
            <v>22420PCT</v>
          </cell>
          <cell r="C201" t="str">
            <v>AIP000445</v>
          </cell>
          <cell r="D201" t="str">
            <v>22420</v>
          </cell>
          <cell r="E201" t="str">
            <v>PCT</v>
          </cell>
          <cell r="F201" t="str">
            <v>PCT Box</v>
          </cell>
          <cell r="G201">
            <v>1</v>
          </cell>
        </row>
        <row r="202">
          <cell r="B202" t="str">
            <v>22420PR</v>
          </cell>
          <cell r="C202" t="str">
            <v>AIP000445</v>
          </cell>
          <cell r="D202" t="str">
            <v>22420</v>
          </cell>
          <cell r="E202" t="str">
            <v>PR</v>
          </cell>
          <cell r="F202" t="str">
            <v>Protections</v>
          </cell>
          <cell r="G202">
            <v>17</v>
          </cell>
        </row>
        <row r="203">
          <cell r="B203" t="str">
            <v>22420SA</v>
          </cell>
          <cell r="C203" t="str">
            <v>AIP000445</v>
          </cell>
          <cell r="D203" t="str">
            <v>22420</v>
          </cell>
          <cell r="E203" t="str">
            <v>SA</v>
          </cell>
          <cell r="F203" t="str">
            <v>Surge Arrestor</v>
          </cell>
          <cell r="G203">
            <v>3</v>
          </cell>
        </row>
        <row r="204">
          <cell r="B204" t="str">
            <v>22420SPILL</v>
          </cell>
          <cell r="C204" t="str">
            <v>AIP000445</v>
          </cell>
          <cell r="D204" t="str">
            <v>22420</v>
          </cell>
          <cell r="E204" t="str">
            <v>SPILL</v>
          </cell>
          <cell r="F204" t="str">
            <v>Spill Containment</v>
          </cell>
          <cell r="G204">
            <v>2</v>
          </cell>
        </row>
        <row r="205">
          <cell r="B205" t="str">
            <v>22420TF</v>
          </cell>
          <cell r="C205" t="str">
            <v>AIP000445</v>
          </cell>
          <cell r="D205" t="str">
            <v>22420</v>
          </cell>
          <cell r="E205" t="str">
            <v>TF</v>
          </cell>
          <cell r="F205" t="str">
            <v>Transformers</v>
          </cell>
          <cell r="G205">
            <v>1</v>
          </cell>
        </row>
        <row r="206">
          <cell r="B206" t="str">
            <v>20152BRLV</v>
          </cell>
          <cell r="C206" t="str">
            <v>AIP000450</v>
          </cell>
          <cell r="D206" t="str">
            <v>20152</v>
          </cell>
          <cell r="E206" t="str">
            <v>BRLV</v>
          </cell>
          <cell r="F206" t="str">
            <v>Breakers (LV)</v>
          </cell>
          <cell r="G206">
            <v>6</v>
          </cell>
        </row>
        <row r="207">
          <cell r="B207" t="str">
            <v>20152PR</v>
          </cell>
          <cell r="C207" t="str">
            <v>AIP000450</v>
          </cell>
          <cell r="D207" t="str">
            <v>20152</v>
          </cell>
          <cell r="E207" t="str">
            <v>PR</v>
          </cell>
          <cell r="F207" t="str">
            <v>Protections</v>
          </cell>
          <cell r="G207">
            <v>5</v>
          </cell>
        </row>
        <row r="208">
          <cell r="B208" t="str">
            <v>22965AC</v>
          </cell>
          <cell r="C208" t="str">
            <v>AIP005007</v>
          </cell>
          <cell r="D208" t="str">
            <v>22965</v>
          </cell>
          <cell r="E208" t="str">
            <v>AC</v>
          </cell>
          <cell r="F208" t="str">
            <v>AC Transfer Scheme</v>
          </cell>
          <cell r="G208">
            <v>1</v>
          </cell>
        </row>
        <row r="209">
          <cell r="B209" t="str">
            <v>22965PR</v>
          </cell>
          <cell r="C209" t="str">
            <v>AIP005007</v>
          </cell>
          <cell r="D209" t="str">
            <v>22965</v>
          </cell>
          <cell r="E209" t="str">
            <v>PR</v>
          </cell>
          <cell r="F209" t="str">
            <v>Protections</v>
          </cell>
          <cell r="G209">
            <v>8</v>
          </cell>
        </row>
        <row r="210">
          <cell r="B210" t="str">
            <v>22965SA</v>
          </cell>
          <cell r="C210" t="str">
            <v>AIP005007</v>
          </cell>
          <cell r="D210" t="str">
            <v>22965</v>
          </cell>
          <cell r="E210" t="str">
            <v>SA</v>
          </cell>
          <cell r="F210" t="str">
            <v>Surge Arrestor</v>
          </cell>
          <cell r="G210">
            <v>18</v>
          </cell>
        </row>
        <row r="211">
          <cell r="B211" t="str">
            <v>22965SPILL</v>
          </cell>
          <cell r="C211" t="str">
            <v>AIP005007</v>
          </cell>
          <cell r="D211" t="str">
            <v>22965</v>
          </cell>
          <cell r="E211" t="str">
            <v>SPILL</v>
          </cell>
          <cell r="F211" t="str">
            <v>Spill Containment</v>
          </cell>
          <cell r="G211">
            <v>2</v>
          </cell>
        </row>
        <row r="212">
          <cell r="B212" t="str">
            <v>22965SWAB</v>
          </cell>
          <cell r="C212" t="str">
            <v>AIP005007</v>
          </cell>
          <cell r="D212" t="str">
            <v>22965</v>
          </cell>
          <cell r="E212" t="str">
            <v>SWAB</v>
          </cell>
          <cell r="F212" t="str">
            <v>Switches (HV)</v>
          </cell>
          <cell r="G212">
            <v>2</v>
          </cell>
        </row>
        <row r="213">
          <cell r="B213" t="str">
            <v>22965TF</v>
          </cell>
          <cell r="C213" t="str">
            <v>AIP005007</v>
          </cell>
          <cell r="D213" t="str">
            <v>22965</v>
          </cell>
          <cell r="E213" t="str">
            <v>TF</v>
          </cell>
          <cell r="F213" t="str">
            <v>Transformers</v>
          </cell>
          <cell r="G213">
            <v>2</v>
          </cell>
        </row>
        <row r="214">
          <cell r="B214" t="str">
            <v>22965TFSSGT</v>
          </cell>
          <cell r="C214" t="str">
            <v>AIP005007</v>
          </cell>
          <cell r="D214" t="str">
            <v>22965</v>
          </cell>
          <cell r="E214" t="str">
            <v>TFSSGT</v>
          </cell>
          <cell r="F214" t="str">
            <v>SS Transformers</v>
          </cell>
          <cell r="G214">
            <v>1</v>
          </cell>
        </row>
        <row r="215">
          <cell r="B215" t="str">
            <v>22949AC</v>
          </cell>
          <cell r="C215" t="str">
            <v>AIP005009</v>
          </cell>
          <cell r="D215" t="str">
            <v>22949</v>
          </cell>
          <cell r="E215" t="str">
            <v>AC</v>
          </cell>
          <cell r="F215" t="str">
            <v>AC Transfer Scheme</v>
          </cell>
          <cell r="G215">
            <v>1</v>
          </cell>
        </row>
        <row r="216">
          <cell r="B216" t="str">
            <v>22949BRLV</v>
          </cell>
          <cell r="C216" t="str">
            <v>AIP005009</v>
          </cell>
          <cell r="D216" t="str">
            <v>22949</v>
          </cell>
          <cell r="E216" t="str">
            <v>BRLV</v>
          </cell>
          <cell r="F216" t="str">
            <v>Breakers (LV)</v>
          </cell>
          <cell r="G216">
            <v>8</v>
          </cell>
        </row>
        <row r="217">
          <cell r="B217" t="str">
            <v>22949CHARGER</v>
          </cell>
          <cell r="C217" t="str">
            <v>AIP005009</v>
          </cell>
          <cell r="D217" t="str">
            <v>22949</v>
          </cell>
          <cell r="E217" t="str">
            <v>CHARGER</v>
          </cell>
          <cell r="F217" t="str">
            <v>Charger</v>
          </cell>
          <cell r="G217">
            <v>1</v>
          </cell>
        </row>
        <row r="218">
          <cell r="B218" t="str">
            <v>22949DC</v>
          </cell>
          <cell r="C218" t="str">
            <v>AIP005009</v>
          </cell>
          <cell r="D218" t="str">
            <v>22949</v>
          </cell>
          <cell r="E218" t="str">
            <v>DC</v>
          </cell>
          <cell r="F218" t="str">
            <v>DC Transfer Scheme</v>
          </cell>
          <cell r="G218">
            <v>1</v>
          </cell>
        </row>
        <row r="219">
          <cell r="B219" t="str">
            <v>22949DCBATTERY</v>
          </cell>
          <cell r="C219" t="str">
            <v>AIP005009</v>
          </cell>
          <cell r="D219" t="str">
            <v>22949</v>
          </cell>
          <cell r="E219" t="str">
            <v>DCBATTERY</v>
          </cell>
          <cell r="F219" t="str">
            <v>Battery</v>
          </cell>
          <cell r="G219">
            <v>1</v>
          </cell>
        </row>
        <row r="220">
          <cell r="B220" t="str">
            <v>22949HVIT</v>
          </cell>
          <cell r="C220" t="str">
            <v>AIP005009</v>
          </cell>
          <cell r="D220" t="str">
            <v>22949</v>
          </cell>
          <cell r="E220" t="str">
            <v>HVIT</v>
          </cell>
          <cell r="F220" t="str">
            <v>HVITs</v>
          </cell>
          <cell r="G220">
            <v>6</v>
          </cell>
        </row>
        <row r="221">
          <cell r="B221" t="str">
            <v>22949MVGIS</v>
          </cell>
          <cell r="C221" t="str">
            <v>AIP005009</v>
          </cell>
          <cell r="D221" t="str">
            <v>22949</v>
          </cell>
          <cell r="E221" t="str">
            <v>MVGIS</v>
          </cell>
          <cell r="F221" t="str">
            <v>MVGIS (Buses)</v>
          </cell>
          <cell r="G221">
            <v>2</v>
          </cell>
        </row>
        <row r="222">
          <cell r="B222" t="str">
            <v>22949PR</v>
          </cell>
          <cell r="C222" t="str">
            <v>AIP005009</v>
          </cell>
          <cell r="D222" t="str">
            <v>22949</v>
          </cell>
          <cell r="E222" t="str">
            <v>PR</v>
          </cell>
          <cell r="F222" t="str">
            <v>Protections</v>
          </cell>
          <cell r="G222">
            <v>15</v>
          </cell>
        </row>
        <row r="223">
          <cell r="B223" t="str">
            <v>22949RTU</v>
          </cell>
          <cell r="C223" t="str">
            <v>AIP005009</v>
          </cell>
          <cell r="D223" t="str">
            <v>22949</v>
          </cell>
          <cell r="E223" t="str">
            <v>RTU</v>
          </cell>
          <cell r="F223" t="str">
            <v>RTU</v>
          </cell>
          <cell r="G223">
            <v>1</v>
          </cell>
        </row>
        <row r="224">
          <cell r="B224" t="str">
            <v>22949SA</v>
          </cell>
          <cell r="C224" t="str">
            <v>AIP005009</v>
          </cell>
          <cell r="D224" t="str">
            <v>22949</v>
          </cell>
          <cell r="E224" t="str">
            <v>SA</v>
          </cell>
          <cell r="F224" t="str">
            <v>Surge Arrestor</v>
          </cell>
          <cell r="G224">
            <v>12</v>
          </cell>
        </row>
        <row r="225">
          <cell r="B225" t="str">
            <v>22949SC</v>
          </cell>
          <cell r="C225" t="str">
            <v>AIP005009</v>
          </cell>
          <cell r="D225" t="str">
            <v>22949</v>
          </cell>
          <cell r="E225" t="str">
            <v>SC</v>
          </cell>
          <cell r="F225" t="str">
            <v>Capacitor Banks</v>
          </cell>
          <cell r="G225">
            <v>1</v>
          </cell>
        </row>
        <row r="226">
          <cell r="B226" t="str">
            <v>22949SPILL</v>
          </cell>
          <cell r="C226" t="str">
            <v>AIP005009</v>
          </cell>
          <cell r="D226" t="str">
            <v>22949</v>
          </cell>
          <cell r="E226" t="str">
            <v>SPILL</v>
          </cell>
          <cell r="F226" t="str">
            <v>Spill Containment</v>
          </cell>
          <cell r="G226">
            <v>2</v>
          </cell>
        </row>
        <row r="227">
          <cell r="B227" t="str">
            <v>22949SWAB</v>
          </cell>
          <cell r="C227" t="str">
            <v>AIP005009</v>
          </cell>
          <cell r="D227" t="str">
            <v>22949</v>
          </cell>
          <cell r="E227" t="str">
            <v>SWAB</v>
          </cell>
          <cell r="F227" t="str">
            <v>Switches (HV)</v>
          </cell>
          <cell r="G227">
            <v>2</v>
          </cell>
        </row>
        <row r="228">
          <cell r="B228" t="str">
            <v>22949TF</v>
          </cell>
          <cell r="C228" t="str">
            <v>AIP005009</v>
          </cell>
          <cell r="D228" t="str">
            <v>22949</v>
          </cell>
          <cell r="E228" t="str">
            <v>TF</v>
          </cell>
          <cell r="F228" t="str">
            <v>Transformers</v>
          </cell>
          <cell r="G228">
            <v>2</v>
          </cell>
        </row>
        <row r="229">
          <cell r="B229" t="str">
            <v>22949TFSSGT</v>
          </cell>
          <cell r="C229" t="str">
            <v>AIP005009</v>
          </cell>
          <cell r="D229" t="str">
            <v>22949</v>
          </cell>
          <cell r="E229" t="str">
            <v>TFSSGT</v>
          </cell>
          <cell r="F229" t="str">
            <v>SS Transformers</v>
          </cell>
          <cell r="G229">
            <v>2</v>
          </cell>
        </row>
        <row r="230">
          <cell r="B230" t="str">
            <v>22958BRHV-230kV</v>
          </cell>
          <cell r="C230" t="str">
            <v>AIP005011</v>
          </cell>
          <cell r="D230" t="str">
            <v>22958</v>
          </cell>
          <cell r="E230" t="str">
            <v>BRHV-230kV</v>
          </cell>
          <cell r="F230" t="str">
            <v>230kV</v>
          </cell>
          <cell r="G230">
            <v>4</v>
          </cell>
        </row>
        <row r="231">
          <cell r="B231" t="str">
            <v>22958BRLV-13.8kV</v>
          </cell>
          <cell r="C231" t="str">
            <v>AIP005011</v>
          </cell>
          <cell r="D231" t="str">
            <v>22958</v>
          </cell>
          <cell r="E231" t="str">
            <v>BRLV-13.8kV</v>
          </cell>
          <cell r="F231" t="str">
            <v>13.8kV</v>
          </cell>
          <cell r="G231">
            <v>22</v>
          </cell>
        </row>
        <row r="232">
          <cell r="B232" t="str">
            <v>22958PR</v>
          </cell>
          <cell r="C232" t="str">
            <v>AIP005011</v>
          </cell>
          <cell r="D232" t="str">
            <v>22958</v>
          </cell>
          <cell r="E232" t="str">
            <v>PR</v>
          </cell>
          <cell r="F232" t="str">
            <v>Protections</v>
          </cell>
          <cell r="G232">
            <v>8</v>
          </cell>
        </row>
        <row r="233">
          <cell r="B233" t="str">
            <v>22958SWAB-230kV</v>
          </cell>
          <cell r="C233" t="str">
            <v>AIP005011</v>
          </cell>
          <cell r="D233" t="str">
            <v>22958</v>
          </cell>
          <cell r="E233" t="str">
            <v>SWAB-230kV</v>
          </cell>
          <cell r="F233" t="str">
            <v>230kV</v>
          </cell>
          <cell r="G233">
            <v>12</v>
          </cell>
        </row>
        <row r="234">
          <cell r="B234" t="str">
            <v>22958TF-AUTO S230-B(239-121kV) - 250MVA</v>
          </cell>
          <cell r="C234" t="str">
            <v>AIP005011</v>
          </cell>
          <cell r="D234" t="str">
            <v>22958</v>
          </cell>
          <cell r="E234" t="str">
            <v>TF-AUTO S230-B(239-121kV) - 250MVA</v>
          </cell>
          <cell r="F234" t="str">
            <v>AUTO S230-B(239-121kV) - 250MVA</v>
          </cell>
          <cell r="G234">
            <v>2</v>
          </cell>
        </row>
        <row r="235">
          <cell r="B235" t="str">
            <v>22958TF-S230-C(215-14-14kV) - 100MVA</v>
          </cell>
          <cell r="C235" t="str">
            <v>AIP005011</v>
          </cell>
          <cell r="D235" t="str">
            <v>22958</v>
          </cell>
          <cell r="E235" t="str">
            <v>TF-S230-C(215-14-14kV) - 100MVA</v>
          </cell>
          <cell r="F235" t="str">
            <v>S230-C(215-14-14kV) - 100MVA</v>
          </cell>
          <cell r="G235">
            <v>1</v>
          </cell>
        </row>
        <row r="236">
          <cell r="B236" t="str">
            <v>22957BRHV-115kV</v>
          </cell>
          <cell r="C236" t="str">
            <v>AIP005012</v>
          </cell>
          <cell r="D236" t="str">
            <v>22957</v>
          </cell>
          <cell r="E236" t="str">
            <v>BRHV-115kV</v>
          </cell>
          <cell r="F236" t="str">
            <v>115kV</v>
          </cell>
          <cell r="G236">
            <v>1</v>
          </cell>
        </row>
        <row r="237">
          <cell r="B237" t="str">
            <v>22957BRHV-230kV</v>
          </cell>
          <cell r="C237" t="str">
            <v>AIP005012</v>
          </cell>
          <cell r="D237" t="str">
            <v>22957</v>
          </cell>
          <cell r="E237" t="str">
            <v>BRHV-230kV</v>
          </cell>
          <cell r="F237" t="str">
            <v>230kV</v>
          </cell>
          <cell r="G237">
            <v>1</v>
          </cell>
        </row>
        <row r="238">
          <cell r="B238" t="str">
            <v>22957BRLV-27.6kV</v>
          </cell>
          <cell r="C238" t="str">
            <v>AIP005012</v>
          </cell>
          <cell r="D238" t="str">
            <v>22957</v>
          </cell>
          <cell r="E238" t="str">
            <v>BRLV-27.6kV</v>
          </cell>
          <cell r="F238" t="str">
            <v>27.6kV</v>
          </cell>
          <cell r="G238">
            <v>2</v>
          </cell>
        </row>
        <row r="239">
          <cell r="B239" t="str">
            <v>22957PR</v>
          </cell>
          <cell r="C239" t="str">
            <v>AIP005012</v>
          </cell>
          <cell r="D239" t="str">
            <v>22957</v>
          </cell>
          <cell r="E239" t="str">
            <v>PR</v>
          </cell>
          <cell r="F239" t="str">
            <v>Protections</v>
          </cell>
          <cell r="G239">
            <v>24</v>
          </cell>
        </row>
        <row r="240">
          <cell r="B240" t="str">
            <v>22957SA-115kV</v>
          </cell>
          <cell r="C240" t="str">
            <v>AIP005012</v>
          </cell>
          <cell r="D240" t="str">
            <v>22957</v>
          </cell>
          <cell r="E240" t="str">
            <v>SA-115kV</v>
          </cell>
          <cell r="F240" t="str">
            <v>115kV</v>
          </cell>
          <cell r="G240">
            <v>6</v>
          </cell>
        </row>
        <row r="241">
          <cell r="B241" t="str">
            <v>22957SA-230kV</v>
          </cell>
          <cell r="C241" t="str">
            <v>AIP005012</v>
          </cell>
          <cell r="D241" t="str">
            <v>22957</v>
          </cell>
          <cell r="E241" t="str">
            <v>SA-230kV</v>
          </cell>
          <cell r="F241" t="str">
            <v>230kV</v>
          </cell>
          <cell r="G241">
            <v>6</v>
          </cell>
        </row>
        <row r="242">
          <cell r="B242" t="str">
            <v>22957SWAB-230kV</v>
          </cell>
          <cell r="C242" t="str">
            <v>AIP005012</v>
          </cell>
          <cell r="D242" t="str">
            <v>22957</v>
          </cell>
          <cell r="E242" t="str">
            <v>SWAB-230kV</v>
          </cell>
          <cell r="F242" t="str">
            <v>230kV</v>
          </cell>
          <cell r="G242">
            <v>12</v>
          </cell>
        </row>
        <row r="243">
          <cell r="B243" t="str">
            <v>22957TF-AUTO S230-B(239-121kV) - 250MVA</v>
          </cell>
          <cell r="C243" t="str">
            <v>AIP005012</v>
          </cell>
          <cell r="D243" t="str">
            <v>22957</v>
          </cell>
          <cell r="E243" t="str">
            <v>TF-AUTO S230-B(239-121kV) - 250MVA</v>
          </cell>
          <cell r="F243" t="str">
            <v>AUTO S230-B(239-121kV) - 250MVA</v>
          </cell>
          <cell r="G243">
            <v>2</v>
          </cell>
        </row>
        <row r="244">
          <cell r="B244" t="str">
            <v>22955AC-BULK</v>
          </cell>
          <cell r="C244" t="str">
            <v>AIP005013</v>
          </cell>
          <cell r="D244" t="str">
            <v>22955</v>
          </cell>
          <cell r="E244" t="str">
            <v>AC-BULK</v>
          </cell>
          <cell r="F244" t="str">
            <v>BULK</v>
          </cell>
          <cell r="G244">
            <v>1</v>
          </cell>
        </row>
        <row r="245">
          <cell r="B245" t="str">
            <v>22955BRHV-115kV</v>
          </cell>
          <cell r="C245" t="str">
            <v>AIP005013</v>
          </cell>
          <cell r="D245" t="str">
            <v>22955</v>
          </cell>
          <cell r="E245" t="str">
            <v>BRHV-115kV</v>
          </cell>
          <cell r="F245" t="str">
            <v>115kV</v>
          </cell>
          <cell r="G245">
            <v>6</v>
          </cell>
        </row>
        <row r="246">
          <cell r="B246" t="str">
            <v>22955BRHV-230kV</v>
          </cell>
          <cell r="C246" t="str">
            <v>AIP005013</v>
          </cell>
          <cell r="D246" t="str">
            <v>22955</v>
          </cell>
          <cell r="E246" t="str">
            <v>BRHV-230kV</v>
          </cell>
          <cell r="F246" t="str">
            <v>230kV</v>
          </cell>
          <cell r="G246">
            <v>2</v>
          </cell>
        </row>
        <row r="247">
          <cell r="B247" t="str">
            <v>22955BRLV-27.6kV</v>
          </cell>
          <cell r="C247" t="str">
            <v>AIP005013</v>
          </cell>
          <cell r="D247" t="str">
            <v>22955</v>
          </cell>
          <cell r="E247" t="str">
            <v>BRLV-27.6kV</v>
          </cell>
          <cell r="F247" t="str">
            <v>27.6kV</v>
          </cell>
          <cell r="G247">
            <v>13</v>
          </cell>
        </row>
        <row r="248">
          <cell r="B248" t="str">
            <v>22955CHARGER</v>
          </cell>
          <cell r="C248" t="str">
            <v>AIP005013</v>
          </cell>
          <cell r="D248" t="str">
            <v>22955</v>
          </cell>
          <cell r="E248" t="str">
            <v>CHARGER</v>
          </cell>
          <cell r="F248" t="str">
            <v>Charger</v>
          </cell>
          <cell r="G248">
            <v>1</v>
          </cell>
        </row>
        <row r="249">
          <cell r="B249" t="str">
            <v>22955HVIT-115kV</v>
          </cell>
          <cell r="C249" t="str">
            <v>AIP005013</v>
          </cell>
          <cell r="D249" t="str">
            <v>22955</v>
          </cell>
          <cell r="E249" t="str">
            <v>HVIT-115kV</v>
          </cell>
          <cell r="F249" t="str">
            <v>115kV</v>
          </cell>
          <cell r="G249">
            <v>41</v>
          </cell>
        </row>
        <row r="250">
          <cell r="B250" t="str">
            <v>22955PR</v>
          </cell>
          <cell r="C250" t="str">
            <v>AIP005013</v>
          </cell>
          <cell r="D250" t="str">
            <v>22955</v>
          </cell>
          <cell r="E250" t="str">
            <v>PR</v>
          </cell>
          <cell r="F250" t="str">
            <v>Protections</v>
          </cell>
          <cell r="G250">
            <v>67</v>
          </cell>
        </row>
        <row r="251">
          <cell r="B251" t="str">
            <v>22955SPILL</v>
          </cell>
          <cell r="C251" t="str">
            <v>AIP005013</v>
          </cell>
          <cell r="D251" t="str">
            <v>22955</v>
          </cell>
          <cell r="E251" t="str">
            <v>SPILL</v>
          </cell>
          <cell r="F251" t="str">
            <v>Spill Containment</v>
          </cell>
          <cell r="G251">
            <v>2</v>
          </cell>
        </row>
        <row r="252">
          <cell r="B252" t="str">
            <v>22955SS-BULK</v>
          </cell>
          <cell r="C252" t="str">
            <v>AIP005013</v>
          </cell>
          <cell r="D252" t="str">
            <v>22955</v>
          </cell>
          <cell r="E252" t="str">
            <v>SS-BULK</v>
          </cell>
          <cell r="F252" t="str">
            <v>BULK</v>
          </cell>
          <cell r="G252">
            <v>3</v>
          </cell>
        </row>
        <row r="253">
          <cell r="B253" t="str">
            <v>22955SWAB-115kV</v>
          </cell>
          <cell r="C253" t="str">
            <v>AIP005013</v>
          </cell>
          <cell r="D253" t="str">
            <v>22955</v>
          </cell>
          <cell r="E253" t="str">
            <v>SWAB-115kV</v>
          </cell>
          <cell r="F253" t="str">
            <v>115kV</v>
          </cell>
          <cell r="G253">
            <v>18</v>
          </cell>
        </row>
        <row r="254">
          <cell r="B254" t="str">
            <v>22955SWAB-230kV</v>
          </cell>
          <cell r="C254" t="str">
            <v>AIP005013</v>
          </cell>
          <cell r="D254" t="str">
            <v>22955</v>
          </cell>
          <cell r="E254" t="str">
            <v>SWAB-230kV</v>
          </cell>
          <cell r="F254" t="str">
            <v>230kV</v>
          </cell>
          <cell r="G254">
            <v>20</v>
          </cell>
        </row>
        <row r="255">
          <cell r="B255" t="str">
            <v>22959CHARGER</v>
          </cell>
          <cell r="C255" t="str">
            <v>AIP005014</v>
          </cell>
          <cell r="D255" t="str">
            <v>22959</v>
          </cell>
          <cell r="E255" t="str">
            <v>CHARGER</v>
          </cell>
          <cell r="F255" t="str">
            <v>Charger</v>
          </cell>
          <cell r="G255">
            <v>1</v>
          </cell>
        </row>
        <row r="256">
          <cell r="B256" t="str">
            <v>22959DC</v>
          </cell>
          <cell r="C256" t="str">
            <v>AIP005014</v>
          </cell>
          <cell r="D256" t="str">
            <v>22959</v>
          </cell>
          <cell r="E256" t="str">
            <v>DC</v>
          </cell>
          <cell r="F256" t="str">
            <v>DC Transfer Scheme</v>
          </cell>
          <cell r="G256">
            <v>1</v>
          </cell>
        </row>
        <row r="257">
          <cell r="B257" t="str">
            <v>22959DCBATTERY</v>
          </cell>
          <cell r="C257" t="str">
            <v>AIP005014</v>
          </cell>
          <cell r="D257" t="str">
            <v>22959</v>
          </cell>
          <cell r="E257" t="str">
            <v>DCBATTERY</v>
          </cell>
          <cell r="F257" t="str">
            <v>Battery</v>
          </cell>
          <cell r="G257">
            <v>1</v>
          </cell>
        </row>
        <row r="258">
          <cell r="B258" t="str">
            <v>22959RTU</v>
          </cell>
          <cell r="C258" t="str">
            <v>AIP005014</v>
          </cell>
          <cell r="D258" t="str">
            <v>22959</v>
          </cell>
          <cell r="E258" t="str">
            <v>RTU</v>
          </cell>
          <cell r="F258" t="str">
            <v>RTU</v>
          </cell>
          <cell r="G258">
            <v>1</v>
          </cell>
        </row>
        <row r="259">
          <cell r="B259" t="str">
            <v>22959SA</v>
          </cell>
          <cell r="C259" t="str">
            <v>AIP005014</v>
          </cell>
          <cell r="D259" t="str">
            <v>22959</v>
          </cell>
          <cell r="E259" t="str">
            <v>SA</v>
          </cell>
          <cell r="F259" t="str">
            <v>Surge Arrestor</v>
          </cell>
          <cell r="G259">
            <v>18</v>
          </cell>
        </row>
        <row r="260">
          <cell r="B260" t="str">
            <v>22961BRLV-27.6kV</v>
          </cell>
          <cell r="C260" t="str">
            <v>AIP005015</v>
          </cell>
          <cell r="D260" t="str">
            <v>22961</v>
          </cell>
          <cell r="E260" t="str">
            <v>BRLV-27.6kV</v>
          </cell>
          <cell r="F260" t="str">
            <v>27.6kV</v>
          </cell>
          <cell r="G260">
            <v>5</v>
          </cell>
        </row>
        <row r="261">
          <cell r="B261" t="str">
            <v>22961PR</v>
          </cell>
          <cell r="C261" t="str">
            <v>AIP005015</v>
          </cell>
          <cell r="D261" t="str">
            <v>22961</v>
          </cell>
          <cell r="E261" t="str">
            <v>PR</v>
          </cell>
          <cell r="F261" t="str">
            <v>Protections</v>
          </cell>
          <cell r="G261">
            <v>23</v>
          </cell>
        </row>
        <row r="262">
          <cell r="B262" t="str">
            <v>22961RTU-DESN</v>
          </cell>
          <cell r="C262" t="str">
            <v>AIP005015</v>
          </cell>
          <cell r="D262" t="str">
            <v>22961</v>
          </cell>
          <cell r="E262" t="str">
            <v>RTU-DESN</v>
          </cell>
          <cell r="F262" t="str">
            <v>DESN</v>
          </cell>
          <cell r="G262">
            <v>7</v>
          </cell>
        </row>
        <row r="263">
          <cell r="B263" t="str">
            <v>22963BRLV-13.8kV</v>
          </cell>
          <cell r="C263" t="str">
            <v>AIP005016</v>
          </cell>
          <cell r="D263" t="str">
            <v>22963</v>
          </cell>
          <cell r="E263" t="str">
            <v>BRLV-13.8kV</v>
          </cell>
          <cell r="F263" t="str">
            <v>13.8kV</v>
          </cell>
          <cell r="G263">
            <v>22</v>
          </cell>
        </row>
        <row r="264">
          <cell r="B264" t="str">
            <v>22963CHARGER-125V</v>
          </cell>
          <cell r="C264" t="str">
            <v>AIP005016</v>
          </cell>
          <cell r="D264" t="str">
            <v>22963</v>
          </cell>
          <cell r="E264" t="str">
            <v>CHARGER-125V</v>
          </cell>
          <cell r="F264" t="str">
            <v>125V</v>
          </cell>
          <cell r="G264">
            <v>1</v>
          </cell>
        </row>
        <row r="265">
          <cell r="B265" t="str">
            <v>22963PR</v>
          </cell>
          <cell r="C265" t="str">
            <v>AIP005016</v>
          </cell>
          <cell r="D265" t="str">
            <v>22963</v>
          </cell>
          <cell r="E265" t="str">
            <v>PR</v>
          </cell>
          <cell r="F265" t="str">
            <v>Protections</v>
          </cell>
          <cell r="G265">
            <v>27</v>
          </cell>
        </row>
        <row r="266">
          <cell r="B266" t="str">
            <v>22963SWAB-115kV</v>
          </cell>
          <cell r="C266" t="str">
            <v>AIP005016</v>
          </cell>
          <cell r="D266" t="str">
            <v>22963</v>
          </cell>
          <cell r="E266" t="str">
            <v>SWAB-115kV</v>
          </cell>
          <cell r="F266" t="str">
            <v>115kV</v>
          </cell>
          <cell r="G266">
            <v>8</v>
          </cell>
        </row>
        <row r="267">
          <cell r="B267" t="str">
            <v>22948BRLV-44kV</v>
          </cell>
          <cell r="C267" t="str">
            <v>AIP005019</v>
          </cell>
          <cell r="D267" t="str">
            <v>22948</v>
          </cell>
          <cell r="E267" t="str">
            <v>BRLV-44kV</v>
          </cell>
          <cell r="F267" t="str">
            <v>44kV</v>
          </cell>
          <cell r="G267">
            <v>8</v>
          </cell>
        </row>
        <row r="268">
          <cell r="B268" t="str">
            <v>22948SA-44kV</v>
          </cell>
          <cell r="C268" t="str">
            <v>AIP005019</v>
          </cell>
          <cell r="D268" t="str">
            <v>22948</v>
          </cell>
          <cell r="E268" t="str">
            <v>SA-44kV</v>
          </cell>
          <cell r="F268" t="str">
            <v>44kV</v>
          </cell>
          <cell r="G268">
            <v>6</v>
          </cell>
        </row>
        <row r="269">
          <cell r="B269" t="str">
            <v>22948SC-44kV</v>
          </cell>
          <cell r="C269" t="str">
            <v>AIP005019</v>
          </cell>
          <cell r="D269" t="str">
            <v>22948</v>
          </cell>
          <cell r="E269" t="str">
            <v>SC-44kV</v>
          </cell>
          <cell r="F269" t="str">
            <v>44kV</v>
          </cell>
          <cell r="G269">
            <v>2</v>
          </cell>
        </row>
        <row r="270">
          <cell r="B270" t="str">
            <v>22948SWAB-115kV</v>
          </cell>
          <cell r="C270" t="str">
            <v>AIP005019</v>
          </cell>
          <cell r="D270" t="str">
            <v>22948</v>
          </cell>
          <cell r="E270" t="str">
            <v>SWAB-115kV</v>
          </cell>
          <cell r="F270" t="str">
            <v>115kV</v>
          </cell>
          <cell r="G270">
            <v>6</v>
          </cell>
        </row>
        <row r="271">
          <cell r="B271" t="str">
            <v>22948TF-115kV</v>
          </cell>
          <cell r="C271" t="str">
            <v>AIP005019</v>
          </cell>
          <cell r="D271" t="str">
            <v>22948</v>
          </cell>
          <cell r="E271" t="str">
            <v>TF-115kV</v>
          </cell>
          <cell r="F271" t="str">
            <v>115kV (Non-Standard)</v>
          </cell>
          <cell r="G271">
            <v>2</v>
          </cell>
        </row>
        <row r="272">
          <cell r="B272" t="str">
            <v>21861BRHV</v>
          </cell>
          <cell r="C272" t="str">
            <v>AIP005078</v>
          </cell>
          <cell r="D272" t="str">
            <v>21861</v>
          </cell>
          <cell r="E272" t="str">
            <v>BRHV</v>
          </cell>
          <cell r="F272" t="str">
            <v>Breakers (HV)</v>
          </cell>
          <cell r="G272">
            <v>3</v>
          </cell>
        </row>
        <row r="273">
          <cell r="B273" t="str">
            <v>21861PR</v>
          </cell>
          <cell r="C273" t="str">
            <v>AIP005078</v>
          </cell>
          <cell r="D273" t="str">
            <v>21861</v>
          </cell>
          <cell r="E273" t="str">
            <v>PR</v>
          </cell>
          <cell r="F273" t="str">
            <v>Protections</v>
          </cell>
          <cell r="G273">
            <v>34</v>
          </cell>
        </row>
        <row r="274">
          <cell r="B274" t="str">
            <v>21861SWAB</v>
          </cell>
          <cell r="C274" t="str">
            <v>AIP005078</v>
          </cell>
          <cell r="D274" t="str">
            <v>21861</v>
          </cell>
          <cell r="E274" t="str">
            <v>SWAB</v>
          </cell>
          <cell r="F274" t="str">
            <v>Switches (HV)</v>
          </cell>
          <cell r="G274">
            <v>1</v>
          </cell>
        </row>
        <row r="275">
          <cell r="B275" t="str">
            <v>21861TF</v>
          </cell>
          <cell r="C275" t="str">
            <v>AIP005078</v>
          </cell>
          <cell r="D275" t="str">
            <v>21861</v>
          </cell>
          <cell r="E275" t="str">
            <v>TF</v>
          </cell>
          <cell r="F275" t="str">
            <v>Transformers</v>
          </cell>
          <cell r="G275">
            <v>2</v>
          </cell>
        </row>
        <row r="276">
          <cell r="B276" t="str">
            <v>22810BRLV</v>
          </cell>
          <cell r="C276" t="str">
            <v>AIP005079</v>
          </cell>
          <cell r="D276" t="str">
            <v>22810</v>
          </cell>
          <cell r="E276" t="str">
            <v>BRLV</v>
          </cell>
          <cell r="F276" t="str">
            <v>Breakers (LV)</v>
          </cell>
          <cell r="G276">
            <v>2</v>
          </cell>
        </row>
        <row r="277">
          <cell r="B277" t="str">
            <v>22810CHARGER</v>
          </cell>
          <cell r="C277" t="str">
            <v>AIP005079</v>
          </cell>
          <cell r="D277" t="str">
            <v>22810</v>
          </cell>
          <cell r="E277" t="str">
            <v>CHARGER</v>
          </cell>
          <cell r="F277" t="str">
            <v>Charger</v>
          </cell>
          <cell r="G277">
            <v>2</v>
          </cell>
        </row>
        <row r="278">
          <cell r="B278" t="str">
            <v>22810DCBATTERY</v>
          </cell>
          <cell r="C278" t="str">
            <v>AIP005079</v>
          </cell>
          <cell r="D278" t="str">
            <v>22810</v>
          </cell>
          <cell r="E278" t="str">
            <v>DCBATTERY</v>
          </cell>
          <cell r="F278" t="str">
            <v>Battery</v>
          </cell>
          <cell r="G278">
            <v>2</v>
          </cell>
        </row>
        <row r="279">
          <cell r="B279" t="str">
            <v>22810HVIT</v>
          </cell>
          <cell r="C279" t="str">
            <v>AIP005079</v>
          </cell>
          <cell r="D279" t="str">
            <v>22810</v>
          </cell>
          <cell r="E279" t="str">
            <v>HVIT</v>
          </cell>
          <cell r="F279" t="str">
            <v>HVITs</v>
          </cell>
          <cell r="G279">
            <v>6</v>
          </cell>
        </row>
        <row r="280">
          <cell r="B280" t="str">
            <v>22810PCT</v>
          </cell>
          <cell r="C280" t="str">
            <v>AIP005079</v>
          </cell>
          <cell r="D280" t="str">
            <v>22810</v>
          </cell>
          <cell r="E280" t="str">
            <v>PCT</v>
          </cell>
          <cell r="F280" t="str">
            <v>PCT Box</v>
          </cell>
          <cell r="G280">
            <v>2</v>
          </cell>
        </row>
        <row r="281">
          <cell r="B281" t="str">
            <v>22810PR</v>
          </cell>
          <cell r="C281" t="str">
            <v>AIP005079</v>
          </cell>
          <cell r="D281" t="str">
            <v>22810</v>
          </cell>
          <cell r="E281" t="str">
            <v>PR</v>
          </cell>
          <cell r="F281" t="str">
            <v>Protections</v>
          </cell>
          <cell r="G281">
            <v>57</v>
          </cell>
        </row>
        <row r="282">
          <cell r="B282" t="str">
            <v>22810SA</v>
          </cell>
          <cell r="C282" t="str">
            <v>AIP005079</v>
          </cell>
          <cell r="D282" t="str">
            <v>22810</v>
          </cell>
          <cell r="E282" t="str">
            <v>SA</v>
          </cell>
          <cell r="F282" t="str">
            <v>Surge Arrestor</v>
          </cell>
          <cell r="G282">
            <v>12</v>
          </cell>
        </row>
        <row r="283">
          <cell r="B283" t="str">
            <v>22810SWAB</v>
          </cell>
          <cell r="C283" t="str">
            <v>AIP005079</v>
          </cell>
          <cell r="D283" t="str">
            <v>22810</v>
          </cell>
          <cell r="E283" t="str">
            <v>SWAB</v>
          </cell>
          <cell r="F283" t="str">
            <v>Switches (HV)</v>
          </cell>
          <cell r="G283">
            <v>2</v>
          </cell>
        </row>
        <row r="284">
          <cell r="B284" t="str">
            <v>22953CHARGER</v>
          </cell>
          <cell r="C284" t="str">
            <v>AIP005081</v>
          </cell>
          <cell r="D284" t="str">
            <v>22953</v>
          </cell>
          <cell r="E284" t="str">
            <v>CHARGER</v>
          </cell>
          <cell r="F284" t="str">
            <v>Charger</v>
          </cell>
          <cell r="G284">
            <v>2</v>
          </cell>
        </row>
        <row r="285">
          <cell r="B285" t="str">
            <v>22953DCBATTERY</v>
          </cell>
          <cell r="C285" t="str">
            <v>AIP005081</v>
          </cell>
          <cell r="D285" t="str">
            <v>22953</v>
          </cell>
          <cell r="E285" t="str">
            <v>DCBATTERY</v>
          </cell>
          <cell r="F285" t="str">
            <v>Battery</v>
          </cell>
          <cell r="G285">
            <v>2</v>
          </cell>
        </row>
        <row r="286">
          <cell r="B286" t="str">
            <v>22953PR</v>
          </cell>
          <cell r="C286" t="str">
            <v>AIP005081</v>
          </cell>
          <cell r="D286" t="str">
            <v>22953</v>
          </cell>
          <cell r="E286" t="str">
            <v>PR</v>
          </cell>
          <cell r="F286" t="str">
            <v>Protections</v>
          </cell>
          <cell r="G286">
            <v>90</v>
          </cell>
        </row>
        <row r="287">
          <cell r="B287" t="str">
            <v>22953SA</v>
          </cell>
          <cell r="C287" t="str">
            <v>AIP005081</v>
          </cell>
          <cell r="D287" t="str">
            <v>22953</v>
          </cell>
          <cell r="E287" t="str">
            <v>SA</v>
          </cell>
          <cell r="F287" t="str">
            <v>Surge Arrestor</v>
          </cell>
          <cell r="G287">
            <v>9</v>
          </cell>
        </row>
        <row r="288">
          <cell r="B288" t="str">
            <v>22953SPILL</v>
          </cell>
          <cell r="C288" t="str">
            <v>AIP005081</v>
          </cell>
          <cell r="D288" t="str">
            <v>22953</v>
          </cell>
          <cell r="E288" t="str">
            <v>SPILL</v>
          </cell>
          <cell r="F288" t="str">
            <v>Spill Containment</v>
          </cell>
          <cell r="G288">
            <v>4</v>
          </cell>
        </row>
        <row r="289">
          <cell r="B289" t="str">
            <v>22953SWAB</v>
          </cell>
          <cell r="C289" t="str">
            <v>AIP005081</v>
          </cell>
          <cell r="D289" t="str">
            <v>22953</v>
          </cell>
          <cell r="E289" t="str">
            <v>SWAB</v>
          </cell>
          <cell r="F289" t="str">
            <v>Switches (HV)</v>
          </cell>
          <cell r="G289">
            <v>6</v>
          </cell>
        </row>
        <row r="290">
          <cell r="B290" t="str">
            <v>22953TF</v>
          </cell>
          <cell r="C290" t="str">
            <v>AIP005081</v>
          </cell>
          <cell r="D290" t="str">
            <v>22953</v>
          </cell>
          <cell r="E290" t="str">
            <v>TF</v>
          </cell>
          <cell r="F290" t="str">
            <v>Transformers</v>
          </cell>
          <cell r="G290">
            <v>1</v>
          </cell>
        </row>
        <row r="291">
          <cell r="B291" t="str">
            <v>22970BRHV</v>
          </cell>
          <cell r="C291" t="str">
            <v>AIP005083</v>
          </cell>
          <cell r="D291" t="str">
            <v>22970</v>
          </cell>
          <cell r="E291" t="str">
            <v>BRHV</v>
          </cell>
          <cell r="F291" t="str">
            <v>Breakers (HV)</v>
          </cell>
          <cell r="G291">
            <v>5</v>
          </cell>
        </row>
        <row r="292">
          <cell r="B292" t="str">
            <v>22970BRLV</v>
          </cell>
          <cell r="C292" t="str">
            <v>AIP005083</v>
          </cell>
          <cell r="D292" t="str">
            <v>22970</v>
          </cell>
          <cell r="E292" t="str">
            <v>BRLV</v>
          </cell>
          <cell r="F292" t="str">
            <v>Breakers (LV)</v>
          </cell>
          <cell r="G292">
            <v>5</v>
          </cell>
        </row>
        <row r="293">
          <cell r="B293" t="str">
            <v>22970HVIT</v>
          </cell>
          <cell r="C293" t="str">
            <v>AIP005083</v>
          </cell>
          <cell r="D293" t="str">
            <v>22970</v>
          </cell>
          <cell r="E293" t="str">
            <v>HVIT</v>
          </cell>
          <cell r="F293" t="str">
            <v>HVITs</v>
          </cell>
          <cell r="G293">
            <v>8</v>
          </cell>
        </row>
        <row r="294">
          <cell r="B294" t="str">
            <v>22970PR</v>
          </cell>
          <cell r="C294" t="str">
            <v>AIP005083</v>
          </cell>
          <cell r="D294" t="str">
            <v>22970</v>
          </cell>
          <cell r="E294" t="str">
            <v>PR</v>
          </cell>
          <cell r="F294" t="str">
            <v>Protections</v>
          </cell>
          <cell r="G294">
            <v>34</v>
          </cell>
        </row>
        <row r="295">
          <cell r="B295" t="str">
            <v>22970SA</v>
          </cell>
          <cell r="C295" t="str">
            <v>AIP005083</v>
          </cell>
          <cell r="D295" t="str">
            <v>22970</v>
          </cell>
          <cell r="E295" t="str">
            <v>SA</v>
          </cell>
          <cell r="F295" t="str">
            <v>Surge Arrestor</v>
          </cell>
          <cell r="G295">
            <v>12</v>
          </cell>
        </row>
        <row r="296">
          <cell r="B296" t="str">
            <v>22970SPILL</v>
          </cell>
          <cell r="C296" t="str">
            <v>AIP005083</v>
          </cell>
          <cell r="D296" t="str">
            <v>22970</v>
          </cell>
          <cell r="E296" t="str">
            <v>SPILL</v>
          </cell>
          <cell r="F296" t="str">
            <v>Spill Containment</v>
          </cell>
          <cell r="G296">
            <v>4</v>
          </cell>
        </row>
        <row r="297">
          <cell r="B297" t="str">
            <v>22970SWAB</v>
          </cell>
          <cell r="C297" t="str">
            <v>AIP005083</v>
          </cell>
          <cell r="D297" t="str">
            <v>22970</v>
          </cell>
          <cell r="E297" t="str">
            <v>SWAB</v>
          </cell>
          <cell r="F297" t="str">
            <v>Switches (HV)</v>
          </cell>
          <cell r="G297">
            <v>12</v>
          </cell>
        </row>
        <row r="298">
          <cell r="B298" t="str">
            <v>22970TF</v>
          </cell>
          <cell r="C298" t="str">
            <v>AIP005083</v>
          </cell>
          <cell r="D298" t="str">
            <v>22970</v>
          </cell>
          <cell r="E298" t="str">
            <v>TF</v>
          </cell>
          <cell r="F298" t="str">
            <v>Transformers</v>
          </cell>
          <cell r="G298">
            <v>2</v>
          </cell>
        </row>
        <row r="299">
          <cell r="B299" t="str">
            <v>22971AC</v>
          </cell>
          <cell r="C299" t="str">
            <v>AIP005084</v>
          </cell>
          <cell r="D299" t="str">
            <v>22971</v>
          </cell>
          <cell r="E299" t="str">
            <v>AC</v>
          </cell>
          <cell r="F299" t="str">
            <v>AC Transfer Scheme</v>
          </cell>
          <cell r="G299">
            <v>2</v>
          </cell>
        </row>
        <row r="300">
          <cell r="B300" t="str">
            <v>22971BRLV</v>
          </cell>
          <cell r="C300" t="str">
            <v>AIP005084</v>
          </cell>
          <cell r="D300" t="str">
            <v>22971</v>
          </cell>
          <cell r="E300" t="str">
            <v>BRLV</v>
          </cell>
          <cell r="F300" t="str">
            <v>Breakers (LV)</v>
          </cell>
          <cell r="G300">
            <v>2</v>
          </cell>
        </row>
        <row r="301">
          <cell r="B301" t="str">
            <v>22971CHARGER</v>
          </cell>
          <cell r="C301" t="str">
            <v>AIP005084</v>
          </cell>
          <cell r="D301" t="str">
            <v>22971</v>
          </cell>
          <cell r="E301" t="str">
            <v>CHARGER</v>
          </cell>
          <cell r="F301" t="str">
            <v>Charger</v>
          </cell>
          <cell r="G301">
            <v>1</v>
          </cell>
        </row>
        <row r="302">
          <cell r="B302" t="str">
            <v>22971DC</v>
          </cell>
          <cell r="C302" t="str">
            <v>AIP005084</v>
          </cell>
          <cell r="D302" t="str">
            <v>22971</v>
          </cell>
          <cell r="E302" t="str">
            <v>DC</v>
          </cell>
          <cell r="F302" t="str">
            <v>DC Transfer Scheme</v>
          </cell>
          <cell r="G302">
            <v>1</v>
          </cell>
        </row>
        <row r="303">
          <cell r="B303" t="str">
            <v>22971DCBATTERY</v>
          </cell>
          <cell r="C303" t="str">
            <v>AIP005084</v>
          </cell>
          <cell r="D303" t="str">
            <v>22971</v>
          </cell>
          <cell r="E303" t="str">
            <v>DCBATTERY</v>
          </cell>
          <cell r="F303" t="str">
            <v>Battery</v>
          </cell>
          <cell r="G303">
            <v>1</v>
          </cell>
        </row>
        <row r="304">
          <cell r="B304" t="str">
            <v>22971PR</v>
          </cell>
          <cell r="C304" t="str">
            <v>AIP005084</v>
          </cell>
          <cell r="D304" t="str">
            <v>22971</v>
          </cell>
          <cell r="E304" t="str">
            <v>PR</v>
          </cell>
          <cell r="F304" t="str">
            <v>Protections</v>
          </cell>
          <cell r="G304">
            <v>23</v>
          </cell>
        </row>
        <row r="305">
          <cell r="B305" t="str">
            <v>22971SWAB</v>
          </cell>
          <cell r="C305" t="str">
            <v>AIP005084</v>
          </cell>
          <cell r="D305" t="str">
            <v>22971</v>
          </cell>
          <cell r="E305" t="str">
            <v>SWAB</v>
          </cell>
          <cell r="F305" t="str">
            <v>Switches (HV)</v>
          </cell>
          <cell r="G305">
            <v>3</v>
          </cell>
        </row>
        <row r="306">
          <cell r="B306" t="str">
            <v>22971TFSSGT</v>
          </cell>
          <cell r="C306" t="str">
            <v>AIP005084</v>
          </cell>
          <cell r="D306" t="str">
            <v>22971</v>
          </cell>
          <cell r="E306" t="str">
            <v>TFSSGT</v>
          </cell>
          <cell r="F306" t="str">
            <v>SS Transformers</v>
          </cell>
          <cell r="G306">
            <v>1</v>
          </cell>
        </row>
        <row r="307">
          <cell r="B307" t="str">
            <v>22973AC</v>
          </cell>
          <cell r="C307" t="str">
            <v>AIP005086</v>
          </cell>
          <cell r="D307" t="str">
            <v>22973</v>
          </cell>
          <cell r="E307" t="str">
            <v>AC</v>
          </cell>
          <cell r="F307" t="str">
            <v>AC Transfer Scheme</v>
          </cell>
          <cell r="G307">
            <v>1</v>
          </cell>
        </row>
        <row r="308">
          <cell r="B308" t="str">
            <v>22973BRHV</v>
          </cell>
          <cell r="C308" t="str">
            <v>AIP005086</v>
          </cell>
          <cell r="D308" t="str">
            <v>22973</v>
          </cell>
          <cell r="E308" t="str">
            <v>BRHV</v>
          </cell>
          <cell r="F308" t="str">
            <v>Breakers (HV)</v>
          </cell>
          <cell r="G308">
            <v>4</v>
          </cell>
        </row>
        <row r="309">
          <cell r="B309" t="str">
            <v>22973BRLV</v>
          </cell>
          <cell r="C309" t="str">
            <v>AIP005086</v>
          </cell>
          <cell r="D309" t="str">
            <v>22973</v>
          </cell>
          <cell r="E309" t="str">
            <v>BRLV</v>
          </cell>
          <cell r="F309" t="str">
            <v>Breakers (LV)</v>
          </cell>
          <cell r="G309">
            <v>6</v>
          </cell>
        </row>
        <row r="310">
          <cell r="B310" t="str">
            <v>22973CHARGER</v>
          </cell>
          <cell r="C310" t="str">
            <v>AIP005086</v>
          </cell>
          <cell r="D310" t="str">
            <v>22973</v>
          </cell>
          <cell r="E310" t="str">
            <v>CHARGER</v>
          </cell>
          <cell r="F310" t="str">
            <v>Charger</v>
          </cell>
          <cell r="G310">
            <v>2</v>
          </cell>
        </row>
        <row r="311">
          <cell r="B311" t="str">
            <v>22973DC</v>
          </cell>
          <cell r="C311" t="str">
            <v>AIP005086</v>
          </cell>
          <cell r="D311" t="str">
            <v>22973</v>
          </cell>
          <cell r="E311" t="str">
            <v>DC</v>
          </cell>
          <cell r="F311" t="str">
            <v>DC Transfer Scheme</v>
          </cell>
          <cell r="G311">
            <v>1</v>
          </cell>
        </row>
        <row r="312">
          <cell r="B312" t="str">
            <v>22973DCBATTERY</v>
          </cell>
          <cell r="C312" t="str">
            <v>AIP005086</v>
          </cell>
          <cell r="D312" t="str">
            <v>22973</v>
          </cell>
          <cell r="E312" t="str">
            <v>DCBATTERY</v>
          </cell>
          <cell r="F312" t="str">
            <v>Battery</v>
          </cell>
          <cell r="G312">
            <v>2</v>
          </cell>
        </row>
        <row r="313">
          <cell r="B313" t="str">
            <v>22973HVIT</v>
          </cell>
          <cell r="C313" t="str">
            <v>AIP005086</v>
          </cell>
          <cell r="D313" t="str">
            <v>22973</v>
          </cell>
          <cell r="E313" t="str">
            <v>HVIT</v>
          </cell>
          <cell r="F313" t="str">
            <v>HVITs</v>
          </cell>
          <cell r="G313">
            <v>12</v>
          </cell>
        </row>
        <row r="314">
          <cell r="B314" t="str">
            <v>22973PR</v>
          </cell>
          <cell r="C314" t="str">
            <v>AIP005086</v>
          </cell>
          <cell r="D314" t="str">
            <v>22973</v>
          </cell>
          <cell r="E314" t="str">
            <v>PR</v>
          </cell>
          <cell r="F314" t="str">
            <v>Protections</v>
          </cell>
          <cell r="G314">
            <v>30</v>
          </cell>
        </row>
        <row r="315">
          <cell r="B315" t="str">
            <v>22973RTU</v>
          </cell>
          <cell r="C315" t="str">
            <v>AIP005086</v>
          </cell>
          <cell r="D315" t="str">
            <v>22973</v>
          </cell>
          <cell r="E315" t="str">
            <v>RTU</v>
          </cell>
          <cell r="F315" t="str">
            <v>RTU</v>
          </cell>
          <cell r="G315">
            <v>1</v>
          </cell>
        </row>
        <row r="316">
          <cell r="B316" t="str">
            <v>22973SA</v>
          </cell>
          <cell r="C316" t="str">
            <v>AIP005086</v>
          </cell>
          <cell r="D316" t="str">
            <v>22973</v>
          </cell>
          <cell r="E316" t="str">
            <v>SA</v>
          </cell>
          <cell r="F316" t="str">
            <v>Surge Arrestor</v>
          </cell>
          <cell r="G316">
            <v>12</v>
          </cell>
        </row>
        <row r="317">
          <cell r="B317" t="str">
            <v>22973SWAB</v>
          </cell>
          <cell r="C317" t="str">
            <v>AIP005086</v>
          </cell>
          <cell r="D317" t="str">
            <v>22973</v>
          </cell>
          <cell r="E317" t="str">
            <v>SWAB</v>
          </cell>
          <cell r="F317" t="str">
            <v>Switches (HV)</v>
          </cell>
          <cell r="G317">
            <v>2</v>
          </cell>
        </row>
        <row r="318">
          <cell r="B318" t="str">
            <v>22973TF</v>
          </cell>
          <cell r="C318" t="str">
            <v>AIP005086</v>
          </cell>
          <cell r="D318" t="str">
            <v>22973</v>
          </cell>
          <cell r="E318" t="str">
            <v>TF</v>
          </cell>
          <cell r="F318" t="str">
            <v>Transformers</v>
          </cell>
          <cell r="G318">
            <v>2</v>
          </cell>
        </row>
        <row r="319">
          <cell r="B319" t="str">
            <v>22973TFSSGT</v>
          </cell>
          <cell r="C319" t="str">
            <v>AIP005086</v>
          </cell>
          <cell r="D319" t="str">
            <v>22973</v>
          </cell>
          <cell r="E319" t="str">
            <v>TFSSGT</v>
          </cell>
          <cell r="F319" t="str">
            <v>SS Transformers</v>
          </cell>
          <cell r="G319">
            <v>2</v>
          </cell>
        </row>
        <row r="320">
          <cell r="B320" t="str">
            <v>23020BRHV</v>
          </cell>
          <cell r="C320" t="str">
            <v>AIP005107</v>
          </cell>
          <cell r="D320" t="str">
            <v>23020</v>
          </cell>
          <cell r="E320" t="str">
            <v>BRHV</v>
          </cell>
          <cell r="F320" t="str">
            <v>Breakers (HV)</v>
          </cell>
          <cell r="G320">
            <v>8</v>
          </cell>
        </row>
        <row r="321">
          <cell r="B321" t="str">
            <v>23020CHARGER</v>
          </cell>
          <cell r="C321" t="str">
            <v>AIP005107</v>
          </cell>
          <cell r="D321" t="str">
            <v>23020</v>
          </cell>
          <cell r="E321" t="str">
            <v>CHARGER</v>
          </cell>
          <cell r="F321" t="str">
            <v>Charger</v>
          </cell>
          <cell r="G321">
            <v>2</v>
          </cell>
        </row>
        <row r="322">
          <cell r="B322" t="str">
            <v>23020DCBATTERY</v>
          </cell>
          <cell r="C322" t="str">
            <v>AIP005107</v>
          </cell>
          <cell r="D322" t="str">
            <v>23020</v>
          </cell>
          <cell r="E322" t="str">
            <v>DCBATTERY</v>
          </cell>
          <cell r="F322" t="str">
            <v>Battery</v>
          </cell>
          <cell r="G322">
            <v>2</v>
          </cell>
        </row>
        <row r="323">
          <cell r="B323" t="str">
            <v>23020HVIT</v>
          </cell>
          <cell r="C323" t="str">
            <v>AIP005107</v>
          </cell>
          <cell r="D323" t="str">
            <v>23020</v>
          </cell>
          <cell r="E323" t="str">
            <v>HVIT</v>
          </cell>
          <cell r="F323" t="str">
            <v>HVITs</v>
          </cell>
          <cell r="G323">
            <v>21</v>
          </cell>
        </row>
        <row r="324">
          <cell r="B324" t="str">
            <v>23020PR</v>
          </cell>
          <cell r="C324" t="str">
            <v>AIP005107</v>
          </cell>
          <cell r="D324" t="str">
            <v>23020</v>
          </cell>
          <cell r="E324" t="str">
            <v>PR</v>
          </cell>
          <cell r="F324" t="str">
            <v>Protections</v>
          </cell>
          <cell r="G324">
            <v>51</v>
          </cell>
        </row>
        <row r="325">
          <cell r="B325" t="str">
            <v>23020SA</v>
          </cell>
          <cell r="C325" t="str">
            <v>AIP005107</v>
          </cell>
          <cell r="D325" t="str">
            <v>23020</v>
          </cell>
          <cell r="E325" t="str">
            <v>SA</v>
          </cell>
          <cell r="F325" t="str">
            <v>Surge Arrestor</v>
          </cell>
          <cell r="G325">
            <v>18</v>
          </cell>
        </row>
        <row r="326">
          <cell r="B326" t="str">
            <v>23020SPILL</v>
          </cell>
          <cell r="C326" t="str">
            <v>AIP005107</v>
          </cell>
          <cell r="D326" t="str">
            <v>23020</v>
          </cell>
          <cell r="E326" t="str">
            <v>SPILL</v>
          </cell>
          <cell r="F326" t="str">
            <v>Spill Containment</v>
          </cell>
          <cell r="G326">
            <v>2</v>
          </cell>
        </row>
        <row r="327">
          <cell r="B327" t="str">
            <v>23020SWAB</v>
          </cell>
          <cell r="C327" t="str">
            <v>AIP005107</v>
          </cell>
          <cell r="D327" t="str">
            <v>23020</v>
          </cell>
          <cell r="E327" t="str">
            <v>SWAB</v>
          </cell>
          <cell r="F327" t="str">
            <v>Switches (HV)</v>
          </cell>
          <cell r="G327">
            <v>34</v>
          </cell>
        </row>
        <row r="328">
          <cell r="B328" t="str">
            <v>23020TF</v>
          </cell>
          <cell r="C328" t="str">
            <v>AIP005107</v>
          </cell>
          <cell r="D328" t="str">
            <v>23020</v>
          </cell>
          <cell r="E328" t="str">
            <v>TF</v>
          </cell>
          <cell r="F328" t="str">
            <v>Transformers</v>
          </cell>
          <cell r="G328">
            <v>2</v>
          </cell>
        </row>
        <row r="329">
          <cell r="B329" t="str">
            <v>23290AC</v>
          </cell>
          <cell r="C329" t="str">
            <v>AIP005108</v>
          </cell>
          <cell r="D329" t="str">
            <v>23290</v>
          </cell>
          <cell r="E329" t="str">
            <v>AC</v>
          </cell>
          <cell r="F329" t="str">
            <v>AC Transfer Scheme</v>
          </cell>
          <cell r="G329">
            <v>1</v>
          </cell>
        </row>
        <row r="330">
          <cell r="B330" t="str">
            <v>23290BRLV</v>
          </cell>
          <cell r="C330" t="str">
            <v>AIP005108</v>
          </cell>
          <cell r="D330" t="str">
            <v>23290</v>
          </cell>
          <cell r="E330" t="str">
            <v>BRLV</v>
          </cell>
          <cell r="F330" t="str">
            <v>Breakers (LV)</v>
          </cell>
          <cell r="G330">
            <v>9</v>
          </cell>
        </row>
        <row r="331">
          <cell r="B331" t="str">
            <v>23290CHARGER</v>
          </cell>
          <cell r="C331" t="str">
            <v>AIP005108</v>
          </cell>
          <cell r="D331" t="str">
            <v>23290</v>
          </cell>
          <cell r="E331" t="str">
            <v>CHARGER</v>
          </cell>
          <cell r="F331" t="str">
            <v>Charger</v>
          </cell>
          <cell r="G331">
            <v>1</v>
          </cell>
        </row>
        <row r="332">
          <cell r="B332" t="str">
            <v>23290DC</v>
          </cell>
          <cell r="C332" t="str">
            <v>AIP005108</v>
          </cell>
          <cell r="D332" t="str">
            <v>23290</v>
          </cell>
          <cell r="E332" t="str">
            <v>DC</v>
          </cell>
          <cell r="F332" t="str">
            <v>DC Transfer Scheme</v>
          </cell>
          <cell r="G332">
            <v>1</v>
          </cell>
        </row>
        <row r="333">
          <cell r="B333" t="str">
            <v>23290DCBATTERY</v>
          </cell>
          <cell r="C333" t="str">
            <v>AIP005108</v>
          </cell>
          <cell r="D333" t="str">
            <v>23290</v>
          </cell>
          <cell r="E333" t="str">
            <v>DCBATTERY</v>
          </cell>
          <cell r="F333" t="str">
            <v>Battery</v>
          </cell>
          <cell r="G333">
            <v>1</v>
          </cell>
        </row>
        <row r="334">
          <cell r="B334" t="str">
            <v>23290HVIT</v>
          </cell>
          <cell r="C334" t="str">
            <v>AIP005108</v>
          </cell>
          <cell r="D334" t="str">
            <v>23290</v>
          </cell>
          <cell r="E334" t="str">
            <v>HVIT</v>
          </cell>
          <cell r="F334" t="str">
            <v>HVITs</v>
          </cell>
          <cell r="G334">
            <v>3</v>
          </cell>
        </row>
        <row r="335">
          <cell r="B335" t="str">
            <v>23290PCT</v>
          </cell>
          <cell r="C335" t="str">
            <v>AIP005108</v>
          </cell>
          <cell r="D335" t="str">
            <v>23290</v>
          </cell>
          <cell r="E335" t="str">
            <v>PCT</v>
          </cell>
          <cell r="F335" t="str">
            <v>PCT Box</v>
          </cell>
          <cell r="G335">
            <v>1</v>
          </cell>
        </row>
        <row r="336">
          <cell r="B336" t="str">
            <v>23290PR</v>
          </cell>
          <cell r="C336" t="str">
            <v>AIP005108</v>
          </cell>
          <cell r="D336" t="str">
            <v>23290</v>
          </cell>
          <cell r="E336" t="str">
            <v>PR</v>
          </cell>
          <cell r="F336" t="str">
            <v>Protections</v>
          </cell>
          <cell r="G336">
            <v>19</v>
          </cell>
        </row>
        <row r="337">
          <cell r="B337" t="str">
            <v>23290RTU</v>
          </cell>
          <cell r="C337" t="str">
            <v>AIP005108</v>
          </cell>
          <cell r="D337" t="str">
            <v>23290</v>
          </cell>
          <cell r="E337" t="str">
            <v>RTU</v>
          </cell>
          <cell r="F337" t="str">
            <v>RTU</v>
          </cell>
          <cell r="G337">
            <v>1</v>
          </cell>
        </row>
        <row r="338">
          <cell r="B338" t="str">
            <v>23290SA</v>
          </cell>
          <cell r="C338" t="str">
            <v>AIP005108</v>
          </cell>
          <cell r="D338" t="str">
            <v>23290</v>
          </cell>
          <cell r="E338" t="str">
            <v>SA</v>
          </cell>
          <cell r="F338" t="str">
            <v>Surge Arrestor</v>
          </cell>
          <cell r="G338">
            <v>12</v>
          </cell>
        </row>
        <row r="339">
          <cell r="B339" t="str">
            <v>23290SPILL</v>
          </cell>
          <cell r="C339" t="str">
            <v>AIP005108</v>
          </cell>
          <cell r="D339" t="str">
            <v>23290</v>
          </cell>
          <cell r="E339" t="str">
            <v>SPILL</v>
          </cell>
          <cell r="F339" t="str">
            <v>Spill Containment</v>
          </cell>
          <cell r="G339">
            <v>2</v>
          </cell>
        </row>
        <row r="340">
          <cell r="B340" t="str">
            <v>23290SWAB</v>
          </cell>
          <cell r="C340" t="str">
            <v>AIP005108</v>
          </cell>
          <cell r="D340" t="str">
            <v>23290</v>
          </cell>
          <cell r="E340" t="str">
            <v>SWAB</v>
          </cell>
          <cell r="F340" t="str">
            <v>Switches (HV)</v>
          </cell>
          <cell r="G340">
            <v>2</v>
          </cell>
        </row>
        <row r="341">
          <cell r="B341" t="str">
            <v>23290TF</v>
          </cell>
          <cell r="C341" t="str">
            <v>AIP005108</v>
          </cell>
          <cell r="D341" t="str">
            <v>23290</v>
          </cell>
          <cell r="E341" t="str">
            <v>TF</v>
          </cell>
          <cell r="F341" t="str">
            <v>Transformers</v>
          </cell>
          <cell r="G341">
            <v>2</v>
          </cell>
        </row>
        <row r="342">
          <cell r="B342" t="str">
            <v>23290TFSSGT</v>
          </cell>
          <cell r="C342" t="str">
            <v>AIP005108</v>
          </cell>
          <cell r="D342" t="str">
            <v>23290</v>
          </cell>
          <cell r="E342" t="str">
            <v>TFSSGT</v>
          </cell>
          <cell r="F342" t="str">
            <v>SS Transformers</v>
          </cell>
          <cell r="G342">
            <v>2</v>
          </cell>
        </row>
        <row r="343">
          <cell r="B343" t="str">
            <v>23239AC</v>
          </cell>
          <cell r="C343" t="str">
            <v>AIP005109</v>
          </cell>
          <cell r="D343" t="str">
            <v>23239</v>
          </cell>
          <cell r="E343" t="str">
            <v>AC</v>
          </cell>
          <cell r="F343" t="str">
            <v>AC Transfer Scheme</v>
          </cell>
          <cell r="G343">
            <v>1</v>
          </cell>
        </row>
        <row r="344">
          <cell r="B344" t="str">
            <v>23239BRLV</v>
          </cell>
          <cell r="C344" t="str">
            <v>AIP005109</v>
          </cell>
          <cell r="D344" t="str">
            <v>23239</v>
          </cell>
          <cell r="E344" t="str">
            <v>BRLV</v>
          </cell>
          <cell r="F344" t="str">
            <v>Breakers (LV)</v>
          </cell>
          <cell r="G344">
            <v>8</v>
          </cell>
        </row>
        <row r="345">
          <cell r="B345" t="str">
            <v>23239CHARGER</v>
          </cell>
          <cell r="C345" t="str">
            <v>AIP005109</v>
          </cell>
          <cell r="D345" t="str">
            <v>23239</v>
          </cell>
          <cell r="E345" t="str">
            <v>CHARGER</v>
          </cell>
          <cell r="F345" t="str">
            <v>Charger</v>
          </cell>
          <cell r="G345">
            <v>2</v>
          </cell>
        </row>
        <row r="346">
          <cell r="B346" t="str">
            <v>23239DC</v>
          </cell>
          <cell r="C346" t="str">
            <v>AIP005109</v>
          </cell>
          <cell r="D346" t="str">
            <v>23239</v>
          </cell>
          <cell r="E346" t="str">
            <v>DC</v>
          </cell>
          <cell r="F346" t="str">
            <v>DC Transfer Scheme</v>
          </cell>
          <cell r="G346">
            <v>1</v>
          </cell>
        </row>
        <row r="347">
          <cell r="B347" t="str">
            <v>23239DCBATTERY</v>
          </cell>
          <cell r="C347" t="str">
            <v>AIP005109</v>
          </cell>
          <cell r="D347" t="str">
            <v>23239</v>
          </cell>
          <cell r="E347" t="str">
            <v>DCBATTERY</v>
          </cell>
          <cell r="F347" t="str">
            <v>Battery</v>
          </cell>
          <cell r="G347">
            <v>2</v>
          </cell>
        </row>
        <row r="348">
          <cell r="B348" t="str">
            <v>23239PCT</v>
          </cell>
          <cell r="C348" t="str">
            <v>AIP005109</v>
          </cell>
          <cell r="D348" t="str">
            <v>23239</v>
          </cell>
          <cell r="E348" t="str">
            <v>PCT</v>
          </cell>
          <cell r="F348" t="str">
            <v>PCT Box</v>
          </cell>
          <cell r="G348">
            <v>1</v>
          </cell>
        </row>
        <row r="349">
          <cell r="B349" t="str">
            <v>23239PR</v>
          </cell>
          <cell r="C349" t="str">
            <v>AIP005109</v>
          </cell>
          <cell r="D349" t="str">
            <v>23239</v>
          </cell>
          <cell r="E349" t="str">
            <v>PR</v>
          </cell>
          <cell r="F349" t="str">
            <v>Protections</v>
          </cell>
          <cell r="G349">
            <v>24</v>
          </cell>
        </row>
        <row r="350">
          <cell r="B350" t="str">
            <v>23239RTU</v>
          </cell>
          <cell r="C350" t="str">
            <v>AIP005109</v>
          </cell>
          <cell r="D350" t="str">
            <v>23239</v>
          </cell>
          <cell r="E350" t="str">
            <v>RTU</v>
          </cell>
          <cell r="F350" t="str">
            <v>RTU</v>
          </cell>
          <cell r="G350">
            <v>1</v>
          </cell>
        </row>
        <row r="351">
          <cell r="B351" t="str">
            <v>23239SA</v>
          </cell>
          <cell r="C351" t="str">
            <v>AIP005109</v>
          </cell>
          <cell r="D351" t="str">
            <v>23239</v>
          </cell>
          <cell r="E351" t="str">
            <v>SA</v>
          </cell>
          <cell r="F351" t="str">
            <v>Surge Arrestor</v>
          </cell>
          <cell r="G351">
            <v>18</v>
          </cell>
        </row>
        <row r="352">
          <cell r="B352" t="str">
            <v>23239SC</v>
          </cell>
          <cell r="C352" t="str">
            <v>AIP005109</v>
          </cell>
          <cell r="D352" t="str">
            <v>23239</v>
          </cell>
          <cell r="E352" t="str">
            <v>SC</v>
          </cell>
          <cell r="F352" t="str">
            <v>Capacitor Banks</v>
          </cell>
          <cell r="G352">
            <v>2</v>
          </cell>
        </row>
        <row r="353">
          <cell r="B353" t="str">
            <v>23239SPILL</v>
          </cell>
          <cell r="C353" t="str">
            <v>AIP005109</v>
          </cell>
          <cell r="D353" t="str">
            <v>23239</v>
          </cell>
          <cell r="E353" t="str">
            <v>SPILL</v>
          </cell>
          <cell r="F353" t="str">
            <v>Spill Containment</v>
          </cell>
          <cell r="G353">
            <v>2</v>
          </cell>
        </row>
        <row r="354">
          <cell r="B354" t="str">
            <v>23239SWAB</v>
          </cell>
          <cell r="C354" t="str">
            <v>AIP005109</v>
          </cell>
          <cell r="D354" t="str">
            <v>23239</v>
          </cell>
          <cell r="E354" t="str">
            <v>SWAB</v>
          </cell>
          <cell r="F354" t="str">
            <v>Switches (HV)</v>
          </cell>
          <cell r="G354">
            <v>2</v>
          </cell>
        </row>
        <row r="355">
          <cell r="B355" t="str">
            <v>23239TF</v>
          </cell>
          <cell r="C355" t="str">
            <v>AIP005109</v>
          </cell>
          <cell r="D355" t="str">
            <v>23239</v>
          </cell>
          <cell r="E355" t="str">
            <v>TF</v>
          </cell>
          <cell r="F355" t="str">
            <v>Transformers</v>
          </cell>
          <cell r="G355">
            <v>2</v>
          </cell>
        </row>
        <row r="356">
          <cell r="B356" t="str">
            <v>23239TFSSGT</v>
          </cell>
          <cell r="C356" t="str">
            <v>AIP005109</v>
          </cell>
          <cell r="D356" t="str">
            <v>23239</v>
          </cell>
          <cell r="E356" t="str">
            <v>TFSSGT</v>
          </cell>
          <cell r="F356" t="str">
            <v>SS Transformers</v>
          </cell>
          <cell r="G356">
            <v>2</v>
          </cell>
        </row>
        <row r="357">
          <cell r="B357" t="str">
            <v>22328BRHV</v>
          </cell>
          <cell r="C357" t="str">
            <v>AIP005110</v>
          </cell>
          <cell r="D357" t="str">
            <v>22328</v>
          </cell>
          <cell r="E357" t="str">
            <v>BRHV</v>
          </cell>
          <cell r="F357" t="str">
            <v>Breakers (HV)</v>
          </cell>
          <cell r="G357">
            <v>2</v>
          </cell>
        </row>
        <row r="358">
          <cell r="B358" t="str">
            <v>22328PR</v>
          </cell>
          <cell r="C358" t="str">
            <v>AIP005110</v>
          </cell>
          <cell r="D358" t="str">
            <v>22328</v>
          </cell>
          <cell r="E358" t="str">
            <v>PR</v>
          </cell>
          <cell r="F358" t="str">
            <v>Protections</v>
          </cell>
          <cell r="G358">
            <v>14</v>
          </cell>
        </row>
        <row r="359">
          <cell r="B359" t="str">
            <v>22328SA</v>
          </cell>
          <cell r="C359" t="str">
            <v>AIP005110</v>
          </cell>
          <cell r="D359" t="str">
            <v>22328</v>
          </cell>
          <cell r="E359" t="str">
            <v>SA</v>
          </cell>
          <cell r="F359" t="str">
            <v>Surge Arrestor</v>
          </cell>
          <cell r="G359">
            <v>18</v>
          </cell>
        </row>
        <row r="360">
          <cell r="B360" t="str">
            <v>22328SPILL</v>
          </cell>
          <cell r="C360" t="str">
            <v>AIP005110</v>
          </cell>
          <cell r="D360" t="str">
            <v>22328</v>
          </cell>
          <cell r="E360" t="str">
            <v>SPILL</v>
          </cell>
          <cell r="F360" t="str">
            <v>Spill Containment</v>
          </cell>
          <cell r="G360">
            <v>2</v>
          </cell>
        </row>
        <row r="361">
          <cell r="B361" t="str">
            <v>22328SWAB</v>
          </cell>
          <cell r="C361" t="str">
            <v>AIP005110</v>
          </cell>
          <cell r="D361" t="str">
            <v>22328</v>
          </cell>
          <cell r="E361" t="str">
            <v>SWAB</v>
          </cell>
          <cell r="F361" t="str">
            <v>Switches (HV)</v>
          </cell>
          <cell r="G361">
            <v>9</v>
          </cell>
        </row>
        <row r="362">
          <cell r="B362" t="str">
            <v>22328TF</v>
          </cell>
          <cell r="C362" t="str">
            <v>AIP005110</v>
          </cell>
          <cell r="D362" t="str">
            <v>22328</v>
          </cell>
          <cell r="E362" t="str">
            <v>TF</v>
          </cell>
          <cell r="F362" t="str">
            <v>Transformers</v>
          </cell>
          <cell r="G362">
            <v>2</v>
          </cell>
        </row>
        <row r="363">
          <cell r="B363" t="str">
            <v>23364AC-DESN</v>
          </cell>
          <cell r="C363" t="str">
            <v>AIP005111</v>
          </cell>
          <cell r="D363" t="str">
            <v>23364</v>
          </cell>
          <cell r="E363" t="str">
            <v>AC-DESN</v>
          </cell>
          <cell r="F363" t="str">
            <v>DESN</v>
          </cell>
          <cell r="G363">
            <v>1</v>
          </cell>
        </row>
        <row r="364">
          <cell r="B364" t="str">
            <v>23364BRHV-115kV</v>
          </cell>
          <cell r="C364" t="str">
            <v>AIP005111</v>
          </cell>
          <cell r="D364" t="str">
            <v>23364</v>
          </cell>
          <cell r="E364" t="str">
            <v>BRHV-115kV</v>
          </cell>
          <cell r="F364" t="str">
            <v>115kV</v>
          </cell>
          <cell r="G364">
            <v>5</v>
          </cell>
        </row>
        <row r="365">
          <cell r="B365" t="str">
            <v>23364BRLV-13.8kV</v>
          </cell>
          <cell r="C365" t="str">
            <v>AIP005111</v>
          </cell>
          <cell r="D365" t="str">
            <v>23364</v>
          </cell>
          <cell r="E365" t="str">
            <v>BRLV-13.8kV</v>
          </cell>
          <cell r="F365" t="str">
            <v>13.8kV</v>
          </cell>
          <cell r="G365">
            <v>12</v>
          </cell>
        </row>
        <row r="366">
          <cell r="B366" t="str">
            <v>23364CHARGER-125V</v>
          </cell>
          <cell r="C366" t="str">
            <v>AIP005111</v>
          </cell>
          <cell r="D366" t="str">
            <v>23364</v>
          </cell>
          <cell r="E366" t="str">
            <v>CHARGER-125V</v>
          </cell>
          <cell r="F366" t="str">
            <v>125V</v>
          </cell>
          <cell r="G366">
            <v>1</v>
          </cell>
        </row>
        <row r="367">
          <cell r="B367" t="str">
            <v>23364DC</v>
          </cell>
          <cell r="C367" t="str">
            <v>AIP005111</v>
          </cell>
          <cell r="D367" t="str">
            <v>23364</v>
          </cell>
          <cell r="E367" t="str">
            <v>DC</v>
          </cell>
          <cell r="F367" t="str">
            <v>DC Transfer Scheme</v>
          </cell>
          <cell r="G367">
            <v>1</v>
          </cell>
        </row>
        <row r="368">
          <cell r="B368" t="str">
            <v>23364DCBATTERY-125V</v>
          </cell>
          <cell r="C368" t="str">
            <v>AIP005111</v>
          </cell>
          <cell r="D368" t="str">
            <v>23364</v>
          </cell>
          <cell r="E368" t="str">
            <v>DCBATTERY-125V</v>
          </cell>
          <cell r="F368" t="str">
            <v>125V</v>
          </cell>
          <cell r="G368">
            <v>1</v>
          </cell>
        </row>
        <row r="369">
          <cell r="B369" t="str">
            <v>23364PR</v>
          </cell>
          <cell r="C369" t="str">
            <v>AIP005111</v>
          </cell>
          <cell r="D369" t="str">
            <v>23364</v>
          </cell>
          <cell r="E369" t="str">
            <v>PR</v>
          </cell>
          <cell r="F369" t="str">
            <v>Protections</v>
          </cell>
          <cell r="G369">
            <v>27</v>
          </cell>
        </row>
        <row r="370">
          <cell r="B370" t="str">
            <v>23364SWAB-115kV</v>
          </cell>
          <cell r="C370" t="str">
            <v>AIP005111</v>
          </cell>
          <cell r="D370" t="str">
            <v>23364</v>
          </cell>
          <cell r="E370" t="str">
            <v>SWAB-115kV</v>
          </cell>
          <cell r="F370" t="str">
            <v>115kV</v>
          </cell>
          <cell r="G370">
            <v>16</v>
          </cell>
        </row>
        <row r="371">
          <cell r="B371" t="str">
            <v>23364TF-S115-D(110-14-14kV) - 75MVA</v>
          </cell>
          <cell r="C371" t="str">
            <v>AIP005111</v>
          </cell>
          <cell r="D371" t="str">
            <v>23364</v>
          </cell>
          <cell r="E371" t="str">
            <v>TF-S115-D(110-14-14kV) - 75MVA</v>
          </cell>
          <cell r="F371" t="str">
            <v>S115-D(110-14-14kV) - 75MVA</v>
          </cell>
          <cell r="G371">
            <v>2</v>
          </cell>
        </row>
        <row r="372">
          <cell r="B372" t="str">
            <v>23444PR</v>
          </cell>
          <cell r="C372" t="str">
            <v>AIP005112</v>
          </cell>
          <cell r="D372" t="str">
            <v>23444</v>
          </cell>
          <cell r="E372" t="str">
            <v>PR</v>
          </cell>
          <cell r="F372" t="str">
            <v>Protections</v>
          </cell>
          <cell r="G372">
            <v>10</v>
          </cell>
        </row>
        <row r="373">
          <cell r="B373" t="str">
            <v>23444SWAB-115kV</v>
          </cell>
          <cell r="C373" t="str">
            <v>AIP005112</v>
          </cell>
          <cell r="D373" t="str">
            <v>23444</v>
          </cell>
          <cell r="E373" t="str">
            <v>SWAB-115kV</v>
          </cell>
          <cell r="F373" t="str">
            <v>115kV</v>
          </cell>
          <cell r="G373">
            <v>2</v>
          </cell>
        </row>
        <row r="374">
          <cell r="B374" t="str">
            <v>23444TF-S115-F(110-14-14kV) - 100MVA</v>
          </cell>
          <cell r="C374" t="str">
            <v>AIP005112</v>
          </cell>
          <cell r="D374" t="str">
            <v>23444</v>
          </cell>
          <cell r="E374" t="str">
            <v>TF-S115-F(110-14-14kV) - 100MVA</v>
          </cell>
          <cell r="F374" t="str">
            <v>S115-F(110-14-14kV) - 100MVA</v>
          </cell>
          <cell r="G374">
            <v>3</v>
          </cell>
        </row>
        <row r="375">
          <cell r="B375" t="str">
            <v>23377HVIT-115kV</v>
          </cell>
          <cell r="C375" t="str">
            <v>AIP005116</v>
          </cell>
          <cell r="D375" t="str">
            <v>23377</v>
          </cell>
          <cell r="E375" t="str">
            <v>HVIT-115kV</v>
          </cell>
          <cell r="F375" t="str">
            <v>115kV</v>
          </cell>
          <cell r="G375">
            <v>6</v>
          </cell>
        </row>
        <row r="376">
          <cell r="B376" t="str">
            <v>23377SA-115kV</v>
          </cell>
          <cell r="C376" t="str">
            <v>AIP005116</v>
          </cell>
          <cell r="D376" t="str">
            <v>23377</v>
          </cell>
          <cell r="E376" t="str">
            <v>SA-115kV</v>
          </cell>
          <cell r="F376" t="str">
            <v>115kV</v>
          </cell>
          <cell r="G376">
            <v>12</v>
          </cell>
        </row>
        <row r="377">
          <cell r="B377" t="str">
            <v>23377SA-13.8kV</v>
          </cell>
          <cell r="C377" t="str">
            <v>AIP005116</v>
          </cell>
          <cell r="D377" t="str">
            <v>23377</v>
          </cell>
          <cell r="E377" t="str">
            <v>SA-13.8kV</v>
          </cell>
          <cell r="F377" t="str">
            <v>13.8kV</v>
          </cell>
          <cell r="G377">
            <v>12</v>
          </cell>
        </row>
        <row r="378">
          <cell r="B378" t="str">
            <v>23377SPILL</v>
          </cell>
          <cell r="C378" t="str">
            <v>AIP005116</v>
          </cell>
          <cell r="D378" t="str">
            <v>23377</v>
          </cell>
          <cell r="E378" t="str">
            <v>SPILL</v>
          </cell>
          <cell r="F378" t="str">
            <v>Spill Containment</v>
          </cell>
          <cell r="G378">
            <v>2</v>
          </cell>
        </row>
        <row r="379">
          <cell r="B379" t="str">
            <v>23377SWAB-115kV</v>
          </cell>
          <cell r="C379" t="str">
            <v>AIP005116</v>
          </cell>
          <cell r="D379" t="str">
            <v>23377</v>
          </cell>
          <cell r="E379" t="str">
            <v>SWAB-115kV</v>
          </cell>
          <cell r="F379" t="str">
            <v>115kV</v>
          </cell>
          <cell r="G379">
            <v>2</v>
          </cell>
        </row>
        <row r="380">
          <cell r="B380" t="str">
            <v>23377TF-S115-F(110-14-14kV) - 100MVA</v>
          </cell>
          <cell r="C380" t="str">
            <v>AIP005116</v>
          </cell>
          <cell r="D380" t="str">
            <v>23377</v>
          </cell>
          <cell r="E380" t="str">
            <v>TF-S115-F(110-14-14kV) - 100MVA</v>
          </cell>
          <cell r="F380" t="str">
            <v>S115-F(110-14-14kV) - 100MVA</v>
          </cell>
          <cell r="G380">
            <v>2</v>
          </cell>
        </row>
        <row r="381">
          <cell r="B381" t="str">
            <v>23445DCBATTERY-250V</v>
          </cell>
          <cell r="C381" t="str">
            <v>AIP005120</v>
          </cell>
          <cell r="D381" t="str">
            <v>23445</v>
          </cell>
          <cell r="E381" t="str">
            <v>DCBATTERY-250V</v>
          </cell>
          <cell r="F381" t="str">
            <v>250V</v>
          </cell>
          <cell r="G381">
            <v>2</v>
          </cell>
        </row>
        <row r="382">
          <cell r="B382" t="str">
            <v>23445PR</v>
          </cell>
          <cell r="C382" t="str">
            <v>AIP005120</v>
          </cell>
          <cell r="D382" t="str">
            <v>23445</v>
          </cell>
          <cell r="E382" t="str">
            <v>PR</v>
          </cell>
          <cell r="F382" t="str">
            <v>Protections</v>
          </cell>
          <cell r="G382">
            <v>8</v>
          </cell>
        </row>
        <row r="383">
          <cell r="B383" t="str">
            <v>23445TF-S115-F(110-14-14kV) - 100MVA</v>
          </cell>
          <cell r="C383" t="str">
            <v>AIP005120</v>
          </cell>
          <cell r="D383" t="str">
            <v>23445</v>
          </cell>
          <cell r="E383" t="str">
            <v>TF-S115-F(110-14-14kV) - 100MVA</v>
          </cell>
          <cell r="F383" t="str">
            <v>S115-F(110-14-14kV) - 100MVA</v>
          </cell>
          <cell r="G383">
            <v>1</v>
          </cell>
        </row>
        <row r="384">
          <cell r="B384" t="str">
            <v>23360AC</v>
          </cell>
          <cell r="C384" t="str">
            <v>AIP005122</v>
          </cell>
          <cell r="D384" t="str">
            <v>23360</v>
          </cell>
          <cell r="E384" t="str">
            <v>AC</v>
          </cell>
          <cell r="F384" t="str">
            <v>AC Transfer Scheme</v>
          </cell>
          <cell r="G384">
            <v>1</v>
          </cell>
        </row>
        <row r="385">
          <cell r="B385" t="str">
            <v>23360BRLV</v>
          </cell>
          <cell r="C385" t="str">
            <v>AIP005122</v>
          </cell>
          <cell r="D385" t="str">
            <v>23360</v>
          </cell>
          <cell r="E385" t="str">
            <v>BRLV</v>
          </cell>
          <cell r="F385" t="str">
            <v>Breakers (LV)</v>
          </cell>
          <cell r="G385">
            <v>22</v>
          </cell>
        </row>
        <row r="386">
          <cell r="B386" t="str">
            <v>23360CHARGER</v>
          </cell>
          <cell r="C386" t="str">
            <v>AIP005122</v>
          </cell>
          <cell r="D386" t="str">
            <v>23360</v>
          </cell>
          <cell r="E386" t="str">
            <v>CHARGER</v>
          </cell>
          <cell r="F386" t="str">
            <v>Charger</v>
          </cell>
          <cell r="G386">
            <v>1</v>
          </cell>
        </row>
        <row r="387">
          <cell r="B387" t="str">
            <v>23360DC</v>
          </cell>
          <cell r="C387" t="str">
            <v>AIP005122</v>
          </cell>
          <cell r="D387" t="str">
            <v>23360</v>
          </cell>
          <cell r="E387" t="str">
            <v>DC</v>
          </cell>
          <cell r="F387" t="str">
            <v>DC Transfer Scheme</v>
          </cell>
          <cell r="G387">
            <v>1</v>
          </cell>
        </row>
        <row r="388">
          <cell r="B388" t="str">
            <v>23360DCBATTERY</v>
          </cell>
          <cell r="C388" t="str">
            <v>AIP005122</v>
          </cell>
          <cell r="D388" t="str">
            <v>23360</v>
          </cell>
          <cell r="E388" t="str">
            <v>DCBATTERY</v>
          </cell>
          <cell r="F388" t="str">
            <v>Battery</v>
          </cell>
          <cell r="G388">
            <v>1</v>
          </cell>
        </row>
        <row r="389">
          <cell r="B389" t="str">
            <v>23360HVIT</v>
          </cell>
          <cell r="C389" t="str">
            <v>AIP005122</v>
          </cell>
          <cell r="D389" t="str">
            <v>23360</v>
          </cell>
          <cell r="E389" t="str">
            <v>HVIT</v>
          </cell>
          <cell r="F389" t="str">
            <v>HVITs</v>
          </cell>
          <cell r="G389">
            <v>6</v>
          </cell>
        </row>
        <row r="390">
          <cell r="B390" t="str">
            <v>23360MVGIS</v>
          </cell>
          <cell r="C390" t="str">
            <v>AIP005122</v>
          </cell>
          <cell r="D390" t="str">
            <v>23360</v>
          </cell>
          <cell r="E390" t="str">
            <v>MVGIS</v>
          </cell>
          <cell r="F390" t="str">
            <v>MVGIS (Buses)</v>
          </cell>
          <cell r="G390">
            <v>4</v>
          </cell>
        </row>
        <row r="391">
          <cell r="B391" t="str">
            <v>23360PCT</v>
          </cell>
          <cell r="C391" t="str">
            <v>AIP005122</v>
          </cell>
          <cell r="D391" t="str">
            <v>23360</v>
          </cell>
          <cell r="E391" t="str">
            <v>PCT</v>
          </cell>
          <cell r="F391" t="str">
            <v>PCT Box</v>
          </cell>
          <cell r="G391">
            <v>1</v>
          </cell>
        </row>
        <row r="392">
          <cell r="B392" t="str">
            <v>23360PR</v>
          </cell>
          <cell r="C392" t="str">
            <v>AIP005122</v>
          </cell>
          <cell r="D392" t="str">
            <v>23360</v>
          </cell>
          <cell r="E392" t="str">
            <v>PR</v>
          </cell>
          <cell r="F392" t="str">
            <v>Protections</v>
          </cell>
          <cell r="G392">
            <v>34</v>
          </cell>
        </row>
        <row r="393">
          <cell r="B393" t="str">
            <v>23360RTU</v>
          </cell>
          <cell r="C393" t="str">
            <v>AIP005122</v>
          </cell>
          <cell r="D393" t="str">
            <v>23360</v>
          </cell>
          <cell r="E393" t="str">
            <v>RTU</v>
          </cell>
          <cell r="F393" t="str">
            <v>RTU</v>
          </cell>
          <cell r="G393">
            <v>1</v>
          </cell>
        </row>
        <row r="394">
          <cell r="B394" t="str">
            <v>23360SA</v>
          </cell>
          <cell r="C394" t="str">
            <v>AIP005122</v>
          </cell>
          <cell r="D394" t="str">
            <v>23360</v>
          </cell>
          <cell r="E394" t="str">
            <v>SA</v>
          </cell>
          <cell r="F394" t="str">
            <v>Surge Arrestor</v>
          </cell>
          <cell r="G394">
            <v>18</v>
          </cell>
        </row>
        <row r="395">
          <cell r="B395" t="str">
            <v>23360SPILL</v>
          </cell>
          <cell r="C395" t="str">
            <v>AIP005122</v>
          </cell>
          <cell r="D395" t="str">
            <v>23360</v>
          </cell>
          <cell r="E395" t="str">
            <v>SPILL</v>
          </cell>
          <cell r="F395" t="str">
            <v>Spill Containment</v>
          </cell>
          <cell r="G395">
            <v>2</v>
          </cell>
        </row>
        <row r="396">
          <cell r="B396" t="str">
            <v>23360SWAB</v>
          </cell>
          <cell r="C396" t="str">
            <v>AIP005122</v>
          </cell>
          <cell r="D396" t="str">
            <v>23360</v>
          </cell>
          <cell r="E396" t="str">
            <v>SWAB</v>
          </cell>
          <cell r="F396" t="str">
            <v>Switches (HV)</v>
          </cell>
          <cell r="G396">
            <v>2</v>
          </cell>
        </row>
        <row r="397">
          <cell r="B397" t="str">
            <v>23360TF</v>
          </cell>
          <cell r="C397" t="str">
            <v>AIP005122</v>
          </cell>
          <cell r="D397" t="str">
            <v>23360</v>
          </cell>
          <cell r="E397" t="str">
            <v>TF</v>
          </cell>
          <cell r="F397" t="str">
            <v>Transformers</v>
          </cell>
          <cell r="G397">
            <v>2</v>
          </cell>
        </row>
        <row r="398">
          <cell r="B398" t="str">
            <v>23360TFSSGT</v>
          </cell>
          <cell r="C398" t="str">
            <v>AIP005122</v>
          </cell>
          <cell r="D398" t="str">
            <v>23360</v>
          </cell>
          <cell r="E398" t="str">
            <v>TFSSGT</v>
          </cell>
          <cell r="F398" t="str">
            <v>SS Transformers</v>
          </cell>
          <cell r="G398">
            <v>2</v>
          </cell>
        </row>
        <row r="399">
          <cell r="B399" t="str">
            <v>23443BRLV-27.6kV</v>
          </cell>
          <cell r="C399" t="str">
            <v>AIP005123</v>
          </cell>
          <cell r="D399" t="str">
            <v>23443</v>
          </cell>
          <cell r="E399" t="str">
            <v>BRLV-27.6kV</v>
          </cell>
          <cell r="F399" t="str">
            <v>27.6kV</v>
          </cell>
          <cell r="G399">
            <v>7</v>
          </cell>
        </row>
        <row r="400">
          <cell r="B400" t="str">
            <v>23443CHARGER-125V</v>
          </cell>
          <cell r="C400" t="str">
            <v>AIP005123</v>
          </cell>
          <cell r="D400" t="str">
            <v>23443</v>
          </cell>
          <cell r="E400" t="str">
            <v>CHARGER-125V</v>
          </cell>
          <cell r="F400" t="str">
            <v>125V</v>
          </cell>
          <cell r="G400">
            <v>1</v>
          </cell>
        </row>
        <row r="401">
          <cell r="B401" t="str">
            <v>23443DCBATTERY-125V</v>
          </cell>
          <cell r="C401" t="str">
            <v>AIP005123</v>
          </cell>
          <cell r="D401" t="str">
            <v>23443</v>
          </cell>
          <cell r="E401" t="str">
            <v>DCBATTERY-125V</v>
          </cell>
          <cell r="F401" t="str">
            <v>125V</v>
          </cell>
          <cell r="G401">
            <v>1</v>
          </cell>
        </row>
        <row r="402">
          <cell r="B402" t="str">
            <v>23443PR</v>
          </cell>
          <cell r="C402" t="str">
            <v>AIP005123</v>
          </cell>
          <cell r="D402" t="str">
            <v>23443</v>
          </cell>
          <cell r="E402" t="str">
            <v>PR</v>
          </cell>
          <cell r="F402" t="str">
            <v>Protections</v>
          </cell>
          <cell r="G402">
            <v>11</v>
          </cell>
        </row>
        <row r="403">
          <cell r="B403" t="str">
            <v>23443RTU</v>
          </cell>
          <cell r="C403" t="str">
            <v>AIP005123</v>
          </cell>
          <cell r="D403" t="str">
            <v>23443</v>
          </cell>
          <cell r="E403" t="str">
            <v>RTU</v>
          </cell>
          <cell r="F403" t="str">
            <v>RTU</v>
          </cell>
          <cell r="G403">
            <v>1</v>
          </cell>
        </row>
        <row r="404">
          <cell r="B404" t="str">
            <v>23443SA-230kV</v>
          </cell>
          <cell r="C404" t="str">
            <v>AIP005123</v>
          </cell>
          <cell r="D404" t="str">
            <v>23443</v>
          </cell>
          <cell r="E404" t="str">
            <v>SA-230kV</v>
          </cell>
          <cell r="F404" t="str">
            <v>230kV</v>
          </cell>
          <cell r="G404">
            <v>6</v>
          </cell>
        </row>
        <row r="405">
          <cell r="B405" t="str">
            <v>23443SA-27.6kV</v>
          </cell>
          <cell r="C405" t="str">
            <v>AIP005123</v>
          </cell>
          <cell r="D405" t="str">
            <v>23443</v>
          </cell>
          <cell r="E405" t="str">
            <v>SA-27.6kV</v>
          </cell>
          <cell r="F405" t="str">
            <v>27.6kV</v>
          </cell>
          <cell r="G405">
            <v>12</v>
          </cell>
        </row>
        <row r="406">
          <cell r="B406" t="str">
            <v>23443SPILL</v>
          </cell>
          <cell r="C406" t="str">
            <v>AIP005123</v>
          </cell>
          <cell r="D406" t="str">
            <v>23443</v>
          </cell>
          <cell r="E406" t="str">
            <v>SPILL</v>
          </cell>
          <cell r="F406" t="str">
            <v>Spill Containment</v>
          </cell>
          <cell r="G406">
            <v>2</v>
          </cell>
        </row>
        <row r="407">
          <cell r="B407" t="str">
            <v>23443SS-DESN</v>
          </cell>
          <cell r="C407" t="str">
            <v>AIP005123</v>
          </cell>
          <cell r="D407" t="str">
            <v>23443</v>
          </cell>
          <cell r="E407" t="str">
            <v>SS-DESN</v>
          </cell>
          <cell r="F407" t="str">
            <v>DESN</v>
          </cell>
          <cell r="G407">
            <v>1</v>
          </cell>
        </row>
        <row r="408">
          <cell r="B408" t="str">
            <v>23443SWAB-230kV</v>
          </cell>
          <cell r="C408" t="str">
            <v>AIP005123</v>
          </cell>
          <cell r="D408" t="str">
            <v>23443</v>
          </cell>
          <cell r="E408" t="str">
            <v>SWAB-230kV</v>
          </cell>
          <cell r="F408" t="str">
            <v>230kV</v>
          </cell>
          <cell r="G408">
            <v>2</v>
          </cell>
        </row>
        <row r="409">
          <cell r="B409" t="str">
            <v>23443TF-S230-D(215-28-28kV) - 125MVA</v>
          </cell>
          <cell r="C409" t="str">
            <v>AIP005123</v>
          </cell>
          <cell r="D409" t="str">
            <v>23443</v>
          </cell>
          <cell r="E409" t="str">
            <v>TF-S230-D(215-28-28kV) - 125MVA</v>
          </cell>
          <cell r="F409" t="str">
            <v>S230-D(215-28-28kV) - 125MVA</v>
          </cell>
          <cell r="G409">
            <v>2</v>
          </cell>
        </row>
        <row r="410">
          <cell r="B410" t="str">
            <v>23423AC-DESN</v>
          </cell>
          <cell r="C410" t="str">
            <v>AIP005127</v>
          </cell>
          <cell r="D410" t="str">
            <v>23423</v>
          </cell>
          <cell r="E410" t="str">
            <v>AC-DESN</v>
          </cell>
          <cell r="F410" t="str">
            <v>DESN</v>
          </cell>
          <cell r="G410">
            <v>1</v>
          </cell>
        </row>
        <row r="411">
          <cell r="B411" t="str">
            <v>23423DCBATTERY-125V</v>
          </cell>
          <cell r="C411" t="str">
            <v>AIP005127</v>
          </cell>
          <cell r="D411" t="str">
            <v>23423</v>
          </cell>
          <cell r="E411" t="str">
            <v>DCBATTERY-125V</v>
          </cell>
          <cell r="F411" t="str">
            <v>125V</v>
          </cell>
          <cell r="G411">
            <v>1</v>
          </cell>
        </row>
        <row r="412">
          <cell r="B412" t="str">
            <v>23423PR</v>
          </cell>
          <cell r="C412" t="str">
            <v>AIP005127</v>
          </cell>
          <cell r="D412" t="str">
            <v>23423</v>
          </cell>
          <cell r="E412" t="str">
            <v>PR</v>
          </cell>
          <cell r="F412" t="str">
            <v>Protections</v>
          </cell>
          <cell r="G412">
            <v>22</v>
          </cell>
        </row>
        <row r="413">
          <cell r="B413" t="str">
            <v>23423SWAB-230kV</v>
          </cell>
          <cell r="C413" t="str">
            <v>AIP005127</v>
          </cell>
          <cell r="D413" t="str">
            <v>23423</v>
          </cell>
          <cell r="E413" t="str">
            <v>SWAB-230kV</v>
          </cell>
          <cell r="F413" t="str">
            <v>230kV</v>
          </cell>
          <cell r="G413">
            <v>2</v>
          </cell>
        </row>
        <row r="414">
          <cell r="B414" t="str">
            <v>23241BRHV</v>
          </cell>
          <cell r="C414" t="str">
            <v>AIP005128</v>
          </cell>
          <cell r="D414" t="str">
            <v>23241</v>
          </cell>
          <cell r="E414" t="str">
            <v>BRHV</v>
          </cell>
          <cell r="F414" t="str">
            <v>Breakers (HV)</v>
          </cell>
          <cell r="G414">
            <v>2</v>
          </cell>
        </row>
        <row r="415">
          <cell r="B415" t="str">
            <v>23241PR</v>
          </cell>
          <cell r="C415" t="str">
            <v>AIP005128</v>
          </cell>
          <cell r="D415" t="str">
            <v>23241</v>
          </cell>
          <cell r="E415" t="str">
            <v>PR</v>
          </cell>
          <cell r="F415" t="str">
            <v>Protections</v>
          </cell>
          <cell r="G415">
            <v>39</v>
          </cell>
        </row>
        <row r="416">
          <cell r="B416" t="str">
            <v>23241SC</v>
          </cell>
          <cell r="C416" t="str">
            <v>AIP005128</v>
          </cell>
          <cell r="D416" t="str">
            <v>23241</v>
          </cell>
          <cell r="E416" t="str">
            <v>SC</v>
          </cell>
          <cell r="F416" t="str">
            <v>Capacitor Banks</v>
          </cell>
          <cell r="G416">
            <v>2</v>
          </cell>
        </row>
        <row r="417">
          <cell r="B417" t="str">
            <v>23241SWAB</v>
          </cell>
          <cell r="C417" t="str">
            <v>AIP005128</v>
          </cell>
          <cell r="D417" t="str">
            <v>23241</v>
          </cell>
          <cell r="E417" t="str">
            <v>SWAB</v>
          </cell>
          <cell r="F417" t="str">
            <v>Switches (HV)</v>
          </cell>
          <cell r="G417">
            <v>5</v>
          </cell>
        </row>
        <row r="418">
          <cell r="B418" t="str">
            <v>23405AC-BULK</v>
          </cell>
          <cell r="C418" t="str">
            <v>AIP005138</v>
          </cell>
          <cell r="D418" t="str">
            <v>23405</v>
          </cell>
          <cell r="E418" t="str">
            <v>AC-BULK</v>
          </cell>
          <cell r="F418" t="str">
            <v>BULK</v>
          </cell>
          <cell r="G418">
            <v>1</v>
          </cell>
        </row>
        <row r="419">
          <cell r="B419" t="str">
            <v>23405BRHV-115kV</v>
          </cell>
          <cell r="C419" t="str">
            <v>AIP005138</v>
          </cell>
          <cell r="D419" t="str">
            <v>23405</v>
          </cell>
          <cell r="E419" t="str">
            <v>BRHV-115kV</v>
          </cell>
          <cell r="F419" t="str">
            <v>115kV</v>
          </cell>
          <cell r="G419">
            <v>5</v>
          </cell>
        </row>
        <row r="420">
          <cell r="B420" t="str">
            <v>23405DC</v>
          </cell>
          <cell r="C420" t="str">
            <v>AIP005138</v>
          </cell>
          <cell r="D420" t="str">
            <v>23405</v>
          </cell>
          <cell r="E420" t="str">
            <v>DC</v>
          </cell>
          <cell r="F420" t="str">
            <v>DC Transfer Scheme</v>
          </cell>
          <cell r="G420">
            <v>1</v>
          </cell>
        </row>
        <row r="421">
          <cell r="B421" t="str">
            <v>23405PR</v>
          </cell>
          <cell r="C421" t="str">
            <v>AIP005138</v>
          </cell>
          <cell r="D421" t="str">
            <v>23405</v>
          </cell>
          <cell r="E421" t="str">
            <v>PR</v>
          </cell>
          <cell r="F421" t="str">
            <v>Protections</v>
          </cell>
          <cell r="G421">
            <v>18</v>
          </cell>
        </row>
        <row r="422">
          <cell r="B422" t="str">
            <v>23405RTU-BULK</v>
          </cell>
          <cell r="C422" t="str">
            <v>AIP005138</v>
          </cell>
          <cell r="D422" t="str">
            <v>23405</v>
          </cell>
          <cell r="E422" t="str">
            <v>RTU-BULK</v>
          </cell>
          <cell r="F422" t="str">
            <v>BULK</v>
          </cell>
          <cell r="G422">
            <v>1</v>
          </cell>
        </row>
        <row r="423">
          <cell r="B423" t="str">
            <v>23405SS-BULK</v>
          </cell>
          <cell r="C423" t="str">
            <v>AIP005138</v>
          </cell>
          <cell r="D423" t="str">
            <v>23405</v>
          </cell>
          <cell r="E423" t="str">
            <v>SS-BULK</v>
          </cell>
          <cell r="F423" t="str">
            <v>BULK</v>
          </cell>
          <cell r="G423">
            <v>2</v>
          </cell>
        </row>
        <row r="424">
          <cell r="B424" t="str">
            <v>23405SWAB-115kV</v>
          </cell>
          <cell r="C424" t="str">
            <v>AIP005138</v>
          </cell>
          <cell r="D424" t="str">
            <v>23405</v>
          </cell>
          <cell r="E424" t="str">
            <v>SWAB-115kV</v>
          </cell>
          <cell r="F424" t="str">
            <v>115kV</v>
          </cell>
          <cell r="G424">
            <v>3</v>
          </cell>
        </row>
        <row r="425">
          <cell r="B425" t="str">
            <v>23394AC</v>
          </cell>
          <cell r="C425" t="str">
            <v>AIP005144</v>
          </cell>
          <cell r="D425" t="str">
            <v>23394</v>
          </cell>
          <cell r="E425" t="str">
            <v>AC</v>
          </cell>
          <cell r="F425" t="str">
            <v>AC Transfer Scheme</v>
          </cell>
          <cell r="G425">
            <v>1</v>
          </cell>
        </row>
        <row r="426">
          <cell r="B426" t="str">
            <v>23394BRHV</v>
          </cell>
          <cell r="C426" t="str">
            <v>AIP005144</v>
          </cell>
          <cell r="D426" t="str">
            <v>23394</v>
          </cell>
          <cell r="E426" t="str">
            <v>BRHV</v>
          </cell>
          <cell r="F426" t="str">
            <v>Breakers (HV)</v>
          </cell>
          <cell r="G426">
            <v>6</v>
          </cell>
        </row>
        <row r="427">
          <cell r="B427" t="str">
            <v>23394CHARGER</v>
          </cell>
          <cell r="C427" t="str">
            <v>AIP005144</v>
          </cell>
          <cell r="D427" t="str">
            <v>23394</v>
          </cell>
          <cell r="E427" t="str">
            <v>CHARGER</v>
          </cell>
          <cell r="F427" t="str">
            <v>Charger</v>
          </cell>
          <cell r="G427">
            <v>2</v>
          </cell>
        </row>
        <row r="428">
          <cell r="B428" t="str">
            <v>23394DC</v>
          </cell>
          <cell r="C428" t="str">
            <v>AIP005144</v>
          </cell>
          <cell r="D428" t="str">
            <v>23394</v>
          </cell>
          <cell r="E428" t="str">
            <v>DC</v>
          </cell>
          <cell r="F428" t="str">
            <v>DC Transfer Scheme</v>
          </cell>
          <cell r="G428">
            <v>1</v>
          </cell>
        </row>
        <row r="429">
          <cell r="B429" t="str">
            <v>23394DCBATTERY</v>
          </cell>
          <cell r="C429" t="str">
            <v>AIP005144</v>
          </cell>
          <cell r="D429" t="str">
            <v>23394</v>
          </cell>
          <cell r="E429" t="str">
            <v>DCBATTERY</v>
          </cell>
          <cell r="F429" t="str">
            <v>Battery</v>
          </cell>
          <cell r="G429">
            <v>2</v>
          </cell>
        </row>
        <row r="430">
          <cell r="B430" t="str">
            <v>23394HVIT</v>
          </cell>
          <cell r="C430" t="str">
            <v>AIP005144</v>
          </cell>
          <cell r="D430" t="str">
            <v>23394</v>
          </cell>
          <cell r="E430" t="str">
            <v>HVIT</v>
          </cell>
          <cell r="F430" t="str">
            <v>HVITs</v>
          </cell>
          <cell r="G430">
            <v>10</v>
          </cell>
        </row>
        <row r="431">
          <cell r="B431" t="str">
            <v>23394PCT</v>
          </cell>
          <cell r="C431" t="str">
            <v>AIP005144</v>
          </cell>
          <cell r="D431" t="str">
            <v>23394</v>
          </cell>
          <cell r="E431" t="str">
            <v>PCT</v>
          </cell>
          <cell r="F431" t="str">
            <v>PCT Box</v>
          </cell>
          <cell r="G431">
            <v>1</v>
          </cell>
        </row>
        <row r="432">
          <cell r="B432" t="str">
            <v>23394PR</v>
          </cell>
          <cell r="C432" t="str">
            <v>AIP005144</v>
          </cell>
          <cell r="D432" t="str">
            <v>23394</v>
          </cell>
          <cell r="E432" t="str">
            <v>PR</v>
          </cell>
          <cell r="F432" t="str">
            <v>Protections</v>
          </cell>
          <cell r="G432">
            <v>36</v>
          </cell>
        </row>
        <row r="433">
          <cell r="B433" t="str">
            <v>23394SA</v>
          </cell>
          <cell r="C433" t="str">
            <v>AIP005144</v>
          </cell>
          <cell r="D433" t="str">
            <v>23394</v>
          </cell>
          <cell r="E433" t="str">
            <v>SA</v>
          </cell>
          <cell r="F433" t="str">
            <v>Surge Arrestor</v>
          </cell>
          <cell r="G433">
            <v>6</v>
          </cell>
        </row>
        <row r="434">
          <cell r="B434" t="str">
            <v>23394SWAB</v>
          </cell>
          <cell r="C434" t="str">
            <v>AIP005144</v>
          </cell>
          <cell r="D434" t="str">
            <v>23394</v>
          </cell>
          <cell r="E434" t="str">
            <v>SWAB</v>
          </cell>
          <cell r="F434" t="str">
            <v>Switches (HV)</v>
          </cell>
          <cell r="G434">
            <v>7</v>
          </cell>
        </row>
        <row r="435">
          <cell r="B435" t="str">
            <v>23394TFSSGT</v>
          </cell>
          <cell r="C435" t="str">
            <v>AIP005144</v>
          </cell>
          <cell r="D435" t="str">
            <v>23394</v>
          </cell>
          <cell r="E435" t="str">
            <v>TFSSGT</v>
          </cell>
          <cell r="F435" t="str">
            <v>SS Transformers</v>
          </cell>
          <cell r="G435">
            <v>6</v>
          </cell>
        </row>
        <row r="436">
          <cell r="B436" t="str">
            <v>23425BRLV-27.6kV</v>
          </cell>
          <cell r="C436" t="str">
            <v>AIP005145</v>
          </cell>
          <cell r="D436" t="str">
            <v>23425</v>
          </cell>
          <cell r="E436" t="str">
            <v>BRLV-27.6kV</v>
          </cell>
          <cell r="F436" t="str">
            <v>27.6kV</v>
          </cell>
          <cell r="G436">
            <v>3</v>
          </cell>
        </row>
        <row r="437">
          <cell r="B437" t="str">
            <v>23425CHARGER-125V</v>
          </cell>
          <cell r="C437" t="str">
            <v>AIP005145</v>
          </cell>
          <cell r="D437" t="str">
            <v>23425</v>
          </cell>
          <cell r="E437" t="str">
            <v>CHARGER-125V</v>
          </cell>
          <cell r="F437" t="str">
            <v>125V</v>
          </cell>
          <cell r="G437">
            <v>1</v>
          </cell>
        </row>
        <row r="438">
          <cell r="B438" t="str">
            <v>23425DCBATTERY-125V</v>
          </cell>
          <cell r="C438" t="str">
            <v>AIP005145</v>
          </cell>
          <cell r="D438" t="str">
            <v>23425</v>
          </cell>
          <cell r="E438" t="str">
            <v>DCBATTERY-125V</v>
          </cell>
          <cell r="F438" t="str">
            <v>125V</v>
          </cell>
          <cell r="G438">
            <v>1</v>
          </cell>
        </row>
        <row r="439">
          <cell r="B439" t="str">
            <v>23425PR</v>
          </cell>
          <cell r="C439" t="str">
            <v>AIP005145</v>
          </cell>
          <cell r="D439" t="str">
            <v>23425</v>
          </cell>
          <cell r="E439" t="str">
            <v>PR</v>
          </cell>
          <cell r="F439" t="str">
            <v>Protections</v>
          </cell>
          <cell r="G439">
            <v>21</v>
          </cell>
        </row>
        <row r="440">
          <cell r="B440" t="str">
            <v>23425SWAB-230kV</v>
          </cell>
          <cell r="C440" t="str">
            <v>AIP005145</v>
          </cell>
          <cell r="D440" t="str">
            <v>23425</v>
          </cell>
          <cell r="E440" t="str">
            <v>SWAB-230kV</v>
          </cell>
          <cell r="F440" t="str">
            <v>230kV</v>
          </cell>
          <cell r="G440">
            <v>2</v>
          </cell>
        </row>
        <row r="441">
          <cell r="B441" t="str">
            <v>23425TF-S230-A(215-28kV) - 83MVA</v>
          </cell>
          <cell r="C441" t="str">
            <v>AIP005145</v>
          </cell>
          <cell r="D441" t="str">
            <v>23425</v>
          </cell>
          <cell r="E441" t="str">
            <v>TF-S230-A(215-28kV) - 83MVA</v>
          </cell>
          <cell r="F441" t="str">
            <v>S230-A(215-28kV) - 83MVA</v>
          </cell>
          <cell r="G441">
            <v>2</v>
          </cell>
        </row>
        <row r="442">
          <cell r="B442" t="str">
            <v>23417AC</v>
          </cell>
          <cell r="C442" t="str">
            <v>AIP005146</v>
          </cell>
          <cell r="D442" t="str">
            <v>23417</v>
          </cell>
          <cell r="E442" t="str">
            <v>AC</v>
          </cell>
          <cell r="F442" t="str">
            <v>AC Transfer Scheme</v>
          </cell>
          <cell r="G442">
            <v>1</v>
          </cell>
        </row>
        <row r="443">
          <cell r="B443" t="str">
            <v>23417BRHV</v>
          </cell>
          <cell r="C443" t="str">
            <v>AIP005146</v>
          </cell>
          <cell r="D443" t="str">
            <v>23417</v>
          </cell>
          <cell r="E443" t="str">
            <v>BRHV</v>
          </cell>
          <cell r="F443" t="str">
            <v>Breakers (HV)</v>
          </cell>
          <cell r="G443">
            <v>5</v>
          </cell>
        </row>
        <row r="444">
          <cell r="B444" t="str">
            <v>23417BRLV</v>
          </cell>
          <cell r="C444" t="str">
            <v>AIP005146</v>
          </cell>
          <cell r="D444" t="str">
            <v>23417</v>
          </cell>
          <cell r="E444" t="str">
            <v>BRLV</v>
          </cell>
          <cell r="F444" t="str">
            <v>Breakers (LV)</v>
          </cell>
          <cell r="G444">
            <v>11</v>
          </cell>
        </row>
        <row r="445">
          <cell r="B445" t="str">
            <v>23417CHARGER</v>
          </cell>
          <cell r="C445" t="str">
            <v>AIP005146</v>
          </cell>
          <cell r="D445" t="str">
            <v>23417</v>
          </cell>
          <cell r="E445" t="str">
            <v>CHARGER</v>
          </cell>
          <cell r="F445" t="str">
            <v>Charger</v>
          </cell>
          <cell r="G445">
            <v>1</v>
          </cell>
        </row>
        <row r="446">
          <cell r="B446" t="str">
            <v>23417DC</v>
          </cell>
          <cell r="C446" t="str">
            <v>AIP005146</v>
          </cell>
          <cell r="D446" t="str">
            <v>23417</v>
          </cell>
          <cell r="E446" t="str">
            <v>DC</v>
          </cell>
          <cell r="F446" t="str">
            <v>DC Transfer Scheme</v>
          </cell>
          <cell r="G446">
            <v>1</v>
          </cell>
        </row>
        <row r="447">
          <cell r="B447" t="str">
            <v>23417DCBATTERY</v>
          </cell>
          <cell r="C447" t="str">
            <v>AIP005146</v>
          </cell>
          <cell r="D447" t="str">
            <v>23417</v>
          </cell>
          <cell r="E447" t="str">
            <v>DCBATTERY</v>
          </cell>
          <cell r="F447" t="str">
            <v>Battery</v>
          </cell>
          <cell r="G447">
            <v>1</v>
          </cell>
        </row>
        <row r="448">
          <cell r="B448" t="str">
            <v>23417PCT</v>
          </cell>
          <cell r="C448" t="str">
            <v>AIP005146</v>
          </cell>
          <cell r="D448" t="str">
            <v>23417</v>
          </cell>
          <cell r="E448" t="str">
            <v>PCT</v>
          </cell>
          <cell r="F448" t="str">
            <v>PCT Box</v>
          </cell>
          <cell r="G448">
            <v>1</v>
          </cell>
        </row>
        <row r="449">
          <cell r="B449" t="str">
            <v>23417PR</v>
          </cell>
          <cell r="C449" t="str">
            <v>AIP005146</v>
          </cell>
          <cell r="D449" t="str">
            <v>23417</v>
          </cell>
          <cell r="E449" t="str">
            <v>PR</v>
          </cell>
          <cell r="F449" t="str">
            <v>Protections</v>
          </cell>
          <cell r="G449">
            <v>65</v>
          </cell>
        </row>
        <row r="450">
          <cell r="B450" t="str">
            <v>23417RTU</v>
          </cell>
          <cell r="C450" t="str">
            <v>AIP005146</v>
          </cell>
          <cell r="D450" t="str">
            <v>23417</v>
          </cell>
          <cell r="E450" t="str">
            <v>RTU</v>
          </cell>
          <cell r="F450" t="str">
            <v>RTU</v>
          </cell>
          <cell r="G450">
            <v>1</v>
          </cell>
        </row>
        <row r="451">
          <cell r="B451" t="str">
            <v>23417SA</v>
          </cell>
          <cell r="C451" t="str">
            <v>AIP005146</v>
          </cell>
          <cell r="D451" t="str">
            <v>23417</v>
          </cell>
          <cell r="E451" t="str">
            <v>SA</v>
          </cell>
          <cell r="F451" t="str">
            <v>Surge Arrestor</v>
          </cell>
          <cell r="G451">
            <v>22</v>
          </cell>
        </row>
        <row r="452">
          <cell r="B452" t="str">
            <v>23417SPILL</v>
          </cell>
          <cell r="C452" t="str">
            <v>AIP005146</v>
          </cell>
          <cell r="D452" t="str">
            <v>23417</v>
          </cell>
          <cell r="E452" t="str">
            <v>SPILL</v>
          </cell>
          <cell r="F452" t="str">
            <v>Spill Containment</v>
          </cell>
          <cell r="G452">
            <v>2</v>
          </cell>
        </row>
        <row r="453">
          <cell r="B453" t="str">
            <v>23417SWAB</v>
          </cell>
          <cell r="C453" t="str">
            <v>AIP005146</v>
          </cell>
          <cell r="D453" t="str">
            <v>23417</v>
          </cell>
          <cell r="E453" t="str">
            <v>SWAB</v>
          </cell>
          <cell r="F453" t="str">
            <v>Switches (HV)</v>
          </cell>
          <cell r="G453">
            <v>11</v>
          </cell>
        </row>
        <row r="454">
          <cell r="B454" t="str">
            <v>23417TF</v>
          </cell>
          <cell r="C454" t="str">
            <v>AIP005146</v>
          </cell>
          <cell r="D454" t="str">
            <v>23417</v>
          </cell>
          <cell r="E454" t="str">
            <v>TF</v>
          </cell>
          <cell r="F454" t="str">
            <v>Transformers</v>
          </cell>
          <cell r="G454">
            <v>2</v>
          </cell>
        </row>
        <row r="455">
          <cell r="B455" t="str">
            <v>23417TFSSGT</v>
          </cell>
          <cell r="C455" t="str">
            <v>AIP005146</v>
          </cell>
          <cell r="D455" t="str">
            <v>23417</v>
          </cell>
          <cell r="E455" t="str">
            <v>TFSSGT</v>
          </cell>
          <cell r="F455" t="str">
            <v>SS Transformers</v>
          </cell>
          <cell r="G455">
            <v>2</v>
          </cell>
        </row>
        <row r="456">
          <cell r="B456" t="str">
            <v>23248DCBATTERY</v>
          </cell>
          <cell r="C456" t="str">
            <v>AIP005147</v>
          </cell>
          <cell r="D456" t="str">
            <v>23248</v>
          </cell>
          <cell r="E456" t="str">
            <v>DCBATTERY</v>
          </cell>
          <cell r="F456" t="str">
            <v>Battery</v>
          </cell>
          <cell r="G456">
            <v>2</v>
          </cell>
        </row>
        <row r="457">
          <cell r="B457" t="str">
            <v>23248PR</v>
          </cell>
          <cell r="C457" t="str">
            <v>AIP005147</v>
          </cell>
          <cell r="D457" t="str">
            <v>23248</v>
          </cell>
          <cell r="E457" t="str">
            <v>PR</v>
          </cell>
          <cell r="F457" t="str">
            <v>Protections</v>
          </cell>
          <cell r="G457">
            <v>98</v>
          </cell>
        </row>
        <row r="458">
          <cell r="B458" t="str">
            <v>23248SA</v>
          </cell>
          <cell r="C458" t="str">
            <v>AIP005147</v>
          </cell>
          <cell r="D458" t="str">
            <v>23248</v>
          </cell>
          <cell r="E458" t="str">
            <v>SA</v>
          </cell>
          <cell r="F458" t="str">
            <v>Surge Arrestor</v>
          </cell>
          <cell r="G458">
            <v>12</v>
          </cell>
        </row>
        <row r="459">
          <cell r="B459" t="str">
            <v>23248SPILL</v>
          </cell>
          <cell r="C459" t="str">
            <v>AIP005147</v>
          </cell>
          <cell r="D459" t="str">
            <v>23248</v>
          </cell>
          <cell r="E459" t="str">
            <v>SPILL</v>
          </cell>
          <cell r="F459" t="str">
            <v>Spill Containment</v>
          </cell>
          <cell r="G459">
            <v>9</v>
          </cell>
        </row>
        <row r="460">
          <cell r="B460" t="str">
            <v>23248SWAB</v>
          </cell>
          <cell r="C460" t="str">
            <v>AIP005147</v>
          </cell>
          <cell r="D460" t="str">
            <v>23248</v>
          </cell>
          <cell r="E460" t="str">
            <v>SWAB</v>
          </cell>
          <cell r="F460" t="str">
            <v>Switches (HV)</v>
          </cell>
          <cell r="G460">
            <v>1</v>
          </cell>
        </row>
        <row r="461">
          <cell r="B461" t="str">
            <v>17148AC</v>
          </cell>
          <cell r="C461" t="str">
            <v>AIP005149</v>
          </cell>
          <cell r="D461" t="str">
            <v>17148</v>
          </cell>
          <cell r="E461" t="str">
            <v>AC</v>
          </cell>
          <cell r="F461" t="str">
            <v>AC Transfer Scheme</v>
          </cell>
          <cell r="G461">
            <v>1</v>
          </cell>
        </row>
        <row r="462">
          <cell r="B462" t="str">
            <v>17148BRLV</v>
          </cell>
          <cell r="C462" t="str">
            <v>AIP005149</v>
          </cell>
          <cell r="D462" t="str">
            <v>17148</v>
          </cell>
          <cell r="E462" t="str">
            <v>BRLV</v>
          </cell>
          <cell r="F462" t="str">
            <v>Breakers (LV)</v>
          </cell>
          <cell r="G462">
            <v>39</v>
          </cell>
        </row>
        <row r="463">
          <cell r="B463" t="str">
            <v>17148CHARGER</v>
          </cell>
          <cell r="C463" t="str">
            <v>AIP005149</v>
          </cell>
          <cell r="D463" t="str">
            <v>17148</v>
          </cell>
          <cell r="E463" t="str">
            <v>CHARGER</v>
          </cell>
          <cell r="F463" t="str">
            <v>Charger</v>
          </cell>
          <cell r="G463">
            <v>1</v>
          </cell>
        </row>
        <row r="464">
          <cell r="B464" t="str">
            <v>17148DC</v>
          </cell>
          <cell r="C464" t="str">
            <v>AIP005149</v>
          </cell>
          <cell r="D464" t="str">
            <v>17148</v>
          </cell>
          <cell r="E464" t="str">
            <v>DC</v>
          </cell>
          <cell r="F464" t="str">
            <v>DC Transfer Scheme</v>
          </cell>
          <cell r="G464">
            <v>1</v>
          </cell>
        </row>
        <row r="465">
          <cell r="B465" t="str">
            <v>17148DCBATTERY</v>
          </cell>
          <cell r="C465" t="str">
            <v>AIP005149</v>
          </cell>
          <cell r="D465" t="str">
            <v>17148</v>
          </cell>
          <cell r="E465" t="str">
            <v>DCBATTERY</v>
          </cell>
          <cell r="F465" t="str">
            <v>Battery</v>
          </cell>
          <cell r="G465">
            <v>1</v>
          </cell>
        </row>
        <row r="466">
          <cell r="B466" t="str">
            <v>17148MVGIS</v>
          </cell>
          <cell r="C466" t="str">
            <v>AIP005149</v>
          </cell>
          <cell r="D466" t="str">
            <v>17148</v>
          </cell>
          <cell r="E466" t="str">
            <v>MVGIS</v>
          </cell>
          <cell r="F466" t="str">
            <v>MVGIS (Buses)</v>
          </cell>
          <cell r="G466">
            <v>8</v>
          </cell>
        </row>
        <row r="467">
          <cell r="B467" t="str">
            <v>17148PR</v>
          </cell>
          <cell r="C467" t="str">
            <v>AIP005149</v>
          </cell>
          <cell r="D467" t="str">
            <v>17148</v>
          </cell>
          <cell r="E467" t="str">
            <v>PR</v>
          </cell>
          <cell r="F467" t="str">
            <v>Protections</v>
          </cell>
          <cell r="G467">
            <v>59</v>
          </cell>
        </row>
        <row r="468">
          <cell r="B468" t="str">
            <v>17148RTU</v>
          </cell>
          <cell r="C468" t="str">
            <v>AIP005149</v>
          </cell>
          <cell r="D468" t="str">
            <v>17148</v>
          </cell>
          <cell r="E468" t="str">
            <v>RTU</v>
          </cell>
          <cell r="F468" t="str">
            <v>RTU</v>
          </cell>
          <cell r="G468">
            <v>1</v>
          </cell>
        </row>
        <row r="469">
          <cell r="B469" t="str">
            <v>17148SA</v>
          </cell>
          <cell r="C469" t="str">
            <v>AIP005149</v>
          </cell>
          <cell r="D469" t="str">
            <v>17148</v>
          </cell>
          <cell r="E469" t="str">
            <v>SA</v>
          </cell>
          <cell r="F469" t="str">
            <v>Surge Arrestor</v>
          </cell>
          <cell r="G469">
            <v>18</v>
          </cell>
        </row>
        <row r="470">
          <cell r="B470" t="str">
            <v>17148SC</v>
          </cell>
          <cell r="C470" t="str">
            <v>AIP005149</v>
          </cell>
          <cell r="D470" t="str">
            <v>17148</v>
          </cell>
          <cell r="E470" t="str">
            <v>SC</v>
          </cell>
          <cell r="F470" t="str">
            <v>Capacitor Banks</v>
          </cell>
          <cell r="G470">
            <v>1</v>
          </cell>
        </row>
        <row r="471">
          <cell r="B471" t="str">
            <v>17148SPILL</v>
          </cell>
          <cell r="C471" t="str">
            <v>AIP005149</v>
          </cell>
          <cell r="D471" t="str">
            <v>17148</v>
          </cell>
          <cell r="E471" t="str">
            <v>SPILL</v>
          </cell>
          <cell r="F471" t="str">
            <v>Spill Containment</v>
          </cell>
          <cell r="G471">
            <v>2</v>
          </cell>
        </row>
        <row r="472">
          <cell r="B472" t="str">
            <v>17148SWAB</v>
          </cell>
          <cell r="C472" t="str">
            <v>AIP005149</v>
          </cell>
          <cell r="D472" t="str">
            <v>17148</v>
          </cell>
          <cell r="E472" t="str">
            <v>SWAB</v>
          </cell>
          <cell r="F472" t="str">
            <v>Switches (HV)</v>
          </cell>
          <cell r="G472">
            <v>2</v>
          </cell>
        </row>
        <row r="473">
          <cell r="B473" t="str">
            <v>17148TF</v>
          </cell>
          <cell r="C473" t="str">
            <v>AIP005149</v>
          </cell>
          <cell r="D473" t="str">
            <v>17148</v>
          </cell>
          <cell r="E473" t="str">
            <v>TF</v>
          </cell>
          <cell r="F473" t="str">
            <v>Transformers</v>
          </cell>
          <cell r="G473">
            <v>2</v>
          </cell>
        </row>
        <row r="474">
          <cell r="B474" t="str">
            <v>17148TFSSGT</v>
          </cell>
          <cell r="C474" t="str">
            <v>AIP005149</v>
          </cell>
          <cell r="D474" t="str">
            <v>17148</v>
          </cell>
          <cell r="E474" t="str">
            <v>TFSSGT</v>
          </cell>
          <cell r="F474" t="str">
            <v>SS Transformers</v>
          </cell>
          <cell r="G474">
            <v>2</v>
          </cell>
        </row>
        <row r="475">
          <cell r="B475" t="str">
            <v>23414AC</v>
          </cell>
          <cell r="C475" t="str">
            <v>AIP005157</v>
          </cell>
          <cell r="D475" t="str">
            <v>23414</v>
          </cell>
          <cell r="E475" t="str">
            <v>AC</v>
          </cell>
          <cell r="F475" t="str">
            <v>AC Transfer Scheme</v>
          </cell>
          <cell r="G475">
            <v>1</v>
          </cell>
        </row>
        <row r="476">
          <cell r="B476" t="str">
            <v>23414SA</v>
          </cell>
          <cell r="C476" t="str">
            <v>AIP005157</v>
          </cell>
          <cell r="D476" t="str">
            <v>23414</v>
          </cell>
          <cell r="E476" t="str">
            <v>SA</v>
          </cell>
          <cell r="F476" t="str">
            <v>Surge Arrestor</v>
          </cell>
          <cell r="G476">
            <v>3</v>
          </cell>
        </row>
        <row r="477">
          <cell r="B477" t="str">
            <v>23451BRHV-500kV</v>
          </cell>
          <cell r="C477" t="str">
            <v>AIP005165</v>
          </cell>
          <cell r="D477" t="str">
            <v>23451</v>
          </cell>
          <cell r="E477" t="str">
            <v>BRHV-500kV</v>
          </cell>
          <cell r="F477" t="str">
            <v>500kV</v>
          </cell>
          <cell r="G477">
            <v>10</v>
          </cell>
        </row>
        <row r="478">
          <cell r="B478" t="str">
            <v>23451HVIT-500kV</v>
          </cell>
          <cell r="C478" t="str">
            <v>AIP005165</v>
          </cell>
          <cell r="D478" t="str">
            <v>23451</v>
          </cell>
          <cell r="E478" t="str">
            <v>HVIT-500kV</v>
          </cell>
          <cell r="F478" t="str">
            <v>500kV</v>
          </cell>
          <cell r="G478">
            <v>8</v>
          </cell>
        </row>
        <row r="479">
          <cell r="B479" t="str">
            <v>23451PCT</v>
          </cell>
          <cell r="C479" t="str">
            <v>AIP005165</v>
          </cell>
          <cell r="D479" t="str">
            <v>23451</v>
          </cell>
          <cell r="E479" t="str">
            <v>PCT</v>
          </cell>
          <cell r="F479" t="str">
            <v>PCT Box</v>
          </cell>
          <cell r="G479">
            <v>1</v>
          </cell>
        </row>
        <row r="480">
          <cell r="B480" t="str">
            <v>23451SWAB-500kV</v>
          </cell>
          <cell r="C480" t="str">
            <v>AIP005165</v>
          </cell>
          <cell r="D480" t="str">
            <v>23451</v>
          </cell>
          <cell r="E480" t="str">
            <v>SWAB-500kV</v>
          </cell>
          <cell r="F480" t="str">
            <v>500kV</v>
          </cell>
          <cell r="G480">
            <v>28</v>
          </cell>
        </row>
        <row r="481">
          <cell r="B481" t="str">
            <v>23433AC-DESN</v>
          </cell>
          <cell r="C481" t="str">
            <v>AIP005166</v>
          </cell>
          <cell r="D481" t="str">
            <v>23433</v>
          </cell>
          <cell r="E481" t="str">
            <v>AC-DESN</v>
          </cell>
          <cell r="F481" t="str">
            <v>DESN</v>
          </cell>
          <cell r="G481">
            <v>1</v>
          </cell>
        </row>
        <row r="482">
          <cell r="B482" t="str">
            <v>23433BRLV-27.6kV</v>
          </cell>
          <cell r="C482" t="str">
            <v>AIP005166</v>
          </cell>
          <cell r="D482" t="str">
            <v>23433</v>
          </cell>
          <cell r="E482" t="str">
            <v>BRLV-27.6kV</v>
          </cell>
          <cell r="F482" t="str">
            <v>27.6kV</v>
          </cell>
          <cell r="G482">
            <v>2</v>
          </cell>
        </row>
        <row r="483">
          <cell r="B483" t="str">
            <v>23433SA-27.6kV</v>
          </cell>
          <cell r="C483" t="str">
            <v>AIP005166</v>
          </cell>
          <cell r="D483" t="str">
            <v>23433</v>
          </cell>
          <cell r="E483" t="str">
            <v>SA-27.6kV</v>
          </cell>
          <cell r="F483" t="str">
            <v>27.6kV</v>
          </cell>
          <cell r="G483">
            <v>6</v>
          </cell>
        </row>
        <row r="484">
          <cell r="B484" t="str">
            <v>23170BRHV</v>
          </cell>
          <cell r="C484" t="str">
            <v>AIP005168</v>
          </cell>
          <cell r="D484" t="str">
            <v>23170</v>
          </cell>
          <cell r="E484" t="str">
            <v>BRHV</v>
          </cell>
          <cell r="F484" t="str">
            <v>Breakers (HV)</v>
          </cell>
          <cell r="G484">
            <v>3</v>
          </cell>
        </row>
        <row r="485">
          <cell r="B485" t="str">
            <v>23170HVIT</v>
          </cell>
          <cell r="C485" t="str">
            <v>AIP005168</v>
          </cell>
          <cell r="D485" t="str">
            <v>23170</v>
          </cell>
          <cell r="E485" t="str">
            <v>HVIT</v>
          </cell>
          <cell r="F485" t="str">
            <v>HVITs</v>
          </cell>
          <cell r="G485">
            <v>3</v>
          </cell>
        </row>
        <row r="486">
          <cell r="B486" t="str">
            <v>23170PR</v>
          </cell>
          <cell r="C486" t="str">
            <v>AIP005168</v>
          </cell>
          <cell r="D486" t="str">
            <v>23170</v>
          </cell>
          <cell r="E486" t="str">
            <v>PR</v>
          </cell>
          <cell r="F486" t="str">
            <v>Protections</v>
          </cell>
          <cell r="G486">
            <v>14</v>
          </cell>
        </row>
        <row r="487">
          <cell r="B487" t="str">
            <v>23170SA</v>
          </cell>
          <cell r="C487" t="str">
            <v>AIP005168</v>
          </cell>
          <cell r="D487" t="str">
            <v>23170</v>
          </cell>
          <cell r="E487" t="str">
            <v>SA</v>
          </cell>
          <cell r="F487" t="str">
            <v>Surge Arrestor</v>
          </cell>
          <cell r="G487">
            <v>12</v>
          </cell>
        </row>
        <row r="488">
          <cell r="B488" t="str">
            <v>23170SWAB</v>
          </cell>
          <cell r="C488" t="str">
            <v>AIP005168</v>
          </cell>
          <cell r="D488" t="str">
            <v>23170</v>
          </cell>
          <cell r="E488" t="str">
            <v>SWAB</v>
          </cell>
          <cell r="F488" t="str">
            <v>Switches (HV)</v>
          </cell>
          <cell r="G488">
            <v>8</v>
          </cell>
        </row>
        <row r="489">
          <cell r="B489" t="str">
            <v>23422BRLV-27.6kV</v>
          </cell>
          <cell r="C489" t="str">
            <v>AIP005169</v>
          </cell>
          <cell r="D489" t="str">
            <v>23422</v>
          </cell>
          <cell r="E489" t="str">
            <v>BRLV-27.6kV</v>
          </cell>
          <cell r="F489" t="str">
            <v>27.6kV</v>
          </cell>
          <cell r="G489">
            <v>5</v>
          </cell>
        </row>
        <row r="490">
          <cell r="B490" t="str">
            <v>23422DCBATTERY-48V</v>
          </cell>
          <cell r="C490" t="str">
            <v>AIP005169</v>
          </cell>
          <cell r="D490" t="str">
            <v>23422</v>
          </cell>
          <cell r="E490" t="str">
            <v>DCBATTERY-48V</v>
          </cell>
          <cell r="F490" t="str">
            <v>48V</v>
          </cell>
          <cell r="G490">
            <v>2</v>
          </cell>
        </row>
        <row r="491">
          <cell r="B491" t="str">
            <v>23422PR</v>
          </cell>
          <cell r="C491" t="str">
            <v>AIP005169</v>
          </cell>
          <cell r="D491" t="str">
            <v>23422</v>
          </cell>
          <cell r="E491" t="str">
            <v>PR</v>
          </cell>
          <cell r="F491" t="str">
            <v>Protections</v>
          </cell>
          <cell r="G491">
            <v>17</v>
          </cell>
        </row>
        <row r="492">
          <cell r="B492" t="str">
            <v>23422SS-DESN</v>
          </cell>
          <cell r="C492" t="str">
            <v>AIP005169</v>
          </cell>
          <cell r="D492" t="str">
            <v>23422</v>
          </cell>
          <cell r="E492" t="str">
            <v>SS-DESN</v>
          </cell>
          <cell r="F492" t="str">
            <v>DESN</v>
          </cell>
          <cell r="G492">
            <v>2</v>
          </cell>
        </row>
        <row r="493">
          <cell r="B493" t="str">
            <v>23422SWAB-115kV</v>
          </cell>
          <cell r="C493" t="str">
            <v>AIP005169</v>
          </cell>
          <cell r="D493" t="str">
            <v>23422</v>
          </cell>
          <cell r="E493" t="str">
            <v>SWAB-115kV</v>
          </cell>
          <cell r="F493" t="str">
            <v>115kV</v>
          </cell>
          <cell r="G493">
            <v>5</v>
          </cell>
        </row>
        <row r="494">
          <cell r="B494" t="str">
            <v>23422TF-S230-D(215-28-28kV) - 125MVA</v>
          </cell>
          <cell r="C494" t="str">
            <v>AIP005169</v>
          </cell>
          <cell r="D494" t="str">
            <v>23422</v>
          </cell>
          <cell r="E494" t="str">
            <v>TF-S230-D(215-28-28kV) - 125MVA</v>
          </cell>
          <cell r="F494" t="str">
            <v>S230-D(215-28-28kV) - 125MVA</v>
          </cell>
          <cell r="G494">
            <v>2</v>
          </cell>
        </row>
        <row r="495">
          <cell r="B495" t="str">
            <v>23419DCBATTERY-125V</v>
          </cell>
          <cell r="C495" t="str">
            <v>AIP005170</v>
          </cell>
          <cell r="D495" t="str">
            <v>23419</v>
          </cell>
          <cell r="E495" t="str">
            <v>DCBATTERY-125V</v>
          </cell>
          <cell r="F495" t="str">
            <v>125V</v>
          </cell>
          <cell r="G495">
            <v>1</v>
          </cell>
        </row>
        <row r="496">
          <cell r="B496" t="str">
            <v>23419PR</v>
          </cell>
          <cell r="C496" t="str">
            <v>AIP005170</v>
          </cell>
          <cell r="D496" t="str">
            <v>23419</v>
          </cell>
          <cell r="E496" t="str">
            <v>PR</v>
          </cell>
          <cell r="F496" t="str">
            <v>Protections</v>
          </cell>
          <cell r="G496">
            <v>25</v>
          </cell>
        </row>
        <row r="497">
          <cell r="B497" t="str">
            <v>23419RTU</v>
          </cell>
          <cell r="C497" t="str">
            <v>AIP005170</v>
          </cell>
          <cell r="D497" t="str">
            <v>23419</v>
          </cell>
          <cell r="E497" t="str">
            <v>RTU</v>
          </cell>
          <cell r="F497" t="str">
            <v>RTU</v>
          </cell>
          <cell r="G497">
            <v>1</v>
          </cell>
        </row>
        <row r="498">
          <cell r="B498" t="str">
            <v>23419SPILL</v>
          </cell>
          <cell r="C498" t="str">
            <v>AIP005170</v>
          </cell>
          <cell r="D498" t="str">
            <v>23419</v>
          </cell>
          <cell r="E498" t="str">
            <v>SPILL</v>
          </cell>
          <cell r="F498" t="str">
            <v>Spill Containment</v>
          </cell>
          <cell r="G498">
            <v>2</v>
          </cell>
        </row>
        <row r="499">
          <cell r="B499" t="str">
            <v>23432BRLV-27.6kV</v>
          </cell>
          <cell r="C499" t="str">
            <v>AIP005172</v>
          </cell>
          <cell r="D499" t="str">
            <v>23432</v>
          </cell>
          <cell r="E499" t="str">
            <v>BRLV-27.6kV</v>
          </cell>
          <cell r="F499" t="str">
            <v>27.6kV</v>
          </cell>
          <cell r="G499">
            <v>7</v>
          </cell>
        </row>
        <row r="500">
          <cell r="B500" t="str">
            <v>23432PR</v>
          </cell>
          <cell r="C500" t="str">
            <v>AIP005172</v>
          </cell>
          <cell r="D500" t="str">
            <v>23432</v>
          </cell>
          <cell r="E500" t="str">
            <v>PR</v>
          </cell>
          <cell r="F500" t="str">
            <v>Protections</v>
          </cell>
          <cell r="G500">
            <v>27</v>
          </cell>
        </row>
        <row r="501">
          <cell r="B501" t="str">
            <v>23432RTU</v>
          </cell>
          <cell r="C501" t="str">
            <v>AIP005172</v>
          </cell>
          <cell r="D501" t="str">
            <v>23432</v>
          </cell>
          <cell r="E501" t="str">
            <v>RTU</v>
          </cell>
          <cell r="F501" t="str">
            <v>RTU</v>
          </cell>
          <cell r="G501">
            <v>1</v>
          </cell>
        </row>
        <row r="502">
          <cell r="B502" t="str">
            <v>23432SS-DESN</v>
          </cell>
          <cell r="C502" t="str">
            <v>AIP005172</v>
          </cell>
          <cell r="D502" t="str">
            <v>23432</v>
          </cell>
          <cell r="E502" t="str">
            <v>SS-DESN</v>
          </cell>
          <cell r="F502" t="str">
            <v>DESN</v>
          </cell>
          <cell r="G502">
            <v>2</v>
          </cell>
        </row>
        <row r="503">
          <cell r="B503" t="str">
            <v>23411CHARGER-125V</v>
          </cell>
          <cell r="C503" t="str">
            <v>AIP005173</v>
          </cell>
          <cell r="D503" t="str">
            <v>23411</v>
          </cell>
          <cell r="E503" t="str">
            <v>CHARGER-125V</v>
          </cell>
          <cell r="F503" t="str">
            <v>125V</v>
          </cell>
          <cell r="G503">
            <v>1</v>
          </cell>
        </row>
        <row r="504">
          <cell r="B504" t="str">
            <v>23411PR</v>
          </cell>
          <cell r="C504" t="str">
            <v>AIP005173</v>
          </cell>
          <cell r="D504" t="str">
            <v>23411</v>
          </cell>
          <cell r="E504" t="str">
            <v>PR</v>
          </cell>
          <cell r="F504" t="str">
            <v>Protections</v>
          </cell>
          <cell r="G504">
            <v>10</v>
          </cell>
        </row>
        <row r="505">
          <cell r="B505" t="str">
            <v>23411RTU-DESN</v>
          </cell>
          <cell r="C505" t="str">
            <v>AIP005173</v>
          </cell>
          <cell r="D505" t="str">
            <v>23411</v>
          </cell>
          <cell r="E505" t="str">
            <v>RTU-DESN</v>
          </cell>
          <cell r="F505" t="str">
            <v>DESN</v>
          </cell>
          <cell r="G505">
            <v>1</v>
          </cell>
        </row>
        <row r="506">
          <cell r="B506" t="str">
            <v>23420BRLV-27.6kV</v>
          </cell>
          <cell r="C506" t="str">
            <v>AIP005174</v>
          </cell>
          <cell r="D506" t="str">
            <v>23420</v>
          </cell>
          <cell r="E506" t="str">
            <v>BRLV-27.6kV</v>
          </cell>
          <cell r="F506" t="str">
            <v>27.6kV</v>
          </cell>
          <cell r="G506">
            <v>4</v>
          </cell>
        </row>
        <row r="507">
          <cell r="B507" t="str">
            <v>23420DCBATTERY-125V</v>
          </cell>
          <cell r="C507" t="str">
            <v>AIP005174</v>
          </cell>
          <cell r="D507" t="str">
            <v>23420</v>
          </cell>
          <cell r="E507" t="str">
            <v>DCBATTERY-125V</v>
          </cell>
          <cell r="F507" t="str">
            <v>125V</v>
          </cell>
          <cell r="G507">
            <v>4</v>
          </cell>
        </row>
        <row r="508">
          <cell r="B508" t="str">
            <v>23420PR</v>
          </cell>
          <cell r="C508" t="str">
            <v>AIP005174</v>
          </cell>
          <cell r="D508" t="str">
            <v>23420</v>
          </cell>
          <cell r="E508" t="str">
            <v>PR</v>
          </cell>
          <cell r="F508" t="str">
            <v>Protections</v>
          </cell>
          <cell r="G508">
            <v>22</v>
          </cell>
        </row>
        <row r="509">
          <cell r="B509" t="str">
            <v>23420SWAB-230kV</v>
          </cell>
          <cell r="C509" t="str">
            <v>AIP005174</v>
          </cell>
          <cell r="D509" t="str">
            <v>23420</v>
          </cell>
          <cell r="E509" t="str">
            <v>SWAB-230kV</v>
          </cell>
          <cell r="F509" t="str">
            <v>230kV</v>
          </cell>
          <cell r="G509">
            <v>4</v>
          </cell>
        </row>
        <row r="510">
          <cell r="B510" t="str">
            <v>23420TF-S230-A(215-28kV) - 83MVA</v>
          </cell>
          <cell r="C510" t="str">
            <v>AIP005174</v>
          </cell>
          <cell r="D510" t="str">
            <v>23420</v>
          </cell>
          <cell r="E510" t="str">
            <v>TF-S230-A(215-28kV) - 83MVA</v>
          </cell>
          <cell r="F510" t="str">
            <v>S230-A(215-28kV) - 83MVA</v>
          </cell>
          <cell r="G510">
            <v>1</v>
          </cell>
        </row>
        <row r="511">
          <cell r="B511" t="str">
            <v>23439BRLV-27.6kV</v>
          </cell>
          <cell r="C511" t="str">
            <v>AIP005181</v>
          </cell>
          <cell r="D511" t="str">
            <v>23439</v>
          </cell>
          <cell r="E511" t="str">
            <v>BRLV-27.6kV</v>
          </cell>
          <cell r="F511" t="str">
            <v>27.6kV</v>
          </cell>
          <cell r="G511">
            <v>14</v>
          </cell>
        </row>
        <row r="512">
          <cell r="B512" t="str">
            <v>23439CHARGER-125V</v>
          </cell>
          <cell r="C512" t="str">
            <v>AIP005181</v>
          </cell>
          <cell r="D512" t="str">
            <v>23439</v>
          </cell>
          <cell r="E512" t="str">
            <v>CHARGER-125V</v>
          </cell>
          <cell r="F512" t="str">
            <v>125V</v>
          </cell>
          <cell r="G512">
            <v>1</v>
          </cell>
        </row>
        <row r="513">
          <cell r="B513" t="str">
            <v>23439PR</v>
          </cell>
          <cell r="C513" t="str">
            <v>AIP005181</v>
          </cell>
          <cell r="D513" t="str">
            <v>23439</v>
          </cell>
          <cell r="E513" t="str">
            <v>PR</v>
          </cell>
          <cell r="F513" t="str">
            <v>Protections</v>
          </cell>
          <cell r="G513">
            <v>69</v>
          </cell>
        </row>
        <row r="514">
          <cell r="B514" t="str">
            <v>23439SA-230kV</v>
          </cell>
          <cell r="C514" t="str">
            <v>AIP005181</v>
          </cell>
          <cell r="D514" t="str">
            <v>23439</v>
          </cell>
          <cell r="E514" t="str">
            <v>SA-230kV</v>
          </cell>
          <cell r="F514" t="str">
            <v>230kV</v>
          </cell>
          <cell r="G514">
            <v>6</v>
          </cell>
        </row>
        <row r="515">
          <cell r="B515" t="str">
            <v>23439SA-27.6kV</v>
          </cell>
          <cell r="C515" t="str">
            <v>AIP005181</v>
          </cell>
          <cell r="D515" t="str">
            <v>23439</v>
          </cell>
          <cell r="E515" t="str">
            <v>SA-27.6kV</v>
          </cell>
          <cell r="F515" t="str">
            <v>27.6kV</v>
          </cell>
          <cell r="G515">
            <v>12</v>
          </cell>
        </row>
        <row r="516">
          <cell r="B516" t="str">
            <v>23410BRHV-115kV</v>
          </cell>
          <cell r="C516" t="str">
            <v>AIP005182</v>
          </cell>
          <cell r="D516" t="str">
            <v>23410</v>
          </cell>
          <cell r="E516" t="str">
            <v>BRHV-115kV</v>
          </cell>
          <cell r="F516" t="str">
            <v>115kV</v>
          </cell>
          <cell r="G516">
            <v>2</v>
          </cell>
        </row>
        <row r="517">
          <cell r="B517" t="str">
            <v>23410HVIT-115kV</v>
          </cell>
          <cell r="C517" t="str">
            <v>AIP005182</v>
          </cell>
          <cell r="D517" t="str">
            <v>23410</v>
          </cell>
          <cell r="E517" t="str">
            <v>HVIT-115kV</v>
          </cell>
          <cell r="F517" t="str">
            <v>115kV</v>
          </cell>
          <cell r="G517">
            <v>6</v>
          </cell>
        </row>
        <row r="518">
          <cell r="B518" t="str">
            <v>23410PR</v>
          </cell>
          <cell r="C518" t="str">
            <v>AIP005182</v>
          </cell>
          <cell r="D518" t="str">
            <v>23410</v>
          </cell>
          <cell r="E518" t="str">
            <v>PR</v>
          </cell>
          <cell r="F518" t="str">
            <v>Protections</v>
          </cell>
          <cell r="G518">
            <v>26</v>
          </cell>
        </row>
        <row r="519">
          <cell r="B519" t="str">
            <v>23410SA-115kV</v>
          </cell>
          <cell r="C519" t="str">
            <v>AIP005182</v>
          </cell>
          <cell r="D519" t="str">
            <v>23410</v>
          </cell>
          <cell r="E519" t="str">
            <v>SA-115kV</v>
          </cell>
          <cell r="F519" t="str">
            <v>115kV</v>
          </cell>
          <cell r="G519">
            <v>6</v>
          </cell>
        </row>
        <row r="520">
          <cell r="B520" t="str">
            <v>23410SA-13.8kV</v>
          </cell>
          <cell r="C520" t="str">
            <v>AIP005182</v>
          </cell>
          <cell r="D520" t="str">
            <v>23410</v>
          </cell>
          <cell r="E520" t="str">
            <v>SA-13.8kV</v>
          </cell>
          <cell r="F520" t="str">
            <v>13.8kV</v>
          </cell>
          <cell r="G520">
            <v>6</v>
          </cell>
        </row>
        <row r="521">
          <cell r="B521" t="str">
            <v>23410SA-230kV</v>
          </cell>
          <cell r="C521" t="str">
            <v>AIP005182</v>
          </cell>
          <cell r="D521" t="str">
            <v>23410</v>
          </cell>
          <cell r="E521" t="str">
            <v>SA-230kV</v>
          </cell>
          <cell r="F521" t="str">
            <v>230kV</v>
          </cell>
          <cell r="G521">
            <v>6</v>
          </cell>
        </row>
        <row r="522">
          <cell r="B522" t="str">
            <v>23410SWAB-115kV</v>
          </cell>
          <cell r="C522" t="str">
            <v>AIP005182</v>
          </cell>
          <cell r="D522" t="str">
            <v>23410</v>
          </cell>
          <cell r="E522" t="str">
            <v>SWAB-115kV</v>
          </cell>
          <cell r="F522" t="str">
            <v>115kV</v>
          </cell>
          <cell r="G522">
            <v>2</v>
          </cell>
        </row>
        <row r="523">
          <cell r="B523" t="str">
            <v>23410SWAB-230kV</v>
          </cell>
          <cell r="C523" t="str">
            <v>AIP005182</v>
          </cell>
          <cell r="D523" t="str">
            <v>23410</v>
          </cell>
          <cell r="E523" t="str">
            <v>SWAB-230kV</v>
          </cell>
          <cell r="F523" t="str">
            <v>230kV</v>
          </cell>
          <cell r="G523">
            <v>2</v>
          </cell>
        </row>
        <row r="524">
          <cell r="B524" t="str">
            <v>23410TF-AUTO S230-A(239-121kV) - 125MVA</v>
          </cell>
          <cell r="C524" t="str">
            <v>AIP005182</v>
          </cell>
          <cell r="D524" t="str">
            <v>23410</v>
          </cell>
          <cell r="E524" t="str">
            <v>TF-AUTO S230-A(239-121kV) - 125MVA</v>
          </cell>
          <cell r="F524" t="str">
            <v>AUTO S230-A(239-121kV) - 125MVA</v>
          </cell>
          <cell r="G524">
            <v>2</v>
          </cell>
        </row>
        <row r="525">
          <cell r="B525" t="str">
            <v>24827BRLV-44kV</v>
          </cell>
          <cell r="C525" t="str">
            <v>AIP005184</v>
          </cell>
          <cell r="D525" t="str">
            <v>24827</v>
          </cell>
          <cell r="E525" t="str">
            <v>BRLV-44kV</v>
          </cell>
          <cell r="F525" t="str">
            <v>44kV</v>
          </cell>
          <cell r="G525">
            <v>4</v>
          </cell>
        </row>
        <row r="526">
          <cell r="B526" t="str">
            <v>24827CHARGER-48V</v>
          </cell>
          <cell r="C526" t="str">
            <v>AIP005184</v>
          </cell>
          <cell r="D526" t="str">
            <v>24827</v>
          </cell>
          <cell r="E526" t="str">
            <v>CHARGER-48V</v>
          </cell>
          <cell r="F526" t="str">
            <v>48V</v>
          </cell>
          <cell r="G526">
            <v>2</v>
          </cell>
        </row>
        <row r="527">
          <cell r="B527" t="str">
            <v>24827DCBATTERY-48V</v>
          </cell>
          <cell r="C527" t="str">
            <v>AIP005184</v>
          </cell>
          <cell r="D527" t="str">
            <v>24827</v>
          </cell>
          <cell r="E527" t="str">
            <v>DCBATTERY-48V</v>
          </cell>
          <cell r="F527" t="str">
            <v>48V</v>
          </cell>
          <cell r="G527">
            <v>2</v>
          </cell>
        </row>
        <row r="528">
          <cell r="B528" t="str">
            <v>23413PR</v>
          </cell>
          <cell r="C528" t="str">
            <v>AIP005189</v>
          </cell>
          <cell r="D528" t="str">
            <v>23413</v>
          </cell>
          <cell r="E528" t="str">
            <v>PR</v>
          </cell>
          <cell r="F528" t="str">
            <v>Protections</v>
          </cell>
          <cell r="G528">
            <v>34</v>
          </cell>
        </row>
        <row r="529">
          <cell r="B529" t="str">
            <v>23406AC-BULK</v>
          </cell>
          <cell r="C529" t="str">
            <v>AIP005190</v>
          </cell>
          <cell r="D529" t="str">
            <v>23406</v>
          </cell>
          <cell r="E529" t="str">
            <v>AC-BULK</v>
          </cell>
          <cell r="F529" t="str">
            <v>BULK</v>
          </cell>
          <cell r="G529">
            <v>1</v>
          </cell>
        </row>
        <row r="530">
          <cell r="B530" t="str">
            <v>23406BRHV-230kV</v>
          </cell>
          <cell r="C530" t="str">
            <v>AIP005190</v>
          </cell>
          <cell r="D530" t="str">
            <v>23406</v>
          </cell>
          <cell r="E530" t="str">
            <v>BRHV-230kV</v>
          </cell>
          <cell r="F530" t="str">
            <v>230kV</v>
          </cell>
          <cell r="G530">
            <v>5</v>
          </cell>
        </row>
        <row r="531">
          <cell r="B531" t="str">
            <v>23406DC</v>
          </cell>
          <cell r="C531" t="str">
            <v>AIP005190</v>
          </cell>
          <cell r="D531" t="str">
            <v>23406</v>
          </cell>
          <cell r="E531" t="str">
            <v>DC</v>
          </cell>
          <cell r="F531" t="str">
            <v>DC Transfer Scheme</v>
          </cell>
          <cell r="G531">
            <v>1</v>
          </cell>
        </row>
        <row r="532">
          <cell r="B532" t="str">
            <v>23406HVIT-230kV</v>
          </cell>
          <cell r="C532" t="str">
            <v>AIP005190</v>
          </cell>
          <cell r="D532" t="str">
            <v>23406</v>
          </cell>
          <cell r="E532" t="str">
            <v>HVIT-230kV</v>
          </cell>
          <cell r="F532" t="str">
            <v>230kV</v>
          </cell>
          <cell r="G532">
            <v>9</v>
          </cell>
        </row>
        <row r="533">
          <cell r="B533" t="str">
            <v>23406PR</v>
          </cell>
          <cell r="C533" t="str">
            <v>AIP005190</v>
          </cell>
          <cell r="D533" t="str">
            <v>23406</v>
          </cell>
          <cell r="E533" t="str">
            <v>PR</v>
          </cell>
          <cell r="F533" t="str">
            <v>Protections</v>
          </cell>
          <cell r="G533">
            <v>33</v>
          </cell>
        </row>
        <row r="534">
          <cell r="B534" t="str">
            <v>23406SS-BULK</v>
          </cell>
          <cell r="C534" t="str">
            <v>AIP005190</v>
          </cell>
          <cell r="D534" t="str">
            <v>23406</v>
          </cell>
          <cell r="E534" t="str">
            <v>SS-BULK</v>
          </cell>
          <cell r="F534" t="str">
            <v>BULK</v>
          </cell>
          <cell r="G534">
            <v>2</v>
          </cell>
        </row>
        <row r="535">
          <cell r="B535" t="str">
            <v>23406SWAB-115kV</v>
          </cell>
          <cell r="C535" t="str">
            <v>AIP005190</v>
          </cell>
          <cell r="D535" t="str">
            <v>23406</v>
          </cell>
          <cell r="E535" t="str">
            <v>SWAB-115kV</v>
          </cell>
          <cell r="F535" t="str">
            <v>115kV</v>
          </cell>
          <cell r="G535">
            <v>1</v>
          </cell>
        </row>
        <row r="536">
          <cell r="B536" t="str">
            <v>23406SWAB-230kV</v>
          </cell>
          <cell r="C536" t="str">
            <v>AIP005190</v>
          </cell>
          <cell r="D536" t="str">
            <v>23406</v>
          </cell>
          <cell r="E536" t="str">
            <v>SWAB-230kV</v>
          </cell>
          <cell r="F536" t="str">
            <v>230kV</v>
          </cell>
          <cell r="G536">
            <v>2</v>
          </cell>
        </row>
        <row r="537">
          <cell r="B537" t="str">
            <v>23412AC</v>
          </cell>
          <cell r="C537" t="str">
            <v>AIP005192</v>
          </cell>
          <cell r="D537" t="str">
            <v>23412</v>
          </cell>
          <cell r="E537" t="str">
            <v>AC</v>
          </cell>
          <cell r="F537" t="str">
            <v>AC Transfer Scheme</v>
          </cell>
          <cell r="G537">
            <v>1</v>
          </cell>
        </row>
        <row r="538">
          <cell r="B538" t="str">
            <v>23412BRLV</v>
          </cell>
          <cell r="C538" t="str">
            <v>AIP005192</v>
          </cell>
          <cell r="D538" t="str">
            <v>23412</v>
          </cell>
          <cell r="E538" t="str">
            <v>BRLV</v>
          </cell>
          <cell r="F538" t="str">
            <v>Breakers (LV)</v>
          </cell>
          <cell r="G538">
            <v>2</v>
          </cell>
        </row>
        <row r="539">
          <cell r="B539" t="str">
            <v>23412CHARGER</v>
          </cell>
          <cell r="C539" t="str">
            <v>AIP005192</v>
          </cell>
          <cell r="D539" t="str">
            <v>23412</v>
          </cell>
          <cell r="E539" t="str">
            <v>CHARGER</v>
          </cell>
          <cell r="F539" t="str">
            <v>Charger</v>
          </cell>
          <cell r="G539">
            <v>1</v>
          </cell>
        </row>
        <row r="540">
          <cell r="B540" t="str">
            <v>23412DC</v>
          </cell>
          <cell r="C540" t="str">
            <v>AIP005192</v>
          </cell>
          <cell r="D540" t="str">
            <v>23412</v>
          </cell>
          <cell r="E540" t="str">
            <v>DC</v>
          </cell>
          <cell r="F540" t="str">
            <v>DC Transfer Scheme</v>
          </cell>
          <cell r="G540">
            <v>1</v>
          </cell>
        </row>
        <row r="541">
          <cell r="B541" t="str">
            <v>23412DCBATTERY</v>
          </cell>
          <cell r="C541" t="str">
            <v>AIP005192</v>
          </cell>
          <cell r="D541" t="str">
            <v>23412</v>
          </cell>
          <cell r="E541" t="str">
            <v>DCBATTERY</v>
          </cell>
          <cell r="F541" t="str">
            <v>Battery</v>
          </cell>
          <cell r="G541">
            <v>1</v>
          </cell>
        </row>
        <row r="542">
          <cell r="B542" t="str">
            <v>23412PR</v>
          </cell>
          <cell r="C542" t="str">
            <v>AIP005192</v>
          </cell>
          <cell r="D542" t="str">
            <v>23412</v>
          </cell>
          <cell r="E542" t="str">
            <v>PR</v>
          </cell>
          <cell r="F542" t="str">
            <v>Protections</v>
          </cell>
          <cell r="G542">
            <v>2</v>
          </cell>
        </row>
        <row r="543">
          <cell r="B543" t="str">
            <v>23450AC-DESN</v>
          </cell>
          <cell r="C543" t="str">
            <v>AIP005194</v>
          </cell>
          <cell r="D543" t="str">
            <v>23450</v>
          </cell>
          <cell r="E543" t="str">
            <v>AC-DESN</v>
          </cell>
          <cell r="F543" t="str">
            <v>DESN</v>
          </cell>
          <cell r="G543">
            <v>1</v>
          </cell>
        </row>
        <row r="544">
          <cell r="B544" t="str">
            <v>23450BRLV-13.8kV</v>
          </cell>
          <cell r="C544" t="str">
            <v>AIP005194</v>
          </cell>
          <cell r="D544" t="str">
            <v>23450</v>
          </cell>
          <cell r="E544" t="str">
            <v>BRLV-13.8kV</v>
          </cell>
          <cell r="F544" t="str">
            <v>13.8kV</v>
          </cell>
          <cell r="G544">
            <v>3</v>
          </cell>
        </row>
        <row r="545">
          <cell r="B545" t="str">
            <v>23450DCBATTERY-125V</v>
          </cell>
          <cell r="C545" t="str">
            <v>AIP005194</v>
          </cell>
          <cell r="D545" t="str">
            <v>23450</v>
          </cell>
          <cell r="E545" t="str">
            <v>DCBATTERY-125V</v>
          </cell>
          <cell r="F545" t="str">
            <v>125V</v>
          </cell>
          <cell r="G545">
            <v>1</v>
          </cell>
        </row>
        <row r="546">
          <cell r="B546" t="str">
            <v>23450PR</v>
          </cell>
          <cell r="C546" t="str">
            <v>AIP005194</v>
          </cell>
          <cell r="D546" t="str">
            <v>23450</v>
          </cell>
          <cell r="E546" t="str">
            <v>PR</v>
          </cell>
          <cell r="F546" t="str">
            <v>Protections</v>
          </cell>
          <cell r="G546">
            <v>65</v>
          </cell>
        </row>
        <row r="547">
          <cell r="B547" t="str">
            <v>23786BRLV-44kV</v>
          </cell>
          <cell r="C547" t="str">
            <v>AIP005195</v>
          </cell>
          <cell r="D547" t="str">
            <v>23786</v>
          </cell>
          <cell r="E547" t="str">
            <v>BRLV-44kV</v>
          </cell>
          <cell r="F547" t="str">
            <v>44kV</v>
          </cell>
          <cell r="G547">
            <v>2</v>
          </cell>
        </row>
        <row r="548">
          <cell r="B548" t="str">
            <v>23786DCBATTERY-125V</v>
          </cell>
          <cell r="C548" t="str">
            <v>AIP005195</v>
          </cell>
          <cell r="D548" t="str">
            <v>23786</v>
          </cell>
          <cell r="E548" t="str">
            <v>DCBATTERY-125V</v>
          </cell>
          <cell r="F548" t="str">
            <v>125V</v>
          </cell>
          <cell r="G548">
            <v>1</v>
          </cell>
        </row>
        <row r="549">
          <cell r="B549" t="str">
            <v>23786PR</v>
          </cell>
          <cell r="C549" t="str">
            <v>AIP005195</v>
          </cell>
          <cell r="D549" t="str">
            <v>23786</v>
          </cell>
          <cell r="E549" t="str">
            <v>PR</v>
          </cell>
          <cell r="F549" t="str">
            <v>Protections</v>
          </cell>
          <cell r="G549">
            <v>5</v>
          </cell>
        </row>
        <row r="550">
          <cell r="B550" t="str">
            <v>23786SS-DESN</v>
          </cell>
          <cell r="C550" t="str">
            <v>AIP005195</v>
          </cell>
          <cell r="D550" t="str">
            <v>23786</v>
          </cell>
          <cell r="E550" t="str">
            <v>SS-DESN</v>
          </cell>
          <cell r="F550" t="str">
            <v>DESN</v>
          </cell>
          <cell r="G550">
            <v>2</v>
          </cell>
        </row>
        <row r="551">
          <cell r="B551" t="str">
            <v>23786SWAB-115kV</v>
          </cell>
          <cell r="C551" t="str">
            <v>AIP005195</v>
          </cell>
          <cell r="D551" t="str">
            <v>23786</v>
          </cell>
          <cell r="E551" t="str">
            <v>SWAB-115kV</v>
          </cell>
          <cell r="F551" t="str">
            <v>115kV</v>
          </cell>
          <cell r="G551">
            <v>4</v>
          </cell>
        </row>
        <row r="552">
          <cell r="B552" t="str">
            <v>23421BRLV-27.6kV</v>
          </cell>
          <cell r="C552" t="str">
            <v>AIP005197</v>
          </cell>
          <cell r="D552" t="str">
            <v>23421</v>
          </cell>
          <cell r="E552" t="str">
            <v>BRLV-27.6kV</v>
          </cell>
          <cell r="F552" t="str">
            <v>27.6kV</v>
          </cell>
          <cell r="G552">
            <v>2</v>
          </cell>
        </row>
        <row r="553">
          <cell r="B553" t="str">
            <v>23421DC</v>
          </cell>
          <cell r="C553" t="str">
            <v>AIP005197</v>
          </cell>
          <cell r="D553" t="str">
            <v>23421</v>
          </cell>
          <cell r="E553" t="str">
            <v>DC</v>
          </cell>
          <cell r="F553" t="str">
            <v>DC Transfer Scheme</v>
          </cell>
          <cell r="G553">
            <v>1</v>
          </cell>
        </row>
        <row r="554">
          <cell r="B554" t="str">
            <v>23421SA-115kV</v>
          </cell>
          <cell r="C554" t="str">
            <v>AIP005197</v>
          </cell>
          <cell r="D554" t="str">
            <v>23421</v>
          </cell>
          <cell r="E554" t="str">
            <v>SA-115kV</v>
          </cell>
          <cell r="F554" t="str">
            <v>115kV</v>
          </cell>
          <cell r="G554">
            <v>6</v>
          </cell>
        </row>
        <row r="555">
          <cell r="B555" t="str">
            <v>23421SA-230kV</v>
          </cell>
          <cell r="C555" t="str">
            <v>AIP005197</v>
          </cell>
          <cell r="D555" t="str">
            <v>23421</v>
          </cell>
          <cell r="E555" t="str">
            <v>SA-230kV</v>
          </cell>
          <cell r="F555" t="str">
            <v>230kV</v>
          </cell>
          <cell r="G555">
            <v>18</v>
          </cell>
        </row>
        <row r="556">
          <cell r="B556" t="str">
            <v>23421SPILL</v>
          </cell>
          <cell r="C556" t="str">
            <v>AIP005197</v>
          </cell>
          <cell r="D556" t="str">
            <v>23421</v>
          </cell>
          <cell r="E556" t="str">
            <v>SPILL</v>
          </cell>
          <cell r="F556" t="str">
            <v>Spill Containment</v>
          </cell>
          <cell r="G556">
            <v>4</v>
          </cell>
        </row>
        <row r="557">
          <cell r="B557" t="str">
            <v>23421SS-DESN</v>
          </cell>
          <cell r="C557" t="str">
            <v>AIP005197</v>
          </cell>
          <cell r="D557" t="str">
            <v>23421</v>
          </cell>
          <cell r="E557" t="str">
            <v>SS-DESN</v>
          </cell>
          <cell r="F557" t="str">
            <v>DESN</v>
          </cell>
          <cell r="G557">
            <v>1</v>
          </cell>
        </row>
        <row r="558">
          <cell r="B558" t="str">
            <v>23421SWAB-115kV</v>
          </cell>
          <cell r="C558" t="str">
            <v>AIP005197</v>
          </cell>
          <cell r="D558" t="str">
            <v>23421</v>
          </cell>
          <cell r="E558" t="str">
            <v>SWAB-115kV</v>
          </cell>
          <cell r="F558" t="str">
            <v>115kV</v>
          </cell>
          <cell r="G558">
            <v>5</v>
          </cell>
        </row>
        <row r="559">
          <cell r="B559" t="str">
            <v>23421SWAB-230kV</v>
          </cell>
          <cell r="C559" t="str">
            <v>AIP005197</v>
          </cell>
          <cell r="D559" t="str">
            <v>23421</v>
          </cell>
          <cell r="E559" t="str">
            <v>SWAB-230kV</v>
          </cell>
          <cell r="F559" t="str">
            <v>230kV</v>
          </cell>
          <cell r="G559">
            <v>4</v>
          </cell>
        </row>
        <row r="560">
          <cell r="B560" t="str">
            <v>23421TF-AUTO S230-B(239-121kV) - 250MVA</v>
          </cell>
          <cell r="C560" t="str">
            <v>AIP005197</v>
          </cell>
          <cell r="D560" t="str">
            <v>23421</v>
          </cell>
          <cell r="E560" t="str">
            <v>TF-AUTO S230-B(239-121kV) - 250MVA</v>
          </cell>
          <cell r="F560" t="str">
            <v>AUTO S230-B(239-121kV) - 250MVA</v>
          </cell>
          <cell r="G560">
            <v>2</v>
          </cell>
        </row>
        <row r="561">
          <cell r="B561" t="str">
            <v>23421TF-S115-B(110-28kV) - 42MVA</v>
          </cell>
          <cell r="C561" t="str">
            <v>AIP005197</v>
          </cell>
          <cell r="D561" t="str">
            <v>23421</v>
          </cell>
          <cell r="E561" t="str">
            <v>TF-S115-B(110-28kV) - 42MVA</v>
          </cell>
          <cell r="F561" t="str">
            <v>S115-B(110-28kV) - 42MVA</v>
          </cell>
          <cell r="G561">
            <v>2</v>
          </cell>
        </row>
        <row r="562">
          <cell r="B562" t="str">
            <v>24828AC-BULK</v>
          </cell>
          <cell r="C562" t="str">
            <v>AIP005198</v>
          </cell>
          <cell r="D562" t="str">
            <v>24828</v>
          </cell>
          <cell r="E562" t="str">
            <v>AC-BULK</v>
          </cell>
          <cell r="F562" t="str">
            <v>BULK</v>
          </cell>
          <cell r="G562">
            <v>1</v>
          </cell>
        </row>
        <row r="563">
          <cell r="B563" t="str">
            <v>24828CHARGER-250V</v>
          </cell>
          <cell r="C563" t="str">
            <v>AIP005198</v>
          </cell>
          <cell r="D563" t="str">
            <v>24828</v>
          </cell>
          <cell r="E563" t="str">
            <v>CHARGER-250V</v>
          </cell>
          <cell r="F563" t="str">
            <v>250V</v>
          </cell>
          <cell r="G563">
            <v>1</v>
          </cell>
        </row>
        <row r="564">
          <cell r="B564" t="str">
            <v>24828CHARGER-48V</v>
          </cell>
          <cell r="C564" t="str">
            <v>AIP005198</v>
          </cell>
          <cell r="D564" t="str">
            <v>24828</v>
          </cell>
          <cell r="E564" t="str">
            <v>CHARGER-48V</v>
          </cell>
          <cell r="F564" t="str">
            <v>48V</v>
          </cell>
          <cell r="G564">
            <v>2</v>
          </cell>
        </row>
        <row r="565">
          <cell r="B565" t="str">
            <v>24828DC</v>
          </cell>
          <cell r="C565" t="str">
            <v>AIP005198</v>
          </cell>
          <cell r="D565" t="str">
            <v>24828</v>
          </cell>
          <cell r="E565" t="str">
            <v>DC</v>
          </cell>
          <cell r="F565" t="str">
            <v>DC Transfer Scheme</v>
          </cell>
          <cell r="G565">
            <v>1</v>
          </cell>
        </row>
        <row r="566">
          <cell r="B566" t="str">
            <v>24828DCBATTERY-48V</v>
          </cell>
          <cell r="C566" t="str">
            <v>AIP005198</v>
          </cell>
          <cell r="D566" t="str">
            <v>24828</v>
          </cell>
          <cell r="E566" t="str">
            <v>DCBATTERY-48V</v>
          </cell>
          <cell r="F566" t="str">
            <v>48V</v>
          </cell>
          <cell r="G566">
            <v>4</v>
          </cell>
        </row>
        <row r="567">
          <cell r="B567" t="str">
            <v>24828HVIT-500kV</v>
          </cell>
          <cell r="C567" t="str">
            <v>AIP005198</v>
          </cell>
          <cell r="D567" t="str">
            <v>24828</v>
          </cell>
          <cell r="E567" t="str">
            <v>HVIT-500kV</v>
          </cell>
          <cell r="F567" t="str">
            <v>500kV</v>
          </cell>
          <cell r="G567">
            <v>15</v>
          </cell>
        </row>
        <row r="568">
          <cell r="B568" t="str">
            <v>24828PR</v>
          </cell>
          <cell r="C568" t="str">
            <v>AIP005198</v>
          </cell>
          <cell r="D568" t="str">
            <v>24828</v>
          </cell>
          <cell r="E568" t="str">
            <v>PR</v>
          </cell>
          <cell r="F568" t="str">
            <v>Protections</v>
          </cell>
          <cell r="G568">
            <v>12</v>
          </cell>
        </row>
        <row r="569">
          <cell r="B569" t="str">
            <v>24828SA-500kV</v>
          </cell>
          <cell r="C569" t="str">
            <v>AIP005198</v>
          </cell>
          <cell r="D569" t="str">
            <v>24828</v>
          </cell>
          <cell r="E569" t="str">
            <v>SA-500kV</v>
          </cell>
          <cell r="F569" t="str">
            <v>500kV</v>
          </cell>
          <cell r="G569">
            <v>18</v>
          </cell>
        </row>
        <row r="570">
          <cell r="B570" t="str">
            <v>24828SS-BULK</v>
          </cell>
          <cell r="C570" t="str">
            <v>AIP005198</v>
          </cell>
          <cell r="D570" t="str">
            <v>24828</v>
          </cell>
          <cell r="E570" t="str">
            <v>SS-BULK</v>
          </cell>
          <cell r="F570" t="str">
            <v>BULK</v>
          </cell>
          <cell r="G570">
            <v>1</v>
          </cell>
        </row>
        <row r="571">
          <cell r="B571" t="str">
            <v>23379AC-BULK</v>
          </cell>
          <cell r="C571" t="str">
            <v>AIP005200</v>
          </cell>
          <cell r="D571" t="str">
            <v>23379</v>
          </cell>
          <cell r="E571" t="str">
            <v>AC-BULK</v>
          </cell>
          <cell r="F571" t="str">
            <v>BULK</v>
          </cell>
          <cell r="G571">
            <v>1</v>
          </cell>
        </row>
        <row r="572">
          <cell r="B572" t="str">
            <v>23379PR</v>
          </cell>
          <cell r="C572" t="str">
            <v>AIP005200</v>
          </cell>
          <cell r="D572" t="str">
            <v>23379</v>
          </cell>
          <cell r="E572" t="str">
            <v>PR</v>
          </cell>
          <cell r="F572" t="str">
            <v>Protections</v>
          </cell>
          <cell r="G572">
            <v>9</v>
          </cell>
        </row>
        <row r="573">
          <cell r="B573" t="str">
            <v>23379RTU-DESN</v>
          </cell>
          <cell r="C573" t="str">
            <v>AIP005200</v>
          </cell>
          <cell r="D573" t="str">
            <v>23379</v>
          </cell>
          <cell r="E573" t="str">
            <v>RTU-DESN</v>
          </cell>
          <cell r="F573" t="str">
            <v>DESN</v>
          </cell>
          <cell r="G573">
            <v>1</v>
          </cell>
        </row>
        <row r="574">
          <cell r="B574" t="str">
            <v>23379SA-230kV</v>
          </cell>
          <cell r="C574" t="str">
            <v>AIP005200</v>
          </cell>
          <cell r="D574" t="str">
            <v>23379</v>
          </cell>
          <cell r="E574" t="str">
            <v>SA-230kV</v>
          </cell>
          <cell r="F574" t="str">
            <v>230kV</v>
          </cell>
          <cell r="G574">
            <v>6</v>
          </cell>
        </row>
        <row r="575">
          <cell r="B575" t="str">
            <v>23379SA-44kV</v>
          </cell>
          <cell r="C575" t="str">
            <v>AIP005200</v>
          </cell>
          <cell r="D575" t="str">
            <v>23379</v>
          </cell>
          <cell r="E575" t="str">
            <v>SA-44kV</v>
          </cell>
          <cell r="F575" t="str">
            <v>44kV</v>
          </cell>
          <cell r="G575">
            <v>6</v>
          </cell>
        </row>
        <row r="576">
          <cell r="B576" t="str">
            <v>23379SPILL</v>
          </cell>
          <cell r="C576" t="str">
            <v>AIP005200</v>
          </cell>
          <cell r="D576" t="str">
            <v>23379</v>
          </cell>
          <cell r="E576" t="str">
            <v>SPILL</v>
          </cell>
          <cell r="F576" t="str">
            <v>Spill Containment</v>
          </cell>
          <cell r="G576">
            <v>2</v>
          </cell>
        </row>
        <row r="577">
          <cell r="B577" t="str">
            <v>23379SS-BULK</v>
          </cell>
          <cell r="C577" t="str">
            <v>AIP005200</v>
          </cell>
          <cell r="D577" t="str">
            <v>23379</v>
          </cell>
          <cell r="E577" t="str">
            <v>SS-BULK</v>
          </cell>
          <cell r="F577" t="str">
            <v>BULK</v>
          </cell>
          <cell r="G577">
            <v>1</v>
          </cell>
        </row>
        <row r="578">
          <cell r="B578" t="str">
            <v>23379TF-S230-B(215-44kV) - 83MVA</v>
          </cell>
          <cell r="C578" t="str">
            <v>AIP005200</v>
          </cell>
          <cell r="D578" t="str">
            <v>23379</v>
          </cell>
          <cell r="E578" t="str">
            <v>TF-S230-B(215-44kV) - 83MVA</v>
          </cell>
          <cell r="F578" t="str">
            <v>S230-B(215-44kV) - 83MVA</v>
          </cell>
          <cell r="G578">
            <v>2</v>
          </cell>
        </row>
        <row r="579">
          <cell r="B579" t="str">
            <v>23415AC</v>
          </cell>
          <cell r="C579" t="str">
            <v>AIP005201</v>
          </cell>
          <cell r="D579" t="str">
            <v>23415</v>
          </cell>
          <cell r="E579" t="str">
            <v>AC</v>
          </cell>
          <cell r="F579" t="str">
            <v>AC Transfer Scheme</v>
          </cell>
          <cell r="G579">
            <v>1</v>
          </cell>
        </row>
        <row r="580">
          <cell r="B580" t="str">
            <v>23415BRHV</v>
          </cell>
          <cell r="C580" t="str">
            <v>AIP005201</v>
          </cell>
          <cell r="D580" t="str">
            <v>23415</v>
          </cell>
          <cell r="E580" t="str">
            <v>BRHV</v>
          </cell>
          <cell r="F580" t="str">
            <v>Breakers (HV)</v>
          </cell>
          <cell r="G580">
            <v>10</v>
          </cell>
        </row>
        <row r="581">
          <cell r="B581" t="str">
            <v>23415DCBATTERY</v>
          </cell>
          <cell r="C581" t="str">
            <v>AIP005201</v>
          </cell>
          <cell r="D581" t="str">
            <v>23415</v>
          </cell>
          <cell r="E581" t="str">
            <v>DCBATTERY</v>
          </cell>
          <cell r="F581" t="str">
            <v>Battery</v>
          </cell>
          <cell r="G581">
            <v>2</v>
          </cell>
        </row>
        <row r="582">
          <cell r="B582" t="str">
            <v>23415HVIT</v>
          </cell>
          <cell r="C582" t="str">
            <v>AIP005201</v>
          </cell>
          <cell r="D582" t="str">
            <v>23415</v>
          </cell>
          <cell r="E582" t="str">
            <v>HVIT</v>
          </cell>
          <cell r="F582" t="str">
            <v>HVITs</v>
          </cell>
          <cell r="G582">
            <v>14</v>
          </cell>
        </row>
        <row r="583">
          <cell r="B583" t="str">
            <v>23415PR</v>
          </cell>
          <cell r="C583" t="str">
            <v>AIP005201</v>
          </cell>
          <cell r="D583" t="str">
            <v>23415</v>
          </cell>
          <cell r="E583" t="str">
            <v>PR</v>
          </cell>
          <cell r="F583" t="str">
            <v>Protections</v>
          </cell>
          <cell r="G583">
            <v>37</v>
          </cell>
        </row>
        <row r="584">
          <cell r="B584" t="str">
            <v>23415RTU</v>
          </cell>
          <cell r="C584" t="str">
            <v>AIP005201</v>
          </cell>
          <cell r="D584" t="str">
            <v>23415</v>
          </cell>
          <cell r="E584" t="str">
            <v>RTU</v>
          </cell>
          <cell r="F584" t="str">
            <v>RTU</v>
          </cell>
          <cell r="G584">
            <v>1</v>
          </cell>
        </row>
        <row r="585">
          <cell r="B585" t="str">
            <v>23415SWAB</v>
          </cell>
          <cell r="C585" t="str">
            <v>AIP005201</v>
          </cell>
          <cell r="D585" t="str">
            <v>23415</v>
          </cell>
          <cell r="E585" t="str">
            <v>SWAB</v>
          </cell>
          <cell r="F585" t="str">
            <v>Switches (HV)</v>
          </cell>
          <cell r="G585">
            <v>9</v>
          </cell>
        </row>
        <row r="586">
          <cell r="B586" t="str">
            <v>23415TFSSGT</v>
          </cell>
          <cell r="C586" t="str">
            <v>AIP005201</v>
          </cell>
          <cell r="D586" t="str">
            <v>23415</v>
          </cell>
          <cell r="E586" t="str">
            <v>TFSSGT</v>
          </cell>
          <cell r="F586" t="str">
            <v>SS Transformers</v>
          </cell>
          <cell r="G586">
            <v>1</v>
          </cell>
        </row>
        <row r="587">
          <cell r="B587" t="str">
            <v>24109AC</v>
          </cell>
          <cell r="C587" t="str">
            <v>AIP005203</v>
          </cell>
          <cell r="D587" t="str">
            <v>24109</v>
          </cell>
          <cell r="E587" t="str">
            <v>AC</v>
          </cell>
          <cell r="F587" t="str">
            <v>AC Transfer Scheme</v>
          </cell>
          <cell r="G587">
            <v>1</v>
          </cell>
        </row>
        <row r="588">
          <cell r="B588" t="str">
            <v>24109BRHV-115kV</v>
          </cell>
          <cell r="C588" t="str">
            <v>AIP005203</v>
          </cell>
          <cell r="D588" t="str">
            <v>24109</v>
          </cell>
          <cell r="E588" t="str">
            <v>BRHV-115kV</v>
          </cell>
          <cell r="F588" t="str">
            <v>115kV</v>
          </cell>
          <cell r="G588">
            <v>8</v>
          </cell>
        </row>
        <row r="589">
          <cell r="B589" t="str">
            <v>24109BRHV-230kV</v>
          </cell>
          <cell r="C589" t="str">
            <v>AIP005203</v>
          </cell>
          <cell r="D589" t="str">
            <v>24109</v>
          </cell>
          <cell r="E589" t="str">
            <v>BRHV-230kV</v>
          </cell>
          <cell r="F589" t="str">
            <v>230kV</v>
          </cell>
          <cell r="G589">
            <v>6</v>
          </cell>
        </row>
        <row r="590">
          <cell r="B590" t="str">
            <v>24109DCBATTERY-48V</v>
          </cell>
          <cell r="C590" t="str">
            <v>AIP005203</v>
          </cell>
          <cell r="D590" t="str">
            <v>24109</v>
          </cell>
          <cell r="E590" t="str">
            <v>DCBATTERY-48V</v>
          </cell>
          <cell r="F590" t="str">
            <v>48V</v>
          </cell>
          <cell r="G590">
            <v>2</v>
          </cell>
        </row>
        <row r="591">
          <cell r="B591" t="str">
            <v>24109HVIT-115kV</v>
          </cell>
          <cell r="C591" t="str">
            <v>AIP005203</v>
          </cell>
          <cell r="D591" t="str">
            <v>24109</v>
          </cell>
          <cell r="E591" t="str">
            <v>HVIT-115kV</v>
          </cell>
          <cell r="F591" t="str">
            <v>115kV</v>
          </cell>
          <cell r="G591">
            <v>6</v>
          </cell>
        </row>
        <row r="592">
          <cell r="B592" t="str">
            <v>24109PR</v>
          </cell>
          <cell r="C592" t="str">
            <v>AIP005203</v>
          </cell>
          <cell r="D592" t="str">
            <v>24109</v>
          </cell>
          <cell r="E592" t="str">
            <v>PR</v>
          </cell>
          <cell r="F592" t="str">
            <v>Protections</v>
          </cell>
          <cell r="G592">
            <v>50</v>
          </cell>
        </row>
        <row r="593">
          <cell r="B593" t="str">
            <v>24109SS-BULK</v>
          </cell>
          <cell r="C593" t="str">
            <v>AIP005203</v>
          </cell>
          <cell r="D593" t="str">
            <v>24109</v>
          </cell>
          <cell r="E593" t="str">
            <v>SS-BULK</v>
          </cell>
          <cell r="F593" t="str">
            <v>BULK</v>
          </cell>
          <cell r="G593">
            <v>2</v>
          </cell>
        </row>
        <row r="594">
          <cell r="B594" t="str">
            <v>24109SWAB-115kV</v>
          </cell>
          <cell r="C594" t="str">
            <v>AIP005203</v>
          </cell>
          <cell r="D594" t="str">
            <v>24109</v>
          </cell>
          <cell r="E594" t="str">
            <v>SWAB-115kV</v>
          </cell>
          <cell r="F594" t="str">
            <v>115kV</v>
          </cell>
          <cell r="G594">
            <v>6</v>
          </cell>
        </row>
        <row r="595">
          <cell r="B595" t="str">
            <v>24109SWAB-230kV</v>
          </cell>
          <cell r="C595" t="str">
            <v>AIP005203</v>
          </cell>
          <cell r="D595" t="str">
            <v>24109</v>
          </cell>
          <cell r="E595" t="str">
            <v>SWAB-230kV</v>
          </cell>
          <cell r="F595" t="str">
            <v>230kV</v>
          </cell>
          <cell r="G595">
            <v>2</v>
          </cell>
        </row>
        <row r="596">
          <cell r="B596" t="str">
            <v>23436BRLV-44kV</v>
          </cell>
          <cell r="C596" t="str">
            <v>AIP005208</v>
          </cell>
          <cell r="D596" t="str">
            <v>23436</v>
          </cell>
          <cell r="E596" t="str">
            <v>BRLV-44kV</v>
          </cell>
          <cell r="F596" t="str">
            <v>44kV</v>
          </cell>
          <cell r="G596">
            <v>2</v>
          </cell>
        </row>
        <row r="597">
          <cell r="B597" t="str">
            <v>23436PR</v>
          </cell>
          <cell r="C597" t="str">
            <v>AIP005208</v>
          </cell>
          <cell r="D597" t="str">
            <v>23436</v>
          </cell>
          <cell r="E597" t="str">
            <v>PR</v>
          </cell>
          <cell r="F597" t="str">
            <v>Protections</v>
          </cell>
          <cell r="G597">
            <v>9</v>
          </cell>
        </row>
        <row r="598">
          <cell r="B598" t="str">
            <v>23436SA-230kV</v>
          </cell>
          <cell r="C598" t="str">
            <v>AIP005208</v>
          </cell>
          <cell r="D598" t="str">
            <v>23436</v>
          </cell>
          <cell r="E598" t="str">
            <v>SA-230kV</v>
          </cell>
          <cell r="F598" t="str">
            <v>230kV</v>
          </cell>
          <cell r="G598">
            <v>12</v>
          </cell>
        </row>
        <row r="599">
          <cell r="B599" t="str">
            <v>23436SA-27.6kV</v>
          </cell>
          <cell r="C599" t="str">
            <v>AIP005208</v>
          </cell>
          <cell r="D599" t="str">
            <v>23436</v>
          </cell>
          <cell r="E599" t="str">
            <v>SA-27.6kV</v>
          </cell>
          <cell r="F599" t="str">
            <v>27.6kV</v>
          </cell>
          <cell r="G599">
            <v>6</v>
          </cell>
        </row>
        <row r="600">
          <cell r="B600" t="str">
            <v>23436SA-44kV</v>
          </cell>
          <cell r="C600" t="str">
            <v>AIP005208</v>
          </cell>
          <cell r="D600" t="str">
            <v>23436</v>
          </cell>
          <cell r="E600" t="str">
            <v>SA-44kV</v>
          </cell>
          <cell r="F600" t="str">
            <v>44kV</v>
          </cell>
          <cell r="G600">
            <v>6</v>
          </cell>
        </row>
        <row r="601">
          <cell r="B601" t="str">
            <v>23436SPILL</v>
          </cell>
          <cell r="C601" t="str">
            <v>AIP005208</v>
          </cell>
          <cell r="D601" t="str">
            <v>23436</v>
          </cell>
          <cell r="E601" t="str">
            <v>SPILL</v>
          </cell>
          <cell r="F601" t="str">
            <v>Spill Containment</v>
          </cell>
          <cell r="G601">
            <v>4</v>
          </cell>
        </row>
        <row r="602">
          <cell r="B602" t="str">
            <v>23436SWAB-230kV</v>
          </cell>
          <cell r="C602" t="str">
            <v>AIP005208</v>
          </cell>
          <cell r="D602" t="str">
            <v>23436</v>
          </cell>
          <cell r="E602" t="str">
            <v>SWAB-230kV</v>
          </cell>
          <cell r="F602" t="str">
            <v>230kV</v>
          </cell>
          <cell r="G602">
            <v>4</v>
          </cell>
        </row>
        <row r="603">
          <cell r="B603" t="str">
            <v>23436TF-S230-A(215-28kV) - 83MVA</v>
          </cell>
          <cell r="C603" t="str">
            <v>AIP005208</v>
          </cell>
          <cell r="D603" t="str">
            <v>23436</v>
          </cell>
          <cell r="E603" t="str">
            <v>TF-S230-A(215-28kV) - 83MVA</v>
          </cell>
          <cell r="F603" t="str">
            <v>S230-A(215-28kV) - 83MVA</v>
          </cell>
          <cell r="G603">
            <v>2</v>
          </cell>
        </row>
        <row r="604">
          <cell r="B604" t="str">
            <v>23436TF-S230-E(215-44kV) - 125MVA</v>
          </cell>
          <cell r="C604" t="str">
            <v>AIP005208</v>
          </cell>
          <cell r="D604" t="str">
            <v>23436</v>
          </cell>
          <cell r="E604" t="str">
            <v>TF-S230-E(215-44kV) - 125MVA</v>
          </cell>
          <cell r="F604" t="str">
            <v>S230-E(215-44kV) - 125MVA</v>
          </cell>
          <cell r="G604">
            <v>2</v>
          </cell>
        </row>
        <row r="605">
          <cell r="B605" t="str">
            <v>22480AC</v>
          </cell>
          <cell r="C605" t="str">
            <v>AIP005210</v>
          </cell>
          <cell r="D605" t="str">
            <v>22480</v>
          </cell>
          <cell r="E605" t="str">
            <v>AC</v>
          </cell>
          <cell r="F605" t="str">
            <v>AC Transfer Scheme</v>
          </cell>
          <cell r="G605">
            <v>2</v>
          </cell>
        </row>
        <row r="606">
          <cell r="B606" t="str">
            <v>22480PCT</v>
          </cell>
          <cell r="C606" t="str">
            <v>AIP005210</v>
          </cell>
          <cell r="D606" t="str">
            <v>22480</v>
          </cell>
          <cell r="E606" t="str">
            <v>PCT</v>
          </cell>
          <cell r="F606" t="str">
            <v>PCT Box</v>
          </cell>
          <cell r="G606">
            <v>1</v>
          </cell>
        </row>
        <row r="607">
          <cell r="B607" t="str">
            <v>22480PR</v>
          </cell>
          <cell r="C607" t="str">
            <v>AIP005210</v>
          </cell>
          <cell r="D607" t="str">
            <v>22480</v>
          </cell>
          <cell r="E607" t="str">
            <v>PR</v>
          </cell>
          <cell r="F607" t="str">
            <v>Protections</v>
          </cell>
          <cell r="G607">
            <v>23</v>
          </cell>
        </row>
        <row r="608">
          <cell r="B608" t="str">
            <v>22480SA</v>
          </cell>
          <cell r="C608" t="str">
            <v>AIP005210</v>
          </cell>
          <cell r="D608" t="str">
            <v>22480</v>
          </cell>
          <cell r="E608" t="str">
            <v>SA</v>
          </cell>
          <cell r="F608" t="str">
            <v>Surge Arrestor</v>
          </cell>
          <cell r="G608">
            <v>18</v>
          </cell>
        </row>
        <row r="609">
          <cell r="B609" t="str">
            <v>22480SPILL</v>
          </cell>
          <cell r="C609" t="str">
            <v>AIP005210</v>
          </cell>
          <cell r="D609" t="str">
            <v>22480</v>
          </cell>
          <cell r="E609" t="str">
            <v>SPILL</v>
          </cell>
          <cell r="F609" t="str">
            <v>Spill Containment</v>
          </cell>
          <cell r="G609">
            <v>2</v>
          </cell>
        </row>
        <row r="610">
          <cell r="B610" t="str">
            <v>22480SWAB</v>
          </cell>
          <cell r="C610" t="str">
            <v>AIP005210</v>
          </cell>
          <cell r="D610" t="str">
            <v>22480</v>
          </cell>
          <cell r="E610" t="str">
            <v>SWAB</v>
          </cell>
          <cell r="F610" t="str">
            <v>Switches (HV)</v>
          </cell>
          <cell r="G610">
            <v>2</v>
          </cell>
        </row>
        <row r="611">
          <cell r="B611" t="str">
            <v>22480TF</v>
          </cell>
          <cell r="C611" t="str">
            <v>AIP005210</v>
          </cell>
          <cell r="D611" t="str">
            <v>22480</v>
          </cell>
          <cell r="E611" t="str">
            <v>TF</v>
          </cell>
          <cell r="F611" t="str">
            <v>Transformers</v>
          </cell>
          <cell r="G611">
            <v>2</v>
          </cell>
        </row>
        <row r="612">
          <cell r="B612" t="str">
            <v>22480TFSSGT</v>
          </cell>
          <cell r="C612" t="str">
            <v>AIP005210</v>
          </cell>
          <cell r="D612" t="str">
            <v>22480</v>
          </cell>
          <cell r="E612" t="str">
            <v>TFSSGT</v>
          </cell>
          <cell r="F612" t="str">
            <v>SS Transformers</v>
          </cell>
          <cell r="G612">
            <v>1</v>
          </cell>
        </row>
        <row r="613">
          <cell r="B613" t="str">
            <v>23446BRLV-27.6kV</v>
          </cell>
          <cell r="C613" t="str">
            <v>AIP005212</v>
          </cell>
          <cell r="D613" t="str">
            <v>23446</v>
          </cell>
          <cell r="E613" t="str">
            <v>BRLV-27.6kV</v>
          </cell>
          <cell r="F613" t="str">
            <v>27.6kV</v>
          </cell>
          <cell r="G613">
            <v>6</v>
          </cell>
        </row>
        <row r="614">
          <cell r="B614" t="str">
            <v>23446PR</v>
          </cell>
          <cell r="C614" t="str">
            <v>AIP005212</v>
          </cell>
          <cell r="D614" t="str">
            <v>23446</v>
          </cell>
          <cell r="E614" t="str">
            <v>PR</v>
          </cell>
          <cell r="F614" t="str">
            <v>Protections</v>
          </cell>
          <cell r="G614">
            <v>15</v>
          </cell>
        </row>
        <row r="615">
          <cell r="B615" t="str">
            <v>23437AC</v>
          </cell>
          <cell r="C615" t="str">
            <v>AIP005214</v>
          </cell>
          <cell r="D615" t="str">
            <v>23437</v>
          </cell>
          <cell r="E615" t="str">
            <v>AC</v>
          </cell>
          <cell r="F615" t="str">
            <v>AC Transfer Scheme</v>
          </cell>
          <cell r="G615">
            <v>1</v>
          </cell>
        </row>
        <row r="616">
          <cell r="B616" t="str">
            <v>23437BRHV-230kV</v>
          </cell>
          <cell r="C616" t="str">
            <v>AIP005214</v>
          </cell>
          <cell r="D616" t="str">
            <v>23437</v>
          </cell>
          <cell r="E616" t="str">
            <v>BRHV-230kV</v>
          </cell>
          <cell r="F616" t="str">
            <v>230kV</v>
          </cell>
          <cell r="G616">
            <v>12</v>
          </cell>
        </row>
        <row r="617">
          <cell r="B617" t="str">
            <v>23437CHARGER-250V</v>
          </cell>
          <cell r="C617" t="str">
            <v>AIP005214</v>
          </cell>
          <cell r="D617" t="str">
            <v>23437</v>
          </cell>
          <cell r="E617" t="str">
            <v>CHARGER-250V</v>
          </cell>
          <cell r="F617" t="str">
            <v>250V</v>
          </cell>
          <cell r="G617">
            <v>3</v>
          </cell>
        </row>
        <row r="618">
          <cell r="B618" t="str">
            <v>23437DC</v>
          </cell>
          <cell r="C618" t="str">
            <v>AIP005214</v>
          </cell>
          <cell r="D618" t="str">
            <v>23437</v>
          </cell>
          <cell r="E618" t="str">
            <v>DC</v>
          </cell>
          <cell r="F618" t="str">
            <v>DC Transfer Scheme</v>
          </cell>
          <cell r="G618">
            <v>1</v>
          </cell>
        </row>
        <row r="619">
          <cell r="B619" t="str">
            <v>23437DCBATTERY-48V</v>
          </cell>
          <cell r="C619" t="str">
            <v>AIP005214</v>
          </cell>
          <cell r="D619" t="str">
            <v>23437</v>
          </cell>
          <cell r="E619" t="str">
            <v>DCBATTERY-48V</v>
          </cell>
          <cell r="F619" t="str">
            <v>48V</v>
          </cell>
          <cell r="G619">
            <v>4</v>
          </cell>
        </row>
        <row r="620">
          <cell r="B620" t="str">
            <v>23437HVIT-230kV</v>
          </cell>
          <cell r="C620" t="str">
            <v>AIP005214</v>
          </cell>
          <cell r="D620" t="str">
            <v>23437</v>
          </cell>
          <cell r="E620" t="str">
            <v>HVIT-230kV</v>
          </cell>
          <cell r="F620" t="str">
            <v>230kV</v>
          </cell>
          <cell r="G620">
            <v>12</v>
          </cell>
        </row>
        <row r="621">
          <cell r="B621" t="str">
            <v>23437PR</v>
          </cell>
          <cell r="C621" t="str">
            <v>AIP005214</v>
          </cell>
          <cell r="D621" t="str">
            <v>23437</v>
          </cell>
          <cell r="E621" t="str">
            <v>PR</v>
          </cell>
          <cell r="F621" t="str">
            <v>Protections</v>
          </cell>
          <cell r="G621">
            <v>101</v>
          </cell>
        </row>
        <row r="622">
          <cell r="B622" t="str">
            <v>23437SWAB-230kV</v>
          </cell>
          <cell r="C622" t="str">
            <v>AIP005214</v>
          </cell>
          <cell r="D622" t="str">
            <v>23437</v>
          </cell>
          <cell r="E622" t="str">
            <v>SWAB-230kV</v>
          </cell>
          <cell r="F622" t="str">
            <v>230kV</v>
          </cell>
          <cell r="G622">
            <v>24</v>
          </cell>
        </row>
        <row r="623">
          <cell r="B623" t="str">
            <v>23137NCSH</v>
          </cell>
          <cell r="C623" t="str">
            <v>AIP005225</v>
          </cell>
          <cell r="D623" t="str">
            <v>23137</v>
          </cell>
          <cell r="E623" t="str">
            <v>NCSH</v>
          </cell>
          <cell r="F623" t="str">
            <v>Shieldwire (Km)</v>
          </cell>
          <cell r="G623">
            <v>4.2</v>
          </cell>
        </row>
        <row r="624">
          <cell r="B624" t="str">
            <v>23137OPGW</v>
          </cell>
          <cell r="C624" t="str">
            <v>AIP005225</v>
          </cell>
          <cell r="D624" t="str">
            <v>23137</v>
          </cell>
          <cell r="E624" t="str">
            <v>OPGW</v>
          </cell>
          <cell r="F624" t="str">
            <v>OPGW (Km)</v>
          </cell>
          <cell r="G624">
            <v>4.2</v>
          </cell>
        </row>
        <row r="625">
          <cell r="B625" t="str">
            <v>23137UGCD</v>
          </cell>
          <cell r="C625" t="str">
            <v>AIP005225</v>
          </cell>
          <cell r="D625" t="str">
            <v>23137</v>
          </cell>
          <cell r="E625" t="str">
            <v>UGCD</v>
          </cell>
          <cell r="F625" t="str">
            <v>Underground Conductor (Km)</v>
          </cell>
          <cell r="G625">
            <v>4.7</v>
          </cell>
        </row>
        <row r="626">
          <cell r="B626" t="str">
            <v>23250BRHV</v>
          </cell>
          <cell r="C626" t="str">
            <v>AIP005228</v>
          </cell>
          <cell r="D626" t="str">
            <v>23250</v>
          </cell>
          <cell r="E626" t="str">
            <v>BRHV</v>
          </cell>
          <cell r="F626" t="str">
            <v>Breakers (HV)</v>
          </cell>
          <cell r="G626">
            <v>12</v>
          </cell>
        </row>
        <row r="627">
          <cell r="B627" t="str">
            <v>23250BRLV</v>
          </cell>
          <cell r="C627" t="str">
            <v>AIP005228</v>
          </cell>
          <cell r="D627" t="str">
            <v>23250</v>
          </cell>
          <cell r="E627" t="str">
            <v>BRLV</v>
          </cell>
          <cell r="F627" t="str">
            <v>Breakers (LV)</v>
          </cell>
          <cell r="G627">
            <v>2</v>
          </cell>
        </row>
        <row r="628">
          <cell r="B628" t="str">
            <v>23250CHARGER</v>
          </cell>
          <cell r="C628" t="str">
            <v>AIP005228</v>
          </cell>
          <cell r="D628" t="str">
            <v>23250</v>
          </cell>
          <cell r="E628" t="str">
            <v>CHARGER</v>
          </cell>
          <cell r="F628" t="str">
            <v>Charger</v>
          </cell>
          <cell r="G628">
            <v>1</v>
          </cell>
        </row>
        <row r="629">
          <cell r="B629" t="str">
            <v>23250DC</v>
          </cell>
          <cell r="C629" t="str">
            <v>AIP005228</v>
          </cell>
          <cell r="D629" t="str">
            <v>23250</v>
          </cell>
          <cell r="E629" t="str">
            <v>DC</v>
          </cell>
          <cell r="F629" t="str">
            <v>DC Transfer Scheme</v>
          </cell>
          <cell r="G629">
            <v>1</v>
          </cell>
        </row>
        <row r="630">
          <cell r="B630" t="str">
            <v>23250DCBATTERY</v>
          </cell>
          <cell r="C630" t="str">
            <v>AIP005228</v>
          </cell>
          <cell r="D630" t="str">
            <v>23250</v>
          </cell>
          <cell r="E630" t="str">
            <v>DCBATTERY</v>
          </cell>
          <cell r="F630" t="str">
            <v>Battery</v>
          </cell>
          <cell r="G630">
            <v>1</v>
          </cell>
        </row>
        <row r="631">
          <cell r="B631" t="str">
            <v>23250HVIT</v>
          </cell>
          <cell r="C631" t="str">
            <v>AIP005228</v>
          </cell>
          <cell r="D631" t="str">
            <v>23250</v>
          </cell>
          <cell r="E631" t="str">
            <v>HVIT</v>
          </cell>
          <cell r="F631" t="str">
            <v>HVITs</v>
          </cell>
          <cell r="G631">
            <v>12</v>
          </cell>
        </row>
        <row r="632">
          <cell r="B632" t="str">
            <v>23250PR</v>
          </cell>
          <cell r="C632" t="str">
            <v>AIP005228</v>
          </cell>
          <cell r="D632" t="str">
            <v>23250</v>
          </cell>
          <cell r="E632" t="str">
            <v>PR</v>
          </cell>
          <cell r="F632" t="str">
            <v>Protections</v>
          </cell>
          <cell r="G632">
            <v>67</v>
          </cell>
        </row>
        <row r="633">
          <cell r="B633" t="str">
            <v>23250RTU</v>
          </cell>
          <cell r="C633" t="str">
            <v>AIP005228</v>
          </cell>
          <cell r="D633" t="str">
            <v>23250</v>
          </cell>
          <cell r="E633" t="str">
            <v>RTU</v>
          </cell>
          <cell r="F633" t="str">
            <v>RTU</v>
          </cell>
          <cell r="G633">
            <v>1</v>
          </cell>
        </row>
        <row r="634">
          <cell r="B634" t="str">
            <v>23250SA</v>
          </cell>
          <cell r="C634" t="str">
            <v>AIP005228</v>
          </cell>
          <cell r="D634" t="str">
            <v>23250</v>
          </cell>
          <cell r="E634" t="str">
            <v>SA</v>
          </cell>
          <cell r="F634" t="str">
            <v>Surge Arrestor</v>
          </cell>
          <cell r="G634">
            <v>24</v>
          </cell>
        </row>
        <row r="635">
          <cell r="B635" t="str">
            <v>23250SC</v>
          </cell>
          <cell r="C635" t="str">
            <v>AIP005228</v>
          </cell>
          <cell r="D635" t="str">
            <v>23250</v>
          </cell>
          <cell r="E635" t="str">
            <v>SC</v>
          </cell>
          <cell r="F635" t="str">
            <v>Capacitor Banks</v>
          </cell>
          <cell r="G635">
            <v>2</v>
          </cell>
        </row>
        <row r="636">
          <cell r="B636" t="str">
            <v>23250SPILL</v>
          </cell>
          <cell r="C636" t="str">
            <v>AIP005228</v>
          </cell>
          <cell r="D636" t="str">
            <v>23250</v>
          </cell>
          <cell r="E636" t="str">
            <v>SPILL</v>
          </cell>
          <cell r="F636" t="str">
            <v>Spill Containment</v>
          </cell>
          <cell r="G636">
            <v>3</v>
          </cell>
        </row>
        <row r="637">
          <cell r="B637" t="str">
            <v>23250SWAB</v>
          </cell>
          <cell r="C637" t="str">
            <v>AIP005228</v>
          </cell>
          <cell r="D637" t="str">
            <v>23250</v>
          </cell>
          <cell r="E637" t="str">
            <v>SWAB</v>
          </cell>
          <cell r="F637" t="str">
            <v>Switches (HV)</v>
          </cell>
          <cell r="G637">
            <v>11</v>
          </cell>
        </row>
        <row r="638">
          <cell r="B638" t="str">
            <v>21865AC</v>
          </cell>
          <cell r="C638" t="str">
            <v>AIP005265</v>
          </cell>
          <cell r="D638" t="str">
            <v>21865</v>
          </cell>
          <cell r="E638" t="str">
            <v>AC</v>
          </cell>
          <cell r="F638" t="str">
            <v>AC Transfer Scheme</v>
          </cell>
          <cell r="G638">
            <v>1</v>
          </cell>
        </row>
        <row r="639">
          <cell r="B639" t="str">
            <v>21865BRHV</v>
          </cell>
          <cell r="C639" t="str">
            <v>AIP005265</v>
          </cell>
          <cell r="D639" t="str">
            <v>21865</v>
          </cell>
          <cell r="E639" t="str">
            <v>BRHV</v>
          </cell>
          <cell r="F639" t="str">
            <v>Breakers (HV)</v>
          </cell>
          <cell r="G639">
            <v>9</v>
          </cell>
        </row>
        <row r="640">
          <cell r="B640" t="str">
            <v>21865CHARGER</v>
          </cell>
          <cell r="C640" t="str">
            <v>AIP005265</v>
          </cell>
          <cell r="D640" t="str">
            <v>21865</v>
          </cell>
          <cell r="E640" t="str">
            <v>CHARGER</v>
          </cell>
          <cell r="F640" t="str">
            <v>Charger</v>
          </cell>
          <cell r="G640">
            <v>4</v>
          </cell>
        </row>
        <row r="641">
          <cell r="B641" t="str">
            <v>21865DC</v>
          </cell>
          <cell r="C641" t="str">
            <v>AIP005265</v>
          </cell>
          <cell r="D641" t="str">
            <v>21865</v>
          </cell>
          <cell r="E641" t="str">
            <v>DC</v>
          </cell>
          <cell r="F641" t="str">
            <v>DC Transfer Scheme</v>
          </cell>
          <cell r="G641">
            <v>1</v>
          </cell>
        </row>
        <row r="642">
          <cell r="B642" t="str">
            <v>21865HVIT</v>
          </cell>
          <cell r="C642" t="str">
            <v>AIP005265</v>
          </cell>
          <cell r="D642" t="str">
            <v>21865</v>
          </cell>
          <cell r="E642" t="str">
            <v>HVIT</v>
          </cell>
          <cell r="F642" t="str">
            <v>HVITs</v>
          </cell>
          <cell r="G642">
            <v>12</v>
          </cell>
        </row>
        <row r="643">
          <cell r="B643" t="str">
            <v>21865PR</v>
          </cell>
          <cell r="C643" t="str">
            <v>AIP005265</v>
          </cell>
          <cell r="D643" t="str">
            <v>21865</v>
          </cell>
          <cell r="E643" t="str">
            <v>PR</v>
          </cell>
          <cell r="F643" t="str">
            <v>Protections</v>
          </cell>
          <cell r="G643">
            <v>66</v>
          </cell>
        </row>
        <row r="644">
          <cell r="B644" t="str">
            <v>21865RE</v>
          </cell>
          <cell r="C644" t="str">
            <v>AIP005265</v>
          </cell>
          <cell r="D644" t="str">
            <v>21865</v>
          </cell>
          <cell r="E644" t="str">
            <v>RE</v>
          </cell>
          <cell r="F644" t="str">
            <v>Reactors</v>
          </cell>
          <cell r="G644">
            <v>7</v>
          </cell>
        </row>
        <row r="645">
          <cell r="B645" t="str">
            <v>21865SA</v>
          </cell>
          <cell r="C645" t="str">
            <v>AIP005265</v>
          </cell>
          <cell r="D645" t="str">
            <v>21865</v>
          </cell>
          <cell r="E645" t="str">
            <v>SA</v>
          </cell>
          <cell r="F645" t="str">
            <v>Surge Arrestor</v>
          </cell>
          <cell r="G645">
            <v>6</v>
          </cell>
        </row>
        <row r="646">
          <cell r="B646" t="str">
            <v>21865SPILL</v>
          </cell>
          <cell r="C646" t="str">
            <v>AIP005265</v>
          </cell>
          <cell r="D646" t="str">
            <v>21865</v>
          </cell>
          <cell r="E646" t="str">
            <v>SPILL</v>
          </cell>
          <cell r="F646" t="str">
            <v>Spill Containment</v>
          </cell>
          <cell r="G646">
            <v>3</v>
          </cell>
        </row>
        <row r="647">
          <cell r="B647" t="str">
            <v>21865SWAB</v>
          </cell>
          <cell r="C647" t="str">
            <v>AIP005265</v>
          </cell>
          <cell r="D647" t="str">
            <v>21865</v>
          </cell>
          <cell r="E647" t="str">
            <v>SWAB</v>
          </cell>
          <cell r="F647" t="str">
            <v>Switches (HV)</v>
          </cell>
          <cell r="G647">
            <v>9</v>
          </cell>
        </row>
        <row r="648">
          <cell r="B648" t="str">
            <v>21865TFSSGT</v>
          </cell>
          <cell r="C648" t="str">
            <v>AIP005265</v>
          </cell>
          <cell r="D648" t="str">
            <v>21865</v>
          </cell>
          <cell r="E648" t="str">
            <v>TFSSGT</v>
          </cell>
          <cell r="F648" t="str">
            <v>SS Transformers</v>
          </cell>
          <cell r="G648">
            <v>1</v>
          </cell>
        </row>
        <row r="649">
          <cell r="B649" t="str">
            <v>23438AC</v>
          </cell>
          <cell r="C649" t="str">
            <v>AIP005284</v>
          </cell>
          <cell r="D649" t="str">
            <v>23438</v>
          </cell>
          <cell r="E649" t="str">
            <v>AC</v>
          </cell>
          <cell r="F649" t="str">
            <v>AC Transfer Scheme</v>
          </cell>
          <cell r="G649">
            <v>1</v>
          </cell>
        </row>
        <row r="650">
          <cell r="B650" t="str">
            <v>23438PR</v>
          </cell>
          <cell r="C650" t="str">
            <v>AIP005284</v>
          </cell>
          <cell r="D650" t="str">
            <v>23438</v>
          </cell>
          <cell r="E650" t="str">
            <v>PR</v>
          </cell>
          <cell r="F650" t="str">
            <v>Protections</v>
          </cell>
          <cell r="G650">
            <v>22</v>
          </cell>
        </row>
        <row r="651">
          <cell r="B651" t="str">
            <v>23438RTU</v>
          </cell>
          <cell r="C651" t="str">
            <v>AIP005284</v>
          </cell>
          <cell r="D651" t="str">
            <v>23438</v>
          </cell>
          <cell r="E651" t="str">
            <v>RTU</v>
          </cell>
          <cell r="F651" t="str">
            <v>RTU</v>
          </cell>
          <cell r="G651">
            <v>1</v>
          </cell>
        </row>
        <row r="652">
          <cell r="B652" t="str">
            <v>23438TFSSGT</v>
          </cell>
          <cell r="C652" t="str">
            <v>AIP005284</v>
          </cell>
          <cell r="D652" t="str">
            <v>23438</v>
          </cell>
          <cell r="E652" t="str">
            <v>TFSSGT</v>
          </cell>
          <cell r="F652" t="str">
            <v>SS Transformers</v>
          </cell>
          <cell r="G652">
            <v>2</v>
          </cell>
        </row>
        <row r="653">
          <cell r="B653" t="str">
            <v>23362BRHV-115kV</v>
          </cell>
          <cell r="C653" t="str">
            <v>AIP005297</v>
          </cell>
          <cell r="D653" t="str">
            <v>23362</v>
          </cell>
          <cell r="E653" t="str">
            <v>BRHV-115kV</v>
          </cell>
          <cell r="F653" t="str">
            <v>115kV</v>
          </cell>
          <cell r="G653">
            <v>2</v>
          </cell>
        </row>
        <row r="654">
          <cell r="B654" t="str">
            <v>23362PR</v>
          </cell>
          <cell r="C654" t="str">
            <v>AIP005297</v>
          </cell>
          <cell r="D654" t="str">
            <v>23362</v>
          </cell>
          <cell r="E654" t="str">
            <v>PR</v>
          </cell>
          <cell r="F654" t="str">
            <v>Protections</v>
          </cell>
          <cell r="G654">
            <v>17</v>
          </cell>
        </row>
        <row r="655">
          <cell r="B655" t="str">
            <v>23362SWAB-115kV</v>
          </cell>
          <cell r="C655" t="str">
            <v>AIP005297</v>
          </cell>
          <cell r="D655" t="str">
            <v>23362</v>
          </cell>
          <cell r="E655" t="str">
            <v>SWAB-115kV</v>
          </cell>
          <cell r="F655" t="str">
            <v>115kV</v>
          </cell>
          <cell r="G655">
            <v>5</v>
          </cell>
        </row>
        <row r="656">
          <cell r="B656" t="str">
            <v>23466NCSH</v>
          </cell>
          <cell r="C656" t="str">
            <v>AIP005341</v>
          </cell>
          <cell r="D656" t="str">
            <v>23466</v>
          </cell>
          <cell r="E656" t="str">
            <v>NCSH</v>
          </cell>
          <cell r="F656" t="str">
            <v>Shieldwire (Km)</v>
          </cell>
          <cell r="G656">
            <v>6.59</v>
          </cell>
        </row>
        <row r="657">
          <cell r="B657" t="str">
            <v>23466OHCD</v>
          </cell>
          <cell r="C657" t="str">
            <v>AIP005341</v>
          </cell>
          <cell r="D657" t="str">
            <v>23466</v>
          </cell>
          <cell r="E657" t="str">
            <v>OHCD</v>
          </cell>
          <cell r="F657" t="str">
            <v>Overhead Conductor (Km)</v>
          </cell>
          <cell r="G657">
            <v>6.59</v>
          </cell>
        </row>
        <row r="658">
          <cell r="B658" t="str">
            <v>23466PLCOATING</v>
          </cell>
          <cell r="C658" t="str">
            <v>AIP005341</v>
          </cell>
          <cell r="D658" t="str">
            <v>23466</v>
          </cell>
          <cell r="E658" t="str">
            <v>PLCOATING</v>
          </cell>
          <cell r="F658" t="str">
            <v>Tower Coating (Structures)</v>
          </cell>
          <cell r="G658">
            <v>1</v>
          </cell>
        </row>
        <row r="659">
          <cell r="B659" t="str">
            <v>23466PLWD</v>
          </cell>
          <cell r="C659" t="str">
            <v>AIP005341</v>
          </cell>
          <cell r="D659" t="str">
            <v>23466</v>
          </cell>
          <cell r="E659" t="str">
            <v>PLWD</v>
          </cell>
          <cell r="F659" t="str">
            <v>Wood Poles (Structures)</v>
          </cell>
          <cell r="G659">
            <v>63</v>
          </cell>
        </row>
        <row r="660">
          <cell r="B660" t="str">
            <v>23466SWCS-115kV</v>
          </cell>
          <cell r="C660" t="str">
            <v>AIP005341</v>
          </cell>
          <cell r="D660" t="str">
            <v>23466</v>
          </cell>
          <cell r="E660" t="str">
            <v>SWCS-115kV</v>
          </cell>
          <cell r="F660" t="str">
            <v>115kV</v>
          </cell>
          <cell r="G660">
            <v>1</v>
          </cell>
        </row>
        <row r="661">
          <cell r="B661" t="str">
            <v>23724IN-115kV</v>
          </cell>
          <cell r="C661" t="str">
            <v>AIP005343</v>
          </cell>
          <cell r="D661" t="str">
            <v>23724</v>
          </cell>
          <cell r="E661" t="str">
            <v>IN-115kV</v>
          </cell>
          <cell r="F661" t="str">
            <v>115kV</v>
          </cell>
          <cell r="G661">
            <v>700</v>
          </cell>
        </row>
        <row r="662">
          <cell r="B662" t="str">
            <v>23724OHCD</v>
          </cell>
          <cell r="C662" t="str">
            <v>AIP005343</v>
          </cell>
          <cell r="D662" t="str">
            <v>23724</v>
          </cell>
          <cell r="E662" t="str">
            <v>OHCD</v>
          </cell>
          <cell r="F662" t="str">
            <v>Overhead Conductor (Km)</v>
          </cell>
          <cell r="G662">
            <v>77</v>
          </cell>
        </row>
        <row r="663">
          <cell r="B663" t="str">
            <v>23724OPGW</v>
          </cell>
          <cell r="C663" t="str">
            <v>AIP005343</v>
          </cell>
          <cell r="D663" t="str">
            <v>23724</v>
          </cell>
          <cell r="E663" t="str">
            <v>OPGW</v>
          </cell>
          <cell r="F663" t="str">
            <v>OPGW (Km)</v>
          </cell>
          <cell r="G663">
            <v>77</v>
          </cell>
        </row>
        <row r="664">
          <cell r="B664" t="str">
            <v>23724PLCOATING</v>
          </cell>
          <cell r="C664" t="str">
            <v>AIP005343</v>
          </cell>
          <cell r="D664" t="str">
            <v>23724</v>
          </cell>
          <cell r="E664" t="str">
            <v>PLCOATING</v>
          </cell>
          <cell r="F664" t="str">
            <v>Tower Coating (Structures)</v>
          </cell>
          <cell r="G664">
            <v>153</v>
          </cell>
        </row>
        <row r="665">
          <cell r="B665" t="str">
            <v>23724PLWD</v>
          </cell>
          <cell r="C665" t="str">
            <v>AIP005343</v>
          </cell>
          <cell r="D665" t="str">
            <v>23724</v>
          </cell>
          <cell r="E665" t="str">
            <v>PLWD</v>
          </cell>
          <cell r="F665" t="str">
            <v>Wood Poles (Structures)</v>
          </cell>
          <cell r="G665">
            <v>60</v>
          </cell>
        </row>
        <row r="666">
          <cell r="B666" t="str">
            <v>23724UNSP</v>
          </cell>
          <cell r="C666" t="str">
            <v>AIP005343</v>
          </cell>
          <cell r="D666" t="str">
            <v>23724</v>
          </cell>
          <cell r="E666" t="str">
            <v>UNSP</v>
          </cell>
          <cell r="F666" t="str">
            <v>Unspecified - DNU</v>
          </cell>
          <cell r="G666">
            <v>58</v>
          </cell>
        </row>
        <row r="667">
          <cell r="B667" t="str">
            <v>23661AC</v>
          </cell>
          <cell r="C667" t="str">
            <v>AIP005362</v>
          </cell>
          <cell r="D667" t="str">
            <v>23661</v>
          </cell>
          <cell r="E667" t="str">
            <v>AC</v>
          </cell>
          <cell r="F667" t="str">
            <v>AC Transfer Scheme</v>
          </cell>
          <cell r="G667">
            <v>1</v>
          </cell>
        </row>
        <row r="668">
          <cell r="B668" t="str">
            <v>23661BRHV-230kV</v>
          </cell>
          <cell r="C668" t="str">
            <v>AIP005362</v>
          </cell>
          <cell r="D668" t="str">
            <v>23661</v>
          </cell>
          <cell r="E668" t="str">
            <v>BRHV-230kV</v>
          </cell>
          <cell r="F668" t="str">
            <v>230kV</v>
          </cell>
          <cell r="G668">
            <v>7</v>
          </cell>
        </row>
        <row r="669">
          <cell r="B669" t="str">
            <v>23661DC</v>
          </cell>
          <cell r="C669" t="str">
            <v>AIP005362</v>
          </cell>
          <cell r="D669" t="str">
            <v>23661</v>
          </cell>
          <cell r="E669" t="str">
            <v>DC</v>
          </cell>
          <cell r="F669" t="str">
            <v>DC Transfer Scheme</v>
          </cell>
          <cell r="G669">
            <v>1</v>
          </cell>
        </row>
        <row r="670">
          <cell r="B670" t="str">
            <v>23661DCBATTERY-250V</v>
          </cell>
          <cell r="C670" t="str">
            <v>AIP005362</v>
          </cell>
          <cell r="D670" t="str">
            <v>23661</v>
          </cell>
          <cell r="E670" t="str">
            <v>DCBATTERY-250V</v>
          </cell>
          <cell r="F670" t="str">
            <v>250V</v>
          </cell>
          <cell r="G670">
            <v>2</v>
          </cell>
        </row>
        <row r="671">
          <cell r="B671" t="str">
            <v>23661SS-BULK</v>
          </cell>
          <cell r="C671" t="str">
            <v>AIP005362</v>
          </cell>
          <cell r="D671" t="str">
            <v>23661</v>
          </cell>
          <cell r="E671" t="str">
            <v>SS-BULK</v>
          </cell>
          <cell r="F671" t="str">
            <v>BULK</v>
          </cell>
          <cell r="G671">
            <v>2</v>
          </cell>
        </row>
        <row r="672">
          <cell r="B672" t="str">
            <v>23661SWAB-230kV</v>
          </cell>
          <cell r="C672" t="str">
            <v>AIP005362</v>
          </cell>
          <cell r="D672" t="str">
            <v>23661</v>
          </cell>
          <cell r="E672" t="str">
            <v>SWAB-230kV</v>
          </cell>
          <cell r="F672" t="str">
            <v>230kV</v>
          </cell>
          <cell r="G672">
            <v>18</v>
          </cell>
        </row>
        <row r="673">
          <cell r="B673" t="str">
            <v>23660AC</v>
          </cell>
          <cell r="C673" t="str">
            <v>AIP005365</v>
          </cell>
          <cell r="D673" t="str">
            <v>23660</v>
          </cell>
          <cell r="E673" t="str">
            <v>AC</v>
          </cell>
          <cell r="F673" t="str">
            <v>AC Transfer Scheme</v>
          </cell>
          <cell r="G673">
            <v>1</v>
          </cell>
        </row>
        <row r="674">
          <cell r="B674" t="str">
            <v>23660BRHV-115kV</v>
          </cell>
          <cell r="C674" t="str">
            <v>AIP005365</v>
          </cell>
          <cell r="D674" t="str">
            <v>23660</v>
          </cell>
          <cell r="E674" t="str">
            <v>BRHV-115kV</v>
          </cell>
          <cell r="F674" t="str">
            <v>115kV</v>
          </cell>
          <cell r="G674">
            <v>5</v>
          </cell>
        </row>
        <row r="675">
          <cell r="B675" t="str">
            <v>23660CHARGER-125V</v>
          </cell>
          <cell r="C675" t="str">
            <v>AIP005365</v>
          </cell>
          <cell r="D675" t="str">
            <v>23660</v>
          </cell>
          <cell r="E675" t="str">
            <v>CHARGER-125V</v>
          </cell>
          <cell r="F675" t="str">
            <v>125V</v>
          </cell>
          <cell r="G675">
            <v>1</v>
          </cell>
        </row>
        <row r="676">
          <cell r="B676" t="str">
            <v>23660DC</v>
          </cell>
          <cell r="C676" t="str">
            <v>AIP005365</v>
          </cell>
          <cell r="D676" t="str">
            <v>23660</v>
          </cell>
          <cell r="E676" t="str">
            <v>DC</v>
          </cell>
          <cell r="F676" t="str">
            <v>DC Transfer Scheme</v>
          </cell>
          <cell r="G676">
            <v>1</v>
          </cell>
        </row>
        <row r="677">
          <cell r="B677" t="str">
            <v>23660DCBATTERY-125V</v>
          </cell>
          <cell r="C677" t="str">
            <v>AIP005365</v>
          </cell>
          <cell r="D677" t="str">
            <v>23660</v>
          </cell>
          <cell r="E677" t="str">
            <v>DCBATTERY-125V</v>
          </cell>
          <cell r="F677" t="str">
            <v>125V</v>
          </cell>
          <cell r="G677">
            <v>1</v>
          </cell>
        </row>
        <row r="678">
          <cell r="B678" t="str">
            <v>23660HVIT-115kV</v>
          </cell>
          <cell r="C678" t="str">
            <v>AIP005365</v>
          </cell>
          <cell r="D678" t="str">
            <v>23660</v>
          </cell>
          <cell r="E678" t="str">
            <v>HVIT-115kV</v>
          </cell>
          <cell r="F678" t="str">
            <v>115kV</v>
          </cell>
          <cell r="G678">
            <v>6</v>
          </cell>
        </row>
        <row r="679">
          <cell r="B679" t="str">
            <v>23660HVIT-230kV</v>
          </cell>
          <cell r="C679" t="str">
            <v>AIP005365</v>
          </cell>
          <cell r="D679" t="str">
            <v>23660</v>
          </cell>
          <cell r="E679" t="str">
            <v>HVIT-230kV</v>
          </cell>
          <cell r="F679" t="str">
            <v>230kV</v>
          </cell>
          <cell r="G679">
            <v>3</v>
          </cell>
        </row>
        <row r="680">
          <cell r="B680" t="str">
            <v>23660PR</v>
          </cell>
          <cell r="C680" t="str">
            <v>AIP005365</v>
          </cell>
          <cell r="D680" t="str">
            <v>23660</v>
          </cell>
          <cell r="E680" t="str">
            <v>PR</v>
          </cell>
          <cell r="F680" t="str">
            <v>Protections</v>
          </cell>
          <cell r="G680">
            <v>44</v>
          </cell>
        </row>
        <row r="681">
          <cell r="B681" t="str">
            <v>23660RTU-BULK</v>
          </cell>
          <cell r="C681" t="str">
            <v>AIP005365</v>
          </cell>
          <cell r="D681" t="str">
            <v>23660</v>
          </cell>
          <cell r="E681" t="str">
            <v>RTU-BULK</v>
          </cell>
          <cell r="F681" t="str">
            <v>BULK</v>
          </cell>
          <cell r="G681">
            <v>1</v>
          </cell>
        </row>
        <row r="682">
          <cell r="B682" t="str">
            <v>23660SA-115kV</v>
          </cell>
          <cell r="C682" t="str">
            <v>AIP005365</v>
          </cell>
          <cell r="D682" t="str">
            <v>23660</v>
          </cell>
          <cell r="E682" t="str">
            <v>SA-115kV</v>
          </cell>
          <cell r="F682" t="str">
            <v>115kV</v>
          </cell>
          <cell r="G682">
            <v>6</v>
          </cell>
        </row>
        <row r="683">
          <cell r="B683" t="str">
            <v>23660SA-13.8kV</v>
          </cell>
          <cell r="C683" t="str">
            <v>AIP005365</v>
          </cell>
          <cell r="D683" t="str">
            <v>23660</v>
          </cell>
          <cell r="E683" t="str">
            <v>SA-13.8kV</v>
          </cell>
          <cell r="F683" t="str">
            <v>13.8kV</v>
          </cell>
          <cell r="G683">
            <v>6</v>
          </cell>
        </row>
        <row r="684">
          <cell r="B684" t="str">
            <v>23660SA-230kV</v>
          </cell>
          <cell r="C684" t="str">
            <v>AIP005365</v>
          </cell>
          <cell r="D684" t="str">
            <v>23660</v>
          </cell>
          <cell r="E684" t="str">
            <v>SA-230kV</v>
          </cell>
          <cell r="F684" t="str">
            <v>230kV</v>
          </cell>
          <cell r="G684">
            <v>6</v>
          </cell>
        </row>
        <row r="685">
          <cell r="B685" t="str">
            <v>23660SS-BULK</v>
          </cell>
          <cell r="C685" t="str">
            <v>AIP005365</v>
          </cell>
          <cell r="D685" t="str">
            <v>23660</v>
          </cell>
          <cell r="E685" t="str">
            <v>SS-BULK</v>
          </cell>
          <cell r="F685" t="str">
            <v>BULK</v>
          </cell>
          <cell r="G685">
            <v>2</v>
          </cell>
        </row>
        <row r="686">
          <cell r="B686" t="str">
            <v>23660SWAB-115kV</v>
          </cell>
          <cell r="C686" t="str">
            <v>AIP005365</v>
          </cell>
          <cell r="D686" t="str">
            <v>23660</v>
          </cell>
          <cell r="E686" t="str">
            <v>SWAB-115kV</v>
          </cell>
          <cell r="F686" t="str">
            <v>115kV</v>
          </cell>
          <cell r="G686">
            <v>5</v>
          </cell>
        </row>
        <row r="687">
          <cell r="B687" t="str">
            <v>23660SWAB-230kV</v>
          </cell>
          <cell r="C687" t="str">
            <v>AIP005365</v>
          </cell>
          <cell r="D687" t="str">
            <v>23660</v>
          </cell>
          <cell r="E687" t="str">
            <v>SWAB-230kV</v>
          </cell>
          <cell r="F687" t="str">
            <v>230kV</v>
          </cell>
          <cell r="G687">
            <v>6</v>
          </cell>
        </row>
        <row r="688">
          <cell r="B688" t="str">
            <v>23660TF-AUTO S230-B(239-121kV) - 250MVA</v>
          </cell>
          <cell r="C688" t="str">
            <v>AIP005365</v>
          </cell>
          <cell r="D688" t="str">
            <v>23660</v>
          </cell>
          <cell r="E688" t="str">
            <v>TF-AUTO S230-B(239-121kV) - 250MVA</v>
          </cell>
          <cell r="F688" t="str">
            <v>AUTO S230-B(239-121kV) - 250MVA</v>
          </cell>
          <cell r="G688">
            <v>2</v>
          </cell>
        </row>
        <row r="689">
          <cell r="B689" t="str">
            <v>23646UGCD</v>
          </cell>
          <cell r="C689" t="str">
            <v>AIP005366</v>
          </cell>
          <cell r="D689" t="str">
            <v>23646</v>
          </cell>
          <cell r="E689" t="str">
            <v>UGCD</v>
          </cell>
          <cell r="F689" t="str">
            <v>Underground Conductor (Km)</v>
          </cell>
          <cell r="G689">
            <v>7.1</v>
          </cell>
        </row>
        <row r="690">
          <cell r="B690" t="str">
            <v>23684IN</v>
          </cell>
          <cell r="C690" t="str">
            <v>AIP005371</v>
          </cell>
          <cell r="D690" t="str">
            <v>23684</v>
          </cell>
          <cell r="E690" t="str">
            <v>IN</v>
          </cell>
          <cell r="F690" t="str">
            <v>Insulators</v>
          </cell>
          <cell r="G690">
            <v>120</v>
          </cell>
        </row>
        <row r="691">
          <cell r="B691" t="str">
            <v>23684NCSH</v>
          </cell>
          <cell r="C691" t="str">
            <v>AIP005371</v>
          </cell>
          <cell r="D691" t="str">
            <v>23684</v>
          </cell>
          <cell r="E691" t="str">
            <v>NCSH</v>
          </cell>
          <cell r="F691" t="str">
            <v>Shieldwire (Km)</v>
          </cell>
          <cell r="G691">
            <v>5</v>
          </cell>
        </row>
        <row r="692">
          <cell r="B692" t="str">
            <v>23684OHCD</v>
          </cell>
          <cell r="C692" t="str">
            <v>AIP005371</v>
          </cell>
          <cell r="D692" t="str">
            <v>23684</v>
          </cell>
          <cell r="E692" t="str">
            <v>OHCD</v>
          </cell>
          <cell r="F692" t="str">
            <v>Overhead Conductor (Km)</v>
          </cell>
          <cell r="G692">
            <v>8</v>
          </cell>
        </row>
        <row r="693">
          <cell r="B693" t="str">
            <v>23684OPGW</v>
          </cell>
          <cell r="C693" t="str">
            <v>AIP005371</v>
          </cell>
          <cell r="D693" t="str">
            <v>23684</v>
          </cell>
          <cell r="E693" t="str">
            <v>OPGW</v>
          </cell>
          <cell r="F693" t="str">
            <v>OPGW (Km)</v>
          </cell>
          <cell r="G693">
            <v>3</v>
          </cell>
        </row>
        <row r="694">
          <cell r="B694" t="str">
            <v>23684PLCOATING</v>
          </cell>
          <cell r="C694" t="str">
            <v>AIP005371</v>
          </cell>
          <cell r="D694" t="str">
            <v>23684</v>
          </cell>
          <cell r="E694" t="str">
            <v>PLCOATING</v>
          </cell>
          <cell r="F694" t="str">
            <v>Tower Coating (Structures)</v>
          </cell>
          <cell r="G694">
            <v>15</v>
          </cell>
        </row>
        <row r="695">
          <cell r="B695" t="str">
            <v>23684PLWD</v>
          </cell>
          <cell r="C695" t="str">
            <v>AIP005371</v>
          </cell>
          <cell r="D695" t="str">
            <v>23684</v>
          </cell>
          <cell r="E695" t="str">
            <v>PLWD</v>
          </cell>
          <cell r="F695" t="str">
            <v>Wood Poles (Structures)</v>
          </cell>
          <cell r="G695">
            <v>16</v>
          </cell>
        </row>
        <row r="696">
          <cell r="B696" t="str">
            <v>23582NCSH</v>
          </cell>
          <cell r="C696" t="str">
            <v>AIP005372</v>
          </cell>
          <cell r="D696" t="str">
            <v>23582</v>
          </cell>
          <cell r="E696" t="str">
            <v>NCSH</v>
          </cell>
          <cell r="F696" t="str">
            <v>Shieldwire (Km)</v>
          </cell>
          <cell r="G696">
            <v>60</v>
          </cell>
        </row>
        <row r="697">
          <cell r="B697" t="str">
            <v>23582OPGW</v>
          </cell>
          <cell r="C697" t="str">
            <v>AIP005372</v>
          </cell>
          <cell r="D697" t="str">
            <v>23582</v>
          </cell>
          <cell r="E697" t="str">
            <v>OPGW</v>
          </cell>
          <cell r="F697" t="str">
            <v>OPGW (Km)</v>
          </cell>
          <cell r="G697">
            <v>98</v>
          </cell>
        </row>
        <row r="698">
          <cell r="B698" t="str">
            <v>23582PLCOATING</v>
          </cell>
          <cell r="C698" t="str">
            <v>AIP005372</v>
          </cell>
          <cell r="D698" t="str">
            <v>23582</v>
          </cell>
          <cell r="E698" t="str">
            <v>PLCOATING</v>
          </cell>
          <cell r="F698" t="str">
            <v>Tower Coating (Structures)</v>
          </cell>
          <cell r="G698">
            <v>282</v>
          </cell>
        </row>
        <row r="699">
          <cell r="B699" t="str">
            <v>23582PLST</v>
          </cell>
          <cell r="C699" t="str">
            <v>AIP005372</v>
          </cell>
          <cell r="D699" t="str">
            <v>23582</v>
          </cell>
          <cell r="E699" t="str">
            <v>PLST</v>
          </cell>
          <cell r="F699" t="str">
            <v>Steel Structures</v>
          </cell>
          <cell r="G699">
            <v>183</v>
          </cell>
        </row>
        <row r="700">
          <cell r="B700" t="str">
            <v>23582PLWD</v>
          </cell>
          <cell r="C700" t="str">
            <v>AIP005372</v>
          </cell>
          <cell r="D700" t="str">
            <v>23582</v>
          </cell>
          <cell r="E700" t="str">
            <v>PLWD</v>
          </cell>
          <cell r="F700" t="str">
            <v>Wood Poles (Structures)</v>
          </cell>
          <cell r="G700">
            <v>11</v>
          </cell>
        </row>
        <row r="701">
          <cell r="B701" t="str">
            <v>23582SWAB-230kV</v>
          </cell>
          <cell r="C701" t="str">
            <v>AIP005372</v>
          </cell>
          <cell r="D701" t="str">
            <v>23582</v>
          </cell>
          <cell r="E701" t="str">
            <v>SWAB-230kV</v>
          </cell>
          <cell r="F701" t="str">
            <v>230kV</v>
          </cell>
          <cell r="G701">
            <v>2</v>
          </cell>
        </row>
        <row r="702">
          <cell r="B702" t="str">
            <v>23582UNSP</v>
          </cell>
          <cell r="C702" t="str">
            <v>AIP005372</v>
          </cell>
          <cell r="D702" t="str">
            <v>23582</v>
          </cell>
          <cell r="E702" t="str">
            <v>UNSP</v>
          </cell>
          <cell r="F702" t="str">
            <v>Unspecified - DNU</v>
          </cell>
          <cell r="G702">
            <v>282</v>
          </cell>
        </row>
        <row r="703">
          <cell r="B703" t="str">
            <v>23647PR</v>
          </cell>
          <cell r="C703" t="str">
            <v>AIP005391</v>
          </cell>
          <cell r="D703" t="str">
            <v>23647</v>
          </cell>
          <cell r="E703" t="str">
            <v>PR</v>
          </cell>
          <cell r="F703" t="str">
            <v>Protections</v>
          </cell>
          <cell r="G703">
            <v>12</v>
          </cell>
        </row>
        <row r="704">
          <cell r="B704" t="str">
            <v>23647SA-13.8kV</v>
          </cell>
          <cell r="C704" t="str">
            <v>AIP005391</v>
          </cell>
          <cell r="D704" t="str">
            <v>23647</v>
          </cell>
          <cell r="E704" t="str">
            <v>SA-13.8kV</v>
          </cell>
          <cell r="F704" t="str">
            <v>13.8kV</v>
          </cell>
          <cell r="G704">
            <v>6</v>
          </cell>
        </row>
        <row r="705">
          <cell r="B705" t="str">
            <v>23647SA-230kV</v>
          </cell>
          <cell r="C705" t="str">
            <v>AIP005391</v>
          </cell>
          <cell r="D705" t="str">
            <v>23647</v>
          </cell>
          <cell r="E705" t="str">
            <v>SA-230kV</v>
          </cell>
          <cell r="F705" t="str">
            <v>230kV</v>
          </cell>
          <cell r="G705">
            <v>3</v>
          </cell>
        </row>
        <row r="706">
          <cell r="B706" t="str">
            <v>23647SPILL</v>
          </cell>
          <cell r="C706" t="str">
            <v>AIP005391</v>
          </cell>
          <cell r="D706" t="str">
            <v>23647</v>
          </cell>
          <cell r="E706" t="str">
            <v>SPILL</v>
          </cell>
          <cell r="F706" t="str">
            <v>Spill Containment</v>
          </cell>
          <cell r="G706">
            <v>4</v>
          </cell>
        </row>
        <row r="707">
          <cell r="B707" t="str">
            <v>23647SWAB-115kV</v>
          </cell>
          <cell r="C707" t="str">
            <v>AIP005391</v>
          </cell>
          <cell r="D707" t="str">
            <v>23647</v>
          </cell>
          <cell r="E707" t="str">
            <v>SWAB-115kV</v>
          </cell>
          <cell r="F707" t="str">
            <v>115kV</v>
          </cell>
          <cell r="G707">
            <v>1</v>
          </cell>
        </row>
        <row r="708">
          <cell r="B708" t="str">
            <v>23647TF-S115-F(110-14-14kV) - 100MVA</v>
          </cell>
          <cell r="C708" t="str">
            <v>AIP005391</v>
          </cell>
          <cell r="D708" t="str">
            <v>23647</v>
          </cell>
          <cell r="E708" t="str">
            <v>TF-S115-F(110-14-14kV) - 100MVA</v>
          </cell>
          <cell r="F708" t="str">
            <v>S115-F(110-14-14kV) - 100MVA</v>
          </cell>
          <cell r="G708">
            <v>1</v>
          </cell>
        </row>
        <row r="709">
          <cell r="B709" t="str">
            <v>23696IN</v>
          </cell>
          <cell r="C709" t="str">
            <v>AIP005413</v>
          </cell>
          <cell r="D709" t="str">
            <v>23696</v>
          </cell>
          <cell r="E709" t="str">
            <v>IN</v>
          </cell>
          <cell r="F709" t="str">
            <v>Insulators</v>
          </cell>
          <cell r="G709">
            <v>161</v>
          </cell>
        </row>
        <row r="710">
          <cell r="B710" t="str">
            <v>23696NCSH</v>
          </cell>
          <cell r="C710" t="str">
            <v>AIP005413</v>
          </cell>
          <cell r="D710" t="str">
            <v>23696</v>
          </cell>
          <cell r="E710" t="str">
            <v>NCSH</v>
          </cell>
          <cell r="F710" t="str">
            <v>Shieldwire (Km)</v>
          </cell>
          <cell r="G710">
            <v>12</v>
          </cell>
        </row>
        <row r="711">
          <cell r="B711" t="str">
            <v>23696OHCD</v>
          </cell>
          <cell r="C711" t="str">
            <v>AIP005413</v>
          </cell>
          <cell r="D711" t="str">
            <v>23696</v>
          </cell>
          <cell r="E711" t="str">
            <v>OHCD</v>
          </cell>
          <cell r="F711" t="str">
            <v>Overhead Conductor (Km)</v>
          </cell>
          <cell r="G711">
            <v>12</v>
          </cell>
        </row>
        <row r="712">
          <cell r="B712" t="str">
            <v>23696PLCOATING</v>
          </cell>
          <cell r="C712" t="str">
            <v>AIP005413</v>
          </cell>
          <cell r="D712" t="str">
            <v>23696</v>
          </cell>
          <cell r="E712" t="str">
            <v>PLCOATING</v>
          </cell>
          <cell r="F712" t="str">
            <v>Tower Coating (Structures)</v>
          </cell>
          <cell r="G712">
            <v>52</v>
          </cell>
        </row>
        <row r="713">
          <cell r="B713" t="str">
            <v>23687IN-230kV</v>
          </cell>
          <cell r="C713" t="str">
            <v>AIP005416</v>
          </cell>
          <cell r="D713" t="str">
            <v>23687</v>
          </cell>
          <cell r="E713" t="str">
            <v>IN-230kV</v>
          </cell>
          <cell r="F713" t="str">
            <v>230kV</v>
          </cell>
          <cell r="G713">
            <v>1045</v>
          </cell>
        </row>
        <row r="714">
          <cell r="B714" t="str">
            <v>23687NCSH</v>
          </cell>
          <cell r="C714" t="str">
            <v>AIP005416</v>
          </cell>
          <cell r="D714" t="str">
            <v>23687</v>
          </cell>
          <cell r="E714" t="str">
            <v>NCSH</v>
          </cell>
          <cell r="F714" t="str">
            <v>Shieldwire (Km)</v>
          </cell>
          <cell r="G714">
            <v>240</v>
          </cell>
        </row>
        <row r="715">
          <cell r="B715" t="str">
            <v>23687OHCD</v>
          </cell>
          <cell r="C715" t="str">
            <v>AIP005416</v>
          </cell>
          <cell r="D715" t="str">
            <v>23687</v>
          </cell>
          <cell r="E715" t="str">
            <v>OHCD</v>
          </cell>
          <cell r="F715" t="str">
            <v>Overhead Conductor (Km)</v>
          </cell>
          <cell r="G715">
            <v>119</v>
          </cell>
        </row>
        <row r="716">
          <cell r="B716" t="str">
            <v>23688IN-230kV</v>
          </cell>
          <cell r="C716" t="str">
            <v>AIP005420</v>
          </cell>
          <cell r="D716" t="str">
            <v>23688</v>
          </cell>
          <cell r="E716" t="str">
            <v>IN-230kV</v>
          </cell>
          <cell r="F716" t="str">
            <v>230kV</v>
          </cell>
          <cell r="G716">
            <v>3080</v>
          </cell>
        </row>
        <row r="717">
          <cell r="B717" t="str">
            <v>23688NCSH</v>
          </cell>
          <cell r="C717" t="str">
            <v>AIP005420</v>
          </cell>
          <cell r="D717" t="str">
            <v>23688</v>
          </cell>
          <cell r="E717" t="str">
            <v>NCSH</v>
          </cell>
          <cell r="F717" t="str">
            <v>Shieldwire (Km)</v>
          </cell>
          <cell r="G717">
            <v>590.29999999999995</v>
          </cell>
        </row>
        <row r="718">
          <cell r="B718" t="str">
            <v>23688OHCD</v>
          </cell>
          <cell r="C718" t="str">
            <v>AIP005420</v>
          </cell>
          <cell r="D718" t="str">
            <v>23688</v>
          </cell>
          <cell r="E718" t="str">
            <v>OHCD</v>
          </cell>
          <cell r="F718" t="str">
            <v>Overhead Conductor (Km)</v>
          </cell>
          <cell r="G718">
            <v>295.64999999999998</v>
          </cell>
        </row>
        <row r="719">
          <cell r="B719" t="str">
            <v>23688PLCOATING</v>
          </cell>
          <cell r="C719" t="str">
            <v>AIP005420</v>
          </cell>
          <cell r="D719" t="str">
            <v>23688</v>
          </cell>
          <cell r="E719" t="str">
            <v>PLCOATING</v>
          </cell>
          <cell r="F719" t="str">
            <v>Tower Coating (Structures)</v>
          </cell>
          <cell r="G719">
            <v>900.88</v>
          </cell>
        </row>
        <row r="720">
          <cell r="B720" t="str">
            <v>23685IN</v>
          </cell>
          <cell r="C720" t="str">
            <v>AIP005422</v>
          </cell>
          <cell r="D720" t="str">
            <v>23685</v>
          </cell>
          <cell r="E720" t="str">
            <v>IN</v>
          </cell>
          <cell r="F720" t="str">
            <v>Insulators</v>
          </cell>
          <cell r="G720">
            <v>620</v>
          </cell>
        </row>
        <row r="721">
          <cell r="B721" t="str">
            <v>23685NCSH</v>
          </cell>
          <cell r="C721" t="str">
            <v>AIP005422</v>
          </cell>
          <cell r="D721" t="str">
            <v>23685</v>
          </cell>
          <cell r="E721" t="str">
            <v>NCSH</v>
          </cell>
          <cell r="F721" t="str">
            <v>Shieldwire (Km)</v>
          </cell>
          <cell r="G721">
            <v>25</v>
          </cell>
        </row>
        <row r="722">
          <cell r="B722" t="str">
            <v>23685OHCD</v>
          </cell>
          <cell r="C722" t="str">
            <v>AIP005422</v>
          </cell>
          <cell r="D722" t="str">
            <v>23685</v>
          </cell>
          <cell r="E722" t="str">
            <v>OHCD</v>
          </cell>
          <cell r="F722" t="str">
            <v>Overhead Conductor (Km)</v>
          </cell>
          <cell r="G722">
            <v>38</v>
          </cell>
        </row>
        <row r="723">
          <cell r="B723" t="str">
            <v>23685PLCOATING</v>
          </cell>
          <cell r="C723" t="str">
            <v>AIP005422</v>
          </cell>
          <cell r="D723" t="str">
            <v>23685</v>
          </cell>
          <cell r="E723" t="str">
            <v>PLCOATING</v>
          </cell>
          <cell r="F723" t="str">
            <v>Tower Coating (Structures)</v>
          </cell>
          <cell r="G723">
            <v>147</v>
          </cell>
        </row>
        <row r="724">
          <cell r="B724" t="str">
            <v>23690AC</v>
          </cell>
          <cell r="C724" t="str">
            <v>AIP005440</v>
          </cell>
          <cell r="D724" t="str">
            <v>23690</v>
          </cell>
          <cell r="E724" t="str">
            <v>AC</v>
          </cell>
          <cell r="F724" t="str">
            <v>AC Transfer Scheme</v>
          </cell>
          <cell r="G724">
            <v>1</v>
          </cell>
        </row>
        <row r="725">
          <cell r="B725" t="str">
            <v>23690BRHV-500kV</v>
          </cell>
          <cell r="C725" t="str">
            <v>AIP005440</v>
          </cell>
          <cell r="D725" t="str">
            <v>23690</v>
          </cell>
          <cell r="E725" t="str">
            <v>BRHV-500kV</v>
          </cell>
          <cell r="F725" t="str">
            <v>500kV</v>
          </cell>
          <cell r="G725">
            <v>8</v>
          </cell>
        </row>
        <row r="726">
          <cell r="B726" t="str">
            <v>23690CHARGER-48V</v>
          </cell>
          <cell r="C726" t="str">
            <v>AIP005440</v>
          </cell>
          <cell r="D726" t="str">
            <v>23690</v>
          </cell>
          <cell r="E726" t="str">
            <v>CHARGER-48V</v>
          </cell>
          <cell r="F726" t="str">
            <v>48V</v>
          </cell>
          <cell r="G726">
            <v>2</v>
          </cell>
        </row>
        <row r="727">
          <cell r="B727" t="str">
            <v>23690DCBATTERY-48V</v>
          </cell>
          <cell r="C727" t="str">
            <v>AIP005440</v>
          </cell>
          <cell r="D727" t="str">
            <v>23690</v>
          </cell>
          <cell r="E727" t="str">
            <v>DCBATTERY-48V</v>
          </cell>
          <cell r="F727" t="str">
            <v>48V</v>
          </cell>
          <cell r="G727">
            <v>2</v>
          </cell>
        </row>
        <row r="728">
          <cell r="B728" t="str">
            <v>23690PR</v>
          </cell>
          <cell r="C728" t="str">
            <v>AIP005440</v>
          </cell>
          <cell r="D728" t="str">
            <v>23690</v>
          </cell>
          <cell r="E728" t="str">
            <v>PR</v>
          </cell>
          <cell r="F728" t="str">
            <v>Protections</v>
          </cell>
          <cell r="G728">
            <v>18</v>
          </cell>
        </row>
        <row r="729">
          <cell r="B729" t="str">
            <v>23690SWAB-500kV</v>
          </cell>
          <cell r="C729" t="str">
            <v>AIP005440</v>
          </cell>
          <cell r="D729" t="str">
            <v>23690</v>
          </cell>
          <cell r="E729" t="str">
            <v>SWAB-500kV</v>
          </cell>
          <cell r="F729" t="str">
            <v>500kV</v>
          </cell>
          <cell r="G729">
            <v>16</v>
          </cell>
        </row>
        <row r="730">
          <cell r="B730" t="str">
            <v>23690TFSSGT</v>
          </cell>
          <cell r="C730" t="str">
            <v>AIP005440</v>
          </cell>
          <cell r="D730" t="str">
            <v>23690</v>
          </cell>
          <cell r="E730" t="str">
            <v>TFSSGT</v>
          </cell>
          <cell r="F730" t="str">
            <v>SS Transformers</v>
          </cell>
          <cell r="G730">
            <v>1</v>
          </cell>
        </row>
        <row r="731">
          <cell r="B731" t="str">
            <v>23664SA</v>
          </cell>
          <cell r="C731" t="str">
            <v>AIP005447</v>
          </cell>
          <cell r="D731" t="str">
            <v>23664</v>
          </cell>
          <cell r="E731" t="str">
            <v>SA</v>
          </cell>
          <cell r="F731" t="str">
            <v>Surge Arrestor</v>
          </cell>
          <cell r="G731">
            <v>12</v>
          </cell>
        </row>
        <row r="732">
          <cell r="B732" t="str">
            <v>23664SPILL</v>
          </cell>
          <cell r="C732" t="str">
            <v>AIP005447</v>
          </cell>
          <cell r="D732" t="str">
            <v>23664</v>
          </cell>
          <cell r="E732" t="str">
            <v>SPILL</v>
          </cell>
          <cell r="F732" t="str">
            <v>Spill Containment</v>
          </cell>
          <cell r="G732">
            <v>2</v>
          </cell>
        </row>
        <row r="733">
          <cell r="B733" t="str">
            <v>23682IN</v>
          </cell>
          <cell r="C733" t="str">
            <v>AIP005456</v>
          </cell>
          <cell r="D733" t="str">
            <v>23682</v>
          </cell>
          <cell r="E733" t="str">
            <v>IN</v>
          </cell>
          <cell r="F733" t="str">
            <v>Insulators</v>
          </cell>
          <cell r="G733">
            <v>64</v>
          </cell>
        </row>
        <row r="734">
          <cell r="B734" t="str">
            <v>23815HVIT-230kV</v>
          </cell>
          <cell r="C734" t="str">
            <v>AIP005458</v>
          </cell>
          <cell r="D734" t="str">
            <v>23815</v>
          </cell>
          <cell r="E734" t="str">
            <v>HVIT-230kV</v>
          </cell>
          <cell r="F734" t="str">
            <v>230kV</v>
          </cell>
          <cell r="G734">
            <v>15</v>
          </cell>
        </row>
        <row r="735">
          <cell r="B735" t="str">
            <v>23815PR</v>
          </cell>
          <cell r="C735" t="str">
            <v>AIP005458</v>
          </cell>
          <cell r="D735" t="str">
            <v>23815</v>
          </cell>
          <cell r="E735" t="str">
            <v>PR</v>
          </cell>
          <cell r="F735" t="str">
            <v>Protections</v>
          </cell>
          <cell r="G735">
            <v>16</v>
          </cell>
        </row>
        <row r="736">
          <cell r="B736" t="str">
            <v>23815SA-230kV</v>
          </cell>
          <cell r="C736" t="str">
            <v>AIP005458</v>
          </cell>
          <cell r="D736" t="str">
            <v>23815</v>
          </cell>
          <cell r="E736" t="str">
            <v>SA-230kV</v>
          </cell>
          <cell r="F736" t="str">
            <v>230kV</v>
          </cell>
          <cell r="G736">
            <v>6</v>
          </cell>
        </row>
        <row r="737">
          <cell r="B737" t="str">
            <v>23815SWAB-230kV</v>
          </cell>
          <cell r="C737" t="str">
            <v>AIP005458</v>
          </cell>
          <cell r="D737" t="str">
            <v>23815</v>
          </cell>
          <cell r="E737" t="str">
            <v>SWAB-230kV</v>
          </cell>
          <cell r="F737" t="str">
            <v>230kV</v>
          </cell>
          <cell r="G737">
            <v>3</v>
          </cell>
        </row>
        <row r="738">
          <cell r="B738" t="str">
            <v>23815TF-AUTO S230-B(239-121kV) - 250MVA</v>
          </cell>
          <cell r="C738" t="str">
            <v>AIP005458</v>
          </cell>
          <cell r="D738" t="str">
            <v>23815</v>
          </cell>
          <cell r="E738" t="str">
            <v>TF-AUTO S230-B(239-121kV) - 250MVA</v>
          </cell>
          <cell r="F738" t="str">
            <v>AUTO S230-B(239-121kV) - 250MVA</v>
          </cell>
          <cell r="G738">
            <v>2</v>
          </cell>
        </row>
        <row r="739">
          <cell r="B739" t="str">
            <v>23816DCBATTERY-125V</v>
          </cell>
          <cell r="C739" t="str">
            <v>AIP005463</v>
          </cell>
          <cell r="D739" t="str">
            <v>23816</v>
          </cell>
          <cell r="E739" t="str">
            <v>DCBATTERY-125V</v>
          </cell>
          <cell r="F739" t="str">
            <v>125V</v>
          </cell>
          <cell r="G739">
            <v>1</v>
          </cell>
        </row>
        <row r="740">
          <cell r="B740" t="str">
            <v>23816SS-DESN</v>
          </cell>
          <cell r="C740" t="str">
            <v>AIP005463</v>
          </cell>
          <cell r="D740" t="str">
            <v>23816</v>
          </cell>
          <cell r="E740" t="str">
            <v>SS-DESN</v>
          </cell>
          <cell r="F740" t="str">
            <v>DESN</v>
          </cell>
          <cell r="G740">
            <v>2</v>
          </cell>
        </row>
        <row r="741">
          <cell r="B741" t="str">
            <v>23816TF-S115-A(115-14kV) - 42MVA</v>
          </cell>
          <cell r="C741" t="str">
            <v>AIP005463</v>
          </cell>
          <cell r="D741" t="str">
            <v>23816</v>
          </cell>
          <cell r="E741" t="str">
            <v>TF-S115-A(115-14kV) - 42MVA</v>
          </cell>
          <cell r="F741" t="str">
            <v>S115-A(115-14kV) - 42MVA</v>
          </cell>
          <cell r="G741">
            <v>2</v>
          </cell>
        </row>
        <row r="742">
          <cell r="B742" t="str">
            <v>23676AC-DESN</v>
          </cell>
          <cell r="C742" t="str">
            <v>AIP005465</v>
          </cell>
          <cell r="D742" t="str">
            <v>23676</v>
          </cell>
          <cell r="E742" t="str">
            <v>AC-DESN</v>
          </cell>
          <cell r="F742" t="str">
            <v>DESN</v>
          </cell>
          <cell r="G742">
            <v>1</v>
          </cell>
        </row>
        <row r="743">
          <cell r="B743" t="str">
            <v>23676MVGIS-27.6kV</v>
          </cell>
          <cell r="C743" t="str">
            <v>AIP005465</v>
          </cell>
          <cell r="D743" t="str">
            <v>23676</v>
          </cell>
          <cell r="E743" t="str">
            <v>MVGIS-27.6kV</v>
          </cell>
          <cell r="F743" t="str">
            <v>27.6kV</v>
          </cell>
          <cell r="G743">
            <v>2</v>
          </cell>
        </row>
        <row r="744">
          <cell r="B744" t="str">
            <v>23676SA-115kV</v>
          </cell>
          <cell r="C744" t="str">
            <v>AIP005465</v>
          </cell>
          <cell r="D744" t="str">
            <v>23676</v>
          </cell>
          <cell r="E744" t="str">
            <v>SA-115kV</v>
          </cell>
          <cell r="F744" t="str">
            <v>115kV</v>
          </cell>
          <cell r="G744">
            <v>6</v>
          </cell>
        </row>
        <row r="745">
          <cell r="B745" t="str">
            <v>23676SA-27.6kV</v>
          </cell>
          <cell r="C745" t="str">
            <v>AIP005465</v>
          </cell>
          <cell r="D745" t="str">
            <v>23676</v>
          </cell>
          <cell r="E745" t="str">
            <v>SA-27.6kV</v>
          </cell>
          <cell r="F745" t="str">
            <v>27.6kV</v>
          </cell>
          <cell r="G745">
            <v>6</v>
          </cell>
        </row>
        <row r="746">
          <cell r="B746" t="str">
            <v>23676SWAB-115kV</v>
          </cell>
          <cell r="C746" t="str">
            <v>AIP005465</v>
          </cell>
          <cell r="D746" t="str">
            <v>23676</v>
          </cell>
          <cell r="E746" t="str">
            <v>SWAB-115kV</v>
          </cell>
          <cell r="F746" t="str">
            <v>115kV</v>
          </cell>
          <cell r="G746">
            <v>2</v>
          </cell>
        </row>
        <row r="747">
          <cell r="B747" t="str">
            <v>23676TF-S115-E(110-28kV) - 83MVA</v>
          </cell>
          <cell r="C747" t="str">
            <v>AIP005465</v>
          </cell>
          <cell r="D747" t="str">
            <v>23676</v>
          </cell>
          <cell r="E747" t="str">
            <v>TF-S115-E(110-28kV) - 83MVA</v>
          </cell>
          <cell r="F747" t="str">
            <v>S115-E(110-28kV) - 83MVA</v>
          </cell>
          <cell r="G747">
            <v>2</v>
          </cell>
        </row>
        <row r="748">
          <cell r="B748" t="str">
            <v>23676TFSSGT</v>
          </cell>
          <cell r="C748" t="str">
            <v>AIP005465</v>
          </cell>
          <cell r="D748" t="str">
            <v>23676</v>
          </cell>
          <cell r="E748" t="str">
            <v>TFSSGT</v>
          </cell>
          <cell r="F748" t="str">
            <v>SS Transformers</v>
          </cell>
          <cell r="G748">
            <v>1</v>
          </cell>
        </row>
        <row r="749">
          <cell r="B749" t="str">
            <v>23677BRLV-27.6kV</v>
          </cell>
          <cell r="C749" t="str">
            <v>AIP005466</v>
          </cell>
          <cell r="D749" t="str">
            <v>23677</v>
          </cell>
          <cell r="E749" t="str">
            <v>BRLV-27.6kV</v>
          </cell>
          <cell r="F749" t="str">
            <v>27.6kV</v>
          </cell>
          <cell r="G749">
            <v>6</v>
          </cell>
        </row>
        <row r="750">
          <cell r="B750" t="str">
            <v>23677PCT</v>
          </cell>
          <cell r="C750" t="str">
            <v>AIP005466</v>
          </cell>
          <cell r="D750" t="str">
            <v>23677</v>
          </cell>
          <cell r="E750" t="str">
            <v>PCT</v>
          </cell>
          <cell r="F750" t="str">
            <v>PCT Box</v>
          </cell>
          <cell r="G750">
            <v>1</v>
          </cell>
        </row>
        <row r="751">
          <cell r="B751" t="str">
            <v>23677PR</v>
          </cell>
          <cell r="C751" t="str">
            <v>AIP005466</v>
          </cell>
          <cell r="D751" t="str">
            <v>23677</v>
          </cell>
          <cell r="E751" t="str">
            <v>PR</v>
          </cell>
          <cell r="F751" t="str">
            <v>Protections</v>
          </cell>
          <cell r="G751">
            <v>35</v>
          </cell>
        </row>
        <row r="752">
          <cell r="B752" t="str">
            <v>23677SA-230kV</v>
          </cell>
          <cell r="C752" t="str">
            <v>AIP005466</v>
          </cell>
          <cell r="D752" t="str">
            <v>23677</v>
          </cell>
          <cell r="E752" t="str">
            <v>SA-230kV</v>
          </cell>
          <cell r="F752" t="str">
            <v>230kV</v>
          </cell>
          <cell r="G752">
            <v>3</v>
          </cell>
        </row>
        <row r="753">
          <cell r="B753" t="str">
            <v>23677SA-27.6kV</v>
          </cell>
          <cell r="C753" t="str">
            <v>AIP005466</v>
          </cell>
          <cell r="D753" t="str">
            <v>23677</v>
          </cell>
          <cell r="E753" t="str">
            <v>SA-27.6kV</v>
          </cell>
          <cell r="F753" t="str">
            <v>27.6kV</v>
          </cell>
          <cell r="G753">
            <v>6</v>
          </cell>
        </row>
        <row r="754">
          <cell r="B754" t="str">
            <v>23677SPILL</v>
          </cell>
          <cell r="C754" t="str">
            <v>AIP005466</v>
          </cell>
          <cell r="D754" t="str">
            <v>23677</v>
          </cell>
          <cell r="E754" t="str">
            <v>SPILL</v>
          </cell>
          <cell r="F754" t="str">
            <v>Spill Containment</v>
          </cell>
          <cell r="G754">
            <v>2</v>
          </cell>
        </row>
        <row r="755">
          <cell r="B755" t="str">
            <v>23677TF-S230-D(215-28-28kV) - 125MVA</v>
          </cell>
          <cell r="C755" t="str">
            <v>AIP005466</v>
          </cell>
          <cell r="D755" t="str">
            <v>23677</v>
          </cell>
          <cell r="E755" t="str">
            <v>TF-S230-D(215-28-28kV) - 125MVA</v>
          </cell>
          <cell r="F755" t="str">
            <v>S230-D(215-28-28kV) - 125MVA</v>
          </cell>
          <cell r="G755">
            <v>1</v>
          </cell>
        </row>
        <row r="756">
          <cell r="B756" t="str">
            <v>23808BRLV-27.6kV</v>
          </cell>
          <cell r="C756" t="str">
            <v>AIP005467</v>
          </cell>
          <cell r="D756" t="str">
            <v>23808</v>
          </cell>
          <cell r="E756" t="str">
            <v>BRLV-27.6kV</v>
          </cell>
          <cell r="F756" t="str">
            <v>27.6kV</v>
          </cell>
          <cell r="G756">
            <v>1</v>
          </cell>
        </row>
        <row r="757">
          <cell r="B757" t="str">
            <v>23808HVIT-115kV</v>
          </cell>
          <cell r="C757" t="str">
            <v>AIP005467</v>
          </cell>
          <cell r="D757" t="str">
            <v>23808</v>
          </cell>
          <cell r="E757" t="str">
            <v>HVIT-115kV</v>
          </cell>
          <cell r="F757" t="str">
            <v>115kV</v>
          </cell>
          <cell r="G757">
            <v>6</v>
          </cell>
        </row>
        <row r="758">
          <cell r="B758" t="str">
            <v>23808PR</v>
          </cell>
          <cell r="C758" t="str">
            <v>AIP005467</v>
          </cell>
          <cell r="D758" t="str">
            <v>23808</v>
          </cell>
          <cell r="E758" t="str">
            <v>PR</v>
          </cell>
          <cell r="F758" t="str">
            <v>Protections</v>
          </cell>
          <cell r="G758">
            <v>5</v>
          </cell>
        </row>
        <row r="759">
          <cell r="B759" t="str">
            <v>23808SWAB-115kV</v>
          </cell>
          <cell r="C759" t="str">
            <v>AIP005467</v>
          </cell>
          <cell r="D759" t="str">
            <v>23808</v>
          </cell>
          <cell r="E759" t="str">
            <v>SWAB-115kV</v>
          </cell>
          <cell r="F759" t="str">
            <v>115kV</v>
          </cell>
          <cell r="G759">
            <v>2</v>
          </cell>
        </row>
        <row r="760">
          <cell r="B760" t="str">
            <v>23808TF-S115-E(110-28kV) - 83MVA</v>
          </cell>
          <cell r="C760" t="str">
            <v>AIP005467</v>
          </cell>
          <cell r="D760" t="str">
            <v>23808</v>
          </cell>
          <cell r="E760" t="str">
            <v>TF-S115-E(110-28kV) - 83MVA</v>
          </cell>
          <cell r="F760" t="str">
            <v>S115-E(110-28kV) - 83MVA</v>
          </cell>
          <cell r="G760">
            <v>2</v>
          </cell>
        </row>
        <row r="761">
          <cell r="B761" t="str">
            <v>23817BRLV-44kV</v>
          </cell>
          <cell r="C761" t="str">
            <v>AIP005468</v>
          </cell>
          <cell r="D761" t="str">
            <v>23817</v>
          </cell>
          <cell r="E761" t="str">
            <v>BRLV-44kV</v>
          </cell>
          <cell r="F761" t="str">
            <v>44kV</v>
          </cell>
          <cell r="G761">
            <v>7</v>
          </cell>
        </row>
        <row r="762">
          <cell r="B762" t="str">
            <v>23817CHARGER-125V</v>
          </cell>
          <cell r="C762" t="str">
            <v>AIP005468</v>
          </cell>
          <cell r="D762" t="str">
            <v>23817</v>
          </cell>
          <cell r="E762" t="str">
            <v>CHARGER-125V</v>
          </cell>
          <cell r="F762" t="str">
            <v>125V</v>
          </cell>
          <cell r="G762">
            <v>1</v>
          </cell>
        </row>
        <row r="763">
          <cell r="B763" t="str">
            <v>23817DCBATTERY-125V</v>
          </cell>
          <cell r="C763" t="str">
            <v>AIP005468</v>
          </cell>
          <cell r="D763" t="str">
            <v>23817</v>
          </cell>
          <cell r="E763" t="str">
            <v>DCBATTERY-125V</v>
          </cell>
          <cell r="F763" t="str">
            <v>125V</v>
          </cell>
          <cell r="G763">
            <v>1</v>
          </cell>
        </row>
        <row r="764">
          <cell r="B764" t="str">
            <v>23817HVIT-230kV</v>
          </cell>
          <cell r="C764" t="str">
            <v>AIP005468</v>
          </cell>
          <cell r="D764" t="str">
            <v>23817</v>
          </cell>
          <cell r="E764" t="str">
            <v>HVIT-230kV</v>
          </cell>
          <cell r="F764" t="str">
            <v>230kV</v>
          </cell>
          <cell r="G764">
            <v>1</v>
          </cell>
        </row>
        <row r="765">
          <cell r="B765" t="str">
            <v>23817PR</v>
          </cell>
          <cell r="C765" t="str">
            <v>AIP005468</v>
          </cell>
          <cell r="D765" t="str">
            <v>23817</v>
          </cell>
          <cell r="E765" t="str">
            <v>PR</v>
          </cell>
          <cell r="F765" t="str">
            <v>Protections</v>
          </cell>
          <cell r="G765">
            <v>21</v>
          </cell>
        </row>
        <row r="766">
          <cell r="B766" t="str">
            <v>23817TF-S230-B(215-44kV) - 83MVA</v>
          </cell>
          <cell r="C766" t="str">
            <v>AIP005468</v>
          </cell>
          <cell r="D766" t="str">
            <v>23817</v>
          </cell>
          <cell r="E766" t="str">
            <v>TF-S230-B(215-44kV) - 83MVA</v>
          </cell>
          <cell r="F766" t="str">
            <v>S230-B(215-44kV) - 83MVA</v>
          </cell>
          <cell r="G766">
            <v>2</v>
          </cell>
        </row>
        <row r="767">
          <cell r="B767" t="str">
            <v>23693BRHV-230kV</v>
          </cell>
          <cell r="C767" t="str">
            <v>AIP005472</v>
          </cell>
          <cell r="D767" t="str">
            <v>23693</v>
          </cell>
          <cell r="E767" t="str">
            <v>BRHV-230kV</v>
          </cell>
          <cell r="F767" t="str">
            <v>230kV</v>
          </cell>
          <cell r="G767">
            <v>12</v>
          </cell>
        </row>
        <row r="768">
          <cell r="B768" t="str">
            <v>23693BRLV-27.6kV</v>
          </cell>
          <cell r="C768" t="str">
            <v>AIP005472</v>
          </cell>
          <cell r="D768" t="str">
            <v>23693</v>
          </cell>
          <cell r="E768" t="str">
            <v>BRLV-27.6kV</v>
          </cell>
          <cell r="F768" t="str">
            <v>27.6kV</v>
          </cell>
          <cell r="G768">
            <v>6</v>
          </cell>
        </row>
        <row r="769">
          <cell r="B769" t="str">
            <v>23693PR</v>
          </cell>
          <cell r="C769" t="str">
            <v>AIP005472</v>
          </cell>
          <cell r="D769" t="str">
            <v>23693</v>
          </cell>
          <cell r="E769" t="str">
            <v>PR</v>
          </cell>
          <cell r="F769" t="str">
            <v>Protections</v>
          </cell>
          <cell r="G769">
            <v>35</v>
          </cell>
        </row>
        <row r="770">
          <cell r="B770" t="str">
            <v>23693SA-115kV</v>
          </cell>
          <cell r="C770" t="str">
            <v>AIP005472</v>
          </cell>
          <cell r="D770" t="str">
            <v>23693</v>
          </cell>
          <cell r="E770" t="str">
            <v>SA-115kV</v>
          </cell>
          <cell r="F770" t="str">
            <v>115kV</v>
          </cell>
          <cell r="G770">
            <v>6</v>
          </cell>
        </row>
        <row r="771">
          <cell r="B771" t="str">
            <v>23693SA-230kV</v>
          </cell>
          <cell r="C771" t="str">
            <v>AIP005472</v>
          </cell>
          <cell r="D771" t="str">
            <v>23693</v>
          </cell>
          <cell r="E771" t="str">
            <v>SA-230kV</v>
          </cell>
          <cell r="F771" t="str">
            <v>230kV</v>
          </cell>
          <cell r="G771">
            <v>9</v>
          </cell>
        </row>
        <row r="772">
          <cell r="B772" t="str">
            <v>23693TF-AUTO S230-B(239-121kV) - 250MVA</v>
          </cell>
          <cell r="C772" t="str">
            <v>AIP005472</v>
          </cell>
          <cell r="D772" t="str">
            <v>23693</v>
          </cell>
          <cell r="E772" t="str">
            <v>TF-AUTO S230-B(239-121kV) - 250MVA</v>
          </cell>
          <cell r="F772" t="str">
            <v>AUTO S230-B(239-121kV) - 250MVA</v>
          </cell>
          <cell r="G772">
            <v>3</v>
          </cell>
        </row>
        <row r="773">
          <cell r="B773" t="str">
            <v>23693TF-S230-A(215-28kV) - 83MVA</v>
          </cell>
          <cell r="C773" t="str">
            <v>AIP005472</v>
          </cell>
          <cell r="D773" t="str">
            <v>23693</v>
          </cell>
          <cell r="E773" t="str">
            <v>TF-S230-A(215-28kV) - 83MVA</v>
          </cell>
          <cell r="F773" t="str">
            <v>S230-A(215-28kV) - 83MVA</v>
          </cell>
          <cell r="G773">
            <v>1</v>
          </cell>
        </row>
        <row r="774">
          <cell r="B774" t="str">
            <v>23692BRLV-27.6kV</v>
          </cell>
          <cell r="C774" t="str">
            <v>AIP005476</v>
          </cell>
          <cell r="D774" t="str">
            <v>23692</v>
          </cell>
          <cell r="E774" t="str">
            <v>BRLV-27.6kV</v>
          </cell>
          <cell r="F774" t="str">
            <v>27.6kV</v>
          </cell>
          <cell r="G774">
            <v>6</v>
          </cell>
        </row>
        <row r="775">
          <cell r="B775" t="str">
            <v>23692PR</v>
          </cell>
          <cell r="C775" t="str">
            <v>AIP005476</v>
          </cell>
          <cell r="D775" t="str">
            <v>23692</v>
          </cell>
          <cell r="E775" t="str">
            <v>PR</v>
          </cell>
          <cell r="F775" t="str">
            <v>Protections</v>
          </cell>
          <cell r="G775">
            <v>34</v>
          </cell>
        </row>
        <row r="776">
          <cell r="B776" t="str">
            <v>23692SA-230kV</v>
          </cell>
          <cell r="C776" t="str">
            <v>AIP005476</v>
          </cell>
          <cell r="D776" t="str">
            <v>23692</v>
          </cell>
          <cell r="E776" t="str">
            <v>SA-230kV</v>
          </cell>
          <cell r="F776" t="str">
            <v>230kV</v>
          </cell>
          <cell r="G776">
            <v>9</v>
          </cell>
        </row>
        <row r="777">
          <cell r="B777" t="str">
            <v>23692SPILL</v>
          </cell>
          <cell r="C777" t="str">
            <v>AIP005476</v>
          </cell>
          <cell r="D777" t="str">
            <v>23692</v>
          </cell>
          <cell r="E777" t="str">
            <v>SPILL</v>
          </cell>
          <cell r="F777" t="str">
            <v>Spill Containment</v>
          </cell>
          <cell r="G777">
            <v>2</v>
          </cell>
        </row>
        <row r="778">
          <cell r="B778" t="str">
            <v>23692SS-DESN</v>
          </cell>
          <cell r="C778" t="str">
            <v>AIP005476</v>
          </cell>
          <cell r="D778" t="str">
            <v>23692</v>
          </cell>
          <cell r="E778" t="str">
            <v>SS-DESN</v>
          </cell>
          <cell r="F778" t="str">
            <v>DESN</v>
          </cell>
          <cell r="G778">
            <v>2</v>
          </cell>
        </row>
        <row r="779">
          <cell r="B779" t="str">
            <v>23692SWAB-230kV</v>
          </cell>
          <cell r="C779" t="str">
            <v>AIP005476</v>
          </cell>
          <cell r="D779" t="str">
            <v>23692</v>
          </cell>
          <cell r="E779" t="str">
            <v>SWAB-230kV</v>
          </cell>
          <cell r="F779" t="str">
            <v>230kV</v>
          </cell>
          <cell r="G779">
            <v>4</v>
          </cell>
        </row>
        <row r="780">
          <cell r="B780" t="str">
            <v>23692TF-S230-A(215-28kV) - 83MVA</v>
          </cell>
          <cell r="C780" t="str">
            <v>AIP005476</v>
          </cell>
          <cell r="D780" t="str">
            <v>23692</v>
          </cell>
          <cell r="E780" t="str">
            <v>TF-S230-A(215-28kV) - 83MVA</v>
          </cell>
          <cell r="F780" t="str">
            <v>S230-A(215-28kV) - 83MVA</v>
          </cell>
          <cell r="G780">
            <v>1</v>
          </cell>
        </row>
        <row r="781">
          <cell r="B781" t="str">
            <v>23806AC-BULK</v>
          </cell>
          <cell r="C781" t="str">
            <v>AIP005477</v>
          </cell>
          <cell r="D781" t="str">
            <v>23806</v>
          </cell>
          <cell r="E781" t="str">
            <v>AC-BULK</v>
          </cell>
          <cell r="F781" t="str">
            <v>BULK</v>
          </cell>
          <cell r="G781">
            <v>1</v>
          </cell>
        </row>
        <row r="782">
          <cell r="B782" t="str">
            <v>23806BRHV-230kV</v>
          </cell>
          <cell r="C782" t="str">
            <v>AIP005477</v>
          </cell>
          <cell r="D782" t="str">
            <v>23806</v>
          </cell>
          <cell r="E782" t="str">
            <v>BRHV-230kV</v>
          </cell>
          <cell r="F782" t="str">
            <v>230kV</v>
          </cell>
          <cell r="G782">
            <v>5</v>
          </cell>
        </row>
        <row r="783">
          <cell r="B783" t="str">
            <v>23806DC</v>
          </cell>
          <cell r="C783" t="str">
            <v>AIP005477</v>
          </cell>
          <cell r="D783" t="str">
            <v>23806</v>
          </cell>
          <cell r="E783" t="str">
            <v>DC</v>
          </cell>
          <cell r="F783" t="str">
            <v>DC Transfer Scheme</v>
          </cell>
          <cell r="G783">
            <v>1</v>
          </cell>
        </row>
        <row r="784">
          <cell r="B784" t="str">
            <v>23806PR</v>
          </cell>
          <cell r="C784" t="str">
            <v>AIP005477</v>
          </cell>
          <cell r="D784" t="str">
            <v>23806</v>
          </cell>
          <cell r="E784" t="str">
            <v>PR</v>
          </cell>
          <cell r="F784" t="str">
            <v>Protections</v>
          </cell>
          <cell r="G784">
            <v>18</v>
          </cell>
        </row>
        <row r="785">
          <cell r="B785" t="str">
            <v>23806SC-230kV</v>
          </cell>
          <cell r="C785" t="str">
            <v>AIP005477</v>
          </cell>
          <cell r="D785" t="str">
            <v>23806</v>
          </cell>
          <cell r="E785" t="str">
            <v>SC-230kV</v>
          </cell>
          <cell r="F785" t="str">
            <v>230kV</v>
          </cell>
          <cell r="G785">
            <v>1</v>
          </cell>
        </row>
        <row r="786">
          <cell r="B786" t="str">
            <v>23807BRHV-115kV</v>
          </cell>
          <cell r="C786" t="str">
            <v>AIP005480</v>
          </cell>
          <cell r="D786" t="str">
            <v>23807</v>
          </cell>
          <cell r="E786" t="str">
            <v>BRHV-115kV</v>
          </cell>
          <cell r="F786" t="str">
            <v>115kV</v>
          </cell>
          <cell r="G786">
            <v>1</v>
          </cell>
        </row>
        <row r="787">
          <cell r="B787" t="str">
            <v>23807CHARGER-250V</v>
          </cell>
          <cell r="C787" t="str">
            <v>AIP005480</v>
          </cell>
          <cell r="D787" t="str">
            <v>23807</v>
          </cell>
          <cell r="E787" t="str">
            <v>CHARGER-250V</v>
          </cell>
          <cell r="F787" t="str">
            <v>250V</v>
          </cell>
          <cell r="G787">
            <v>2</v>
          </cell>
        </row>
        <row r="788">
          <cell r="B788" t="str">
            <v>23807CHARGER-48V</v>
          </cell>
          <cell r="C788" t="str">
            <v>AIP005480</v>
          </cell>
          <cell r="D788" t="str">
            <v>23807</v>
          </cell>
          <cell r="E788" t="str">
            <v>CHARGER-48V</v>
          </cell>
          <cell r="F788" t="str">
            <v>48V</v>
          </cell>
          <cell r="G788">
            <v>1</v>
          </cell>
        </row>
        <row r="789">
          <cell r="B789" t="str">
            <v>23807DC</v>
          </cell>
          <cell r="C789" t="str">
            <v>AIP005480</v>
          </cell>
          <cell r="D789" t="str">
            <v>23807</v>
          </cell>
          <cell r="E789" t="str">
            <v>DC</v>
          </cell>
          <cell r="F789" t="str">
            <v>DC Transfer Scheme</v>
          </cell>
          <cell r="G789">
            <v>1</v>
          </cell>
        </row>
        <row r="790">
          <cell r="B790" t="str">
            <v>23807PR</v>
          </cell>
          <cell r="C790" t="str">
            <v>AIP005480</v>
          </cell>
          <cell r="D790" t="str">
            <v>23807</v>
          </cell>
          <cell r="E790" t="str">
            <v>PR</v>
          </cell>
          <cell r="F790" t="str">
            <v>Protections</v>
          </cell>
          <cell r="G790">
            <v>23</v>
          </cell>
        </row>
        <row r="791">
          <cell r="B791" t="str">
            <v>23807SWAB-115kV</v>
          </cell>
          <cell r="C791" t="str">
            <v>AIP005480</v>
          </cell>
          <cell r="D791" t="str">
            <v>23807</v>
          </cell>
          <cell r="E791" t="str">
            <v>SWAB-115kV</v>
          </cell>
          <cell r="F791" t="str">
            <v>115kV</v>
          </cell>
          <cell r="G791">
            <v>6</v>
          </cell>
        </row>
        <row r="792">
          <cell r="B792" t="str">
            <v>23807SWAB-230kV</v>
          </cell>
          <cell r="C792" t="str">
            <v>AIP005480</v>
          </cell>
          <cell r="D792" t="str">
            <v>23807</v>
          </cell>
          <cell r="E792" t="str">
            <v>SWAB-230kV</v>
          </cell>
          <cell r="F792" t="str">
            <v>230kV</v>
          </cell>
          <cell r="G792">
            <v>4</v>
          </cell>
        </row>
        <row r="793">
          <cell r="B793" t="str">
            <v>23807TF-AUTO S230-B(239-121kV) - 250MVA</v>
          </cell>
          <cell r="C793" t="str">
            <v>AIP005480</v>
          </cell>
          <cell r="D793" t="str">
            <v>23807</v>
          </cell>
          <cell r="E793" t="str">
            <v>TF-AUTO S230-B(239-121kV) - 250MVA</v>
          </cell>
          <cell r="F793" t="str">
            <v>AUTO S230-B(239-121kV) - 250MVA</v>
          </cell>
          <cell r="G793">
            <v>1</v>
          </cell>
        </row>
        <row r="794">
          <cell r="B794" t="str">
            <v>23474AC</v>
          </cell>
          <cell r="C794" t="str">
            <v>AIP005500</v>
          </cell>
          <cell r="D794" t="str">
            <v>23474</v>
          </cell>
          <cell r="E794" t="str">
            <v>AC</v>
          </cell>
          <cell r="F794" t="str">
            <v>AC Transfer Scheme</v>
          </cell>
          <cell r="G794">
            <v>1</v>
          </cell>
        </row>
        <row r="795">
          <cell r="B795" t="str">
            <v>23474BRLV</v>
          </cell>
          <cell r="C795" t="str">
            <v>AIP005500</v>
          </cell>
          <cell r="D795" t="str">
            <v>23474</v>
          </cell>
          <cell r="E795" t="str">
            <v>BRLV</v>
          </cell>
          <cell r="F795" t="str">
            <v>Breakers (LV)</v>
          </cell>
          <cell r="G795">
            <v>14</v>
          </cell>
        </row>
        <row r="796">
          <cell r="B796" t="str">
            <v>23474CHARGER</v>
          </cell>
          <cell r="C796" t="str">
            <v>AIP005500</v>
          </cell>
          <cell r="D796" t="str">
            <v>23474</v>
          </cell>
          <cell r="E796" t="str">
            <v>CHARGER</v>
          </cell>
          <cell r="F796" t="str">
            <v>Charger</v>
          </cell>
          <cell r="G796">
            <v>1</v>
          </cell>
        </row>
        <row r="797">
          <cell r="B797" t="str">
            <v>23474DC</v>
          </cell>
          <cell r="C797" t="str">
            <v>AIP005500</v>
          </cell>
          <cell r="D797" t="str">
            <v>23474</v>
          </cell>
          <cell r="E797" t="str">
            <v>DC</v>
          </cell>
          <cell r="F797" t="str">
            <v>DC Transfer Scheme</v>
          </cell>
          <cell r="G797">
            <v>1</v>
          </cell>
        </row>
        <row r="798">
          <cell r="B798" t="str">
            <v>23474DCBATTERY</v>
          </cell>
          <cell r="C798" t="str">
            <v>AIP005500</v>
          </cell>
          <cell r="D798" t="str">
            <v>23474</v>
          </cell>
          <cell r="E798" t="str">
            <v>DCBATTERY</v>
          </cell>
          <cell r="F798" t="str">
            <v>Battery</v>
          </cell>
          <cell r="G798">
            <v>1</v>
          </cell>
        </row>
        <row r="799">
          <cell r="B799" t="str">
            <v>23474HVIT</v>
          </cell>
          <cell r="C799" t="str">
            <v>AIP005500</v>
          </cell>
          <cell r="D799" t="str">
            <v>23474</v>
          </cell>
          <cell r="E799" t="str">
            <v>HVIT</v>
          </cell>
          <cell r="F799" t="str">
            <v>HVITs</v>
          </cell>
          <cell r="G799">
            <v>6</v>
          </cell>
        </row>
        <row r="800">
          <cell r="B800" t="str">
            <v>23474PCT</v>
          </cell>
          <cell r="C800" t="str">
            <v>AIP005500</v>
          </cell>
          <cell r="D800" t="str">
            <v>23474</v>
          </cell>
          <cell r="E800" t="str">
            <v>PCT</v>
          </cell>
          <cell r="F800" t="str">
            <v>PCT Box</v>
          </cell>
          <cell r="G800">
            <v>1</v>
          </cell>
        </row>
        <row r="801">
          <cell r="B801" t="str">
            <v>23474PR</v>
          </cell>
          <cell r="C801" t="str">
            <v>AIP005500</v>
          </cell>
          <cell r="D801" t="str">
            <v>23474</v>
          </cell>
          <cell r="E801" t="str">
            <v>PR</v>
          </cell>
          <cell r="F801" t="str">
            <v>Protections</v>
          </cell>
          <cell r="G801">
            <v>24</v>
          </cell>
        </row>
        <row r="802">
          <cell r="B802" t="str">
            <v>23474RTU</v>
          </cell>
          <cell r="C802" t="str">
            <v>AIP005500</v>
          </cell>
          <cell r="D802" t="str">
            <v>23474</v>
          </cell>
          <cell r="E802" t="str">
            <v>RTU</v>
          </cell>
          <cell r="F802" t="str">
            <v>RTU</v>
          </cell>
          <cell r="G802">
            <v>1</v>
          </cell>
        </row>
        <row r="803">
          <cell r="B803" t="str">
            <v>23474SA</v>
          </cell>
          <cell r="C803" t="str">
            <v>AIP005500</v>
          </cell>
          <cell r="D803" t="str">
            <v>23474</v>
          </cell>
          <cell r="E803" t="str">
            <v>SA</v>
          </cell>
          <cell r="F803" t="str">
            <v>Surge Arrestor</v>
          </cell>
          <cell r="G803">
            <v>12</v>
          </cell>
        </row>
        <row r="804">
          <cell r="B804" t="str">
            <v>23474SPILL</v>
          </cell>
          <cell r="C804" t="str">
            <v>AIP005500</v>
          </cell>
          <cell r="D804" t="str">
            <v>23474</v>
          </cell>
          <cell r="E804" t="str">
            <v>SPILL</v>
          </cell>
          <cell r="F804" t="str">
            <v>Spill Containment</v>
          </cell>
          <cell r="G804">
            <v>2</v>
          </cell>
        </row>
        <row r="805">
          <cell r="B805" t="str">
            <v>23474SWAB</v>
          </cell>
          <cell r="C805" t="str">
            <v>AIP005500</v>
          </cell>
          <cell r="D805" t="str">
            <v>23474</v>
          </cell>
          <cell r="E805" t="str">
            <v>SWAB</v>
          </cell>
          <cell r="F805" t="str">
            <v>Switches (HV)</v>
          </cell>
          <cell r="G805">
            <v>2</v>
          </cell>
        </row>
        <row r="806">
          <cell r="B806" t="str">
            <v>23474SWCS</v>
          </cell>
          <cell r="C806" t="str">
            <v>AIP005500</v>
          </cell>
          <cell r="D806" t="str">
            <v>23474</v>
          </cell>
          <cell r="E806" t="str">
            <v>SWCS</v>
          </cell>
          <cell r="F806" t="str">
            <v>Switches - Circuit Switchers (HV)</v>
          </cell>
          <cell r="G806">
            <v>1</v>
          </cell>
        </row>
        <row r="807">
          <cell r="B807" t="str">
            <v>23474TF</v>
          </cell>
          <cell r="C807" t="str">
            <v>AIP005500</v>
          </cell>
          <cell r="D807" t="str">
            <v>23474</v>
          </cell>
          <cell r="E807" t="str">
            <v>TF</v>
          </cell>
          <cell r="F807" t="str">
            <v>Transformers</v>
          </cell>
          <cell r="G807">
            <v>2</v>
          </cell>
        </row>
        <row r="808">
          <cell r="B808" t="str">
            <v>23474TFSSGT</v>
          </cell>
          <cell r="C808" t="str">
            <v>AIP005500</v>
          </cell>
          <cell r="D808" t="str">
            <v>23474</v>
          </cell>
          <cell r="E808" t="str">
            <v>TFSSGT</v>
          </cell>
          <cell r="F808" t="str">
            <v>SS Transformers</v>
          </cell>
          <cell r="G808">
            <v>2</v>
          </cell>
        </row>
        <row r="809">
          <cell r="B809" t="str">
            <v>23746BRHV-500kV</v>
          </cell>
          <cell r="C809" t="str">
            <v>AIP005519</v>
          </cell>
          <cell r="D809" t="str">
            <v>23746</v>
          </cell>
          <cell r="E809" t="str">
            <v>BRHV-500kV</v>
          </cell>
          <cell r="F809" t="str">
            <v>500kV</v>
          </cell>
          <cell r="G809">
            <v>9</v>
          </cell>
        </row>
        <row r="810">
          <cell r="B810" t="str">
            <v>23746BRLV-27.6kV</v>
          </cell>
          <cell r="C810" t="str">
            <v>AIP005519</v>
          </cell>
          <cell r="D810" t="str">
            <v>23746</v>
          </cell>
          <cell r="E810" t="str">
            <v>BRLV-27.6kV</v>
          </cell>
          <cell r="F810" t="str">
            <v>27.6kV</v>
          </cell>
          <cell r="G810">
            <v>3</v>
          </cell>
        </row>
        <row r="811">
          <cell r="B811" t="str">
            <v>23746HVIT-500kV</v>
          </cell>
          <cell r="C811" t="str">
            <v>AIP005519</v>
          </cell>
          <cell r="D811" t="str">
            <v>23746</v>
          </cell>
          <cell r="E811" t="str">
            <v>HVIT-500kV</v>
          </cell>
          <cell r="F811" t="str">
            <v>500kV</v>
          </cell>
          <cell r="G811">
            <v>21</v>
          </cell>
        </row>
        <row r="812">
          <cell r="B812" t="str">
            <v>23746RE-27.6kV</v>
          </cell>
          <cell r="C812" t="str">
            <v>AIP005519</v>
          </cell>
          <cell r="D812" t="str">
            <v>23746</v>
          </cell>
          <cell r="E812" t="str">
            <v>RE-27.6kV</v>
          </cell>
          <cell r="F812" t="str">
            <v>27.6kV</v>
          </cell>
          <cell r="G812">
            <v>3</v>
          </cell>
        </row>
        <row r="813">
          <cell r="B813" t="str">
            <v>23746SA-500kV</v>
          </cell>
          <cell r="C813" t="str">
            <v>AIP005519</v>
          </cell>
          <cell r="D813" t="str">
            <v>23746</v>
          </cell>
          <cell r="E813" t="str">
            <v>SA-500kV</v>
          </cell>
          <cell r="F813" t="str">
            <v>500kV</v>
          </cell>
          <cell r="G813">
            <v>13</v>
          </cell>
        </row>
        <row r="814">
          <cell r="B814" t="str">
            <v>23746SWAB-500kV</v>
          </cell>
          <cell r="C814" t="str">
            <v>AIP005519</v>
          </cell>
          <cell r="D814" t="str">
            <v>23746</v>
          </cell>
          <cell r="E814" t="str">
            <v>SWAB-500kV</v>
          </cell>
          <cell r="F814" t="str">
            <v>500kV</v>
          </cell>
          <cell r="G814">
            <v>25</v>
          </cell>
        </row>
        <row r="815">
          <cell r="B815" t="str">
            <v>23746TF-AUTO S500-A(500-240kV) - 750MVA</v>
          </cell>
          <cell r="C815" t="str">
            <v>AIP005519</v>
          </cell>
          <cell r="D815" t="str">
            <v>23746</v>
          </cell>
          <cell r="E815" t="str">
            <v>TF-AUTO S500-A(500-240kV) - 750MVA</v>
          </cell>
          <cell r="F815" t="str">
            <v>AUTO S500-A(500-240kV) - 750MVA</v>
          </cell>
          <cell r="G815">
            <v>2</v>
          </cell>
        </row>
        <row r="816">
          <cell r="B816" t="str">
            <v>23499IN-115kV</v>
          </cell>
          <cell r="C816" t="str">
            <v>AIP005531</v>
          </cell>
          <cell r="D816" t="str">
            <v>23499</v>
          </cell>
          <cell r="E816" t="str">
            <v>IN-115kV</v>
          </cell>
          <cell r="F816" t="str">
            <v>115kV</v>
          </cell>
          <cell r="G816">
            <v>1040</v>
          </cell>
        </row>
        <row r="817">
          <cell r="B817" t="str">
            <v>23499OHCD</v>
          </cell>
          <cell r="C817" t="str">
            <v>AIP005531</v>
          </cell>
          <cell r="D817" t="str">
            <v>23499</v>
          </cell>
          <cell r="E817" t="str">
            <v>OHCD</v>
          </cell>
          <cell r="F817" t="str">
            <v>Overhead Conductor (Km)</v>
          </cell>
          <cell r="G817">
            <v>58</v>
          </cell>
        </row>
        <row r="818">
          <cell r="B818" t="str">
            <v>23499OPGW</v>
          </cell>
          <cell r="C818" t="str">
            <v>AIP005531</v>
          </cell>
          <cell r="D818" t="str">
            <v>23499</v>
          </cell>
          <cell r="E818" t="str">
            <v>OPGW</v>
          </cell>
          <cell r="F818" t="str">
            <v>OPGW (Km)</v>
          </cell>
          <cell r="G818">
            <v>58</v>
          </cell>
        </row>
        <row r="819">
          <cell r="B819" t="str">
            <v>23499PLCOATING</v>
          </cell>
          <cell r="C819" t="str">
            <v>AIP005531</v>
          </cell>
          <cell r="D819" t="str">
            <v>23499</v>
          </cell>
          <cell r="E819" t="str">
            <v>PLCOATING</v>
          </cell>
          <cell r="F819" t="str">
            <v>Tower Coating (Structures)</v>
          </cell>
          <cell r="G819">
            <v>260</v>
          </cell>
        </row>
        <row r="820">
          <cell r="B820" t="str">
            <v>23728BRLV-13.8kV</v>
          </cell>
          <cell r="C820" t="str">
            <v>AIP005532</v>
          </cell>
          <cell r="D820" t="str">
            <v>23728</v>
          </cell>
          <cell r="E820" t="str">
            <v>BRLV-13.8kV</v>
          </cell>
          <cell r="F820" t="str">
            <v>13.8kV</v>
          </cell>
          <cell r="G820">
            <v>13</v>
          </cell>
        </row>
        <row r="821">
          <cell r="B821" t="str">
            <v>23728PR</v>
          </cell>
          <cell r="C821" t="str">
            <v>AIP005532</v>
          </cell>
          <cell r="D821" t="str">
            <v>23728</v>
          </cell>
          <cell r="E821" t="str">
            <v>PR</v>
          </cell>
          <cell r="F821" t="str">
            <v>Protections</v>
          </cell>
          <cell r="G821">
            <v>15</v>
          </cell>
        </row>
        <row r="822">
          <cell r="B822" t="str">
            <v>23728SS-DESN</v>
          </cell>
          <cell r="C822" t="str">
            <v>AIP005532</v>
          </cell>
          <cell r="D822" t="str">
            <v>23728</v>
          </cell>
          <cell r="E822" t="str">
            <v>SS-DESN</v>
          </cell>
          <cell r="F822" t="str">
            <v>DESN</v>
          </cell>
          <cell r="G822">
            <v>1</v>
          </cell>
        </row>
        <row r="823">
          <cell r="B823" t="str">
            <v>23844BRHV-500kV</v>
          </cell>
          <cell r="C823" t="str">
            <v>AIP005554</v>
          </cell>
          <cell r="D823" t="str">
            <v>23844</v>
          </cell>
          <cell r="E823" t="str">
            <v>BRHV-500kV</v>
          </cell>
          <cell r="F823" t="str">
            <v>500kV</v>
          </cell>
          <cell r="G823">
            <v>6</v>
          </cell>
        </row>
        <row r="824">
          <cell r="B824" t="str">
            <v>24091CHARGER-250V</v>
          </cell>
          <cell r="C824" t="str">
            <v>AIP005610</v>
          </cell>
          <cell r="D824" t="str">
            <v>24091</v>
          </cell>
          <cell r="E824" t="str">
            <v>CHARGER-250V</v>
          </cell>
          <cell r="F824" t="str">
            <v>250V</v>
          </cell>
          <cell r="G824">
            <v>2</v>
          </cell>
        </row>
        <row r="825">
          <cell r="B825" t="str">
            <v>24091CHARGER-48V</v>
          </cell>
          <cell r="C825" t="str">
            <v>AIP005610</v>
          </cell>
          <cell r="D825" t="str">
            <v>24091</v>
          </cell>
          <cell r="E825" t="str">
            <v>CHARGER-48V</v>
          </cell>
          <cell r="F825" t="str">
            <v>48V</v>
          </cell>
          <cell r="G825">
            <v>2</v>
          </cell>
        </row>
        <row r="826">
          <cell r="B826" t="str">
            <v>24091DC</v>
          </cell>
          <cell r="C826" t="str">
            <v>AIP005610</v>
          </cell>
          <cell r="D826" t="str">
            <v>24091</v>
          </cell>
          <cell r="E826" t="str">
            <v>DC</v>
          </cell>
          <cell r="F826" t="str">
            <v>DC Transfer Scheme</v>
          </cell>
          <cell r="G826">
            <v>1</v>
          </cell>
        </row>
        <row r="827">
          <cell r="B827" t="str">
            <v>24091PR</v>
          </cell>
          <cell r="C827" t="str">
            <v>AIP005610</v>
          </cell>
          <cell r="D827" t="str">
            <v>24091</v>
          </cell>
          <cell r="E827" t="str">
            <v>PR</v>
          </cell>
          <cell r="F827" t="str">
            <v>Protections</v>
          </cell>
          <cell r="G827">
            <v>40</v>
          </cell>
        </row>
        <row r="828">
          <cell r="B828" t="str">
            <v>24091RTU-BULK</v>
          </cell>
          <cell r="C828" t="str">
            <v>AIP005610</v>
          </cell>
          <cell r="D828" t="str">
            <v>24091</v>
          </cell>
          <cell r="E828" t="str">
            <v>RTU-BULK</v>
          </cell>
          <cell r="F828" t="str">
            <v>BULK</v>
          </cell>
          <cell r="G828">
            <v>1</v>
          </cell>
        </row>
        <row r="829">
          <cell r="B829" t="str">
            <v>24091SA-115kV</v>
          </cell>
          <cell r="C829" t="str">
            <v>AIP005610</v>
          </cell>
          <cell r="D829" t="str">
            <v>24091</v>
          </cell>
          <cell r="E829" t="str">
            <v>SA-115kV</v>
          </cell>
          <cell r="F829" t="str">
            <v>115kV</v>
          </cell>
          <cell r="G829">
            <v>3</v>
          </cell>
        </row>
        <row r="830">
          <cell r="B830" t="str">
            <v>24091SA-230kV</v>
          </cell>
          <cell r="C830" t="str">
            <v>AIP005610</v>
          </cell>
          <cell r="D830" t="str">
            <v>24091</v>
          </cell>
          <cell r="E830" t="str">
            <v>SA-230kV</v>
          </cell>
          <cell r="F830" t="str">
            <v>230kV</v>
          </cell>
          <cell r="G830">
            <v>3</v>
          </cell>
        </row>
        <row r="831">
          <cell r="B831" t="str">
            <v>24092AC</v>
          </cell>
          <cell r="C831" t="str">
            <v>AIP005611</v>
          </cell>
          <cell r="D831" t="str">
            <v>24092</v>
          </cell>
          <cell r="E831" t="str">
            <v>AC</v>
          </cell>
          <cell r="F831" t="str">
            <v>AC Transfer Scheme</v>
          </cell>
          <cell r="G831">
            <v>1</v>
          </cell>
        </row>
        <row r="832">
          <cell r="B832" t="str">
            <v>24092BRLV-44kV</v>
          </cell>
          <cell r="C832" t="str">
            <v>AIP005611</v>
          </cell>
          <cell r="D832" t="str">
            <v>24092</v>
          </cell>
          <cell r="E832" t="str">
            <v>BRLV-44kV</v>
          </cell>
          <cell r="F832" t="str">
            <v>44kV</v>
          </cell>
          <cell r="G832">
            <v>1</v>
          </cell>
        </row>
        <row r="833">
          <cell r="B833" t="str">
            <v>24092PR</v>
          </cell>
          <cell r="C833" t="str">
            <v>AIP005611</v>
          </cell>
          <cell r="D833" t="str">
            <v>24092</v>
          </cell>
          <cell r="E833" t="str">
            <v>PR</v>
          </cell>
          <cell r="F833" t="str">
            <v>Protections</v>
          </cell>
          <cell r="G833">
            <v>10</v>
          </cell>
        </row>
        <row r="834">
          <cell r="B834" t="str">
            <v>24092SA-115kV</v>
          </cell>
          <cell r="C834" t="str">
            <v>AIP005611</v>
          </cell>
          <cell r="D834" t="str">
            <v>24092</v>
          </cell>
          <cell r="E834" t="str">
            <v>SA-115kV</v>
          </cell>
          <cell r="F834" t="str">
            <v>115kV</v>
          </cell>
          <cell r="G834">
            <v>9</v>
          </cell>
        </row>
        <row r="835">
          <cell r="B835" t="str">
            <v>24092SA-44kV</v>
          </cell>
          <cell r="C835" t="str">
            <v>AIP005611</v>
          </cell>
          <cell r="D835" t="str">
            <v>24092</v>
          </cell>
          <cell r="E835" t="str">
            <v>SA-44kV</v>
          </cell>
          <cell r="F835" t="str">
            <v>44kV</v>
          </cell>
          <cell r="G835">
            <v>9</v>
          </cell>
        </row>
        <row r="836">
          <cell r="B836" t="str">
            <v>24092SS-DESN</v>
          </cell>
          <cell r="C836" t="str">
            <v>AIP005611</v>
          </cell>
          <cell r="D836" t="str">
            <v>24092</v>
          </cell>
          <cell r="E836" t="str">
            <v>SS-DESN</v>
          </cell>
          <cell r="F836" t="str">
            <v>DESN</v>
          </cell>
          <cell r="G836">
            <v>2</v>
          </cell>
        </row>
        <row r="837">
          <cell r="B837" t="str">
            <v>24092SWAB-115kV</v>
          </cell>
          <cell r="C837" t="str">
            <v>AIP005611</v>
          </cell>
          <cell r="D837" t="str">
            <v>24092</v>
          </cell>
          <cell r="E837" t="str">
            <v>SWAB-115kV</v>
          </cell>
          <cell r="F837" t="str">
            <v>115kV</v>
          </cell>
          <cell r="G837">
            <v>11</v>
          </cell>
        </row>
        <row r="838">
          <cell r="B838" t="str">
            <v>24092TF-S115-C(115-44kV) - 42MVA</v>
          </cell>
          <cell r="C838" t="str">
            <v>AIP005611</v>
          </cell>
          <cell r="D838" t="str">
            <v>24092</v>
          </cell>
          <cell r="E838" t="str">
            <v>TF-S115-C(115-44kV) - 42MVA</v>
          </cell>
          <cell r="F838" t="str">
            <v>S115-C(115-44kV) - 42MVA</v>
          </cell>
          <cell r="G838">
            <v>1</v>
          </cell>
        </row>
        <row r="839">
          <cell r="B839" t="str">
            <v>24094AC</v>
          </cell>
          <cell r="C839" t="str">
            <v>AIP005613</v>
          </cell>
          <cell r="D839" t="str">
            <v>24094</v>
          </cell>
          <cell r="E839" t="str">
            <v>AC</v>
          </cell>
          <cell r="F839" t="str">
            <v>AC Transfer Scheme</v>
          </cell>
          <cell r="G839">
            <v>1</v>
          </cell>
        </row>
        <row r="840">
          <cell r="B840" t="str">
            <v>24094BRHV-230kV</v>
          </cell>
          <cell r="C840" t="str">
            <v>AIP005613</v>
          </cell>
          <cell r="D840" t="str">
            <v>24094</v>
          </cell>
          <cell r="E840" t="str">
            <v>BRHV-230kV</v>
          </cell>
          <cell r="F840" t="str">
            <v>230kV</v>
          </cell>
          <cell r="G840">
            <v>6</v>
          </cell>
        </row>
        <row r="841">
          <cell r="B841" t="str">
            <v>24094DC</v>
          </cell>
          <cell r="C841" t="str">
            <v>AIP005613</v>
          </cell>
          <cell r="D841" t="str">
            <v>24094</v>
          </cell>
          <cell r="E841" t="str">
            <v>DC</v>
          </cell>
          <cell r="F841" t="str">
            <v>DC Transfer Scheme</v>
          </cell>
          <cell r="G841">
            <v>1</v>
          </cell>
        </row>
        <row r="842">
          <cell r="B842" t="str">
            <v>24094HVIT-115kV</v>
          </cell>
          <cell r="C842" t="str">
            <v>AIP005613</v>
          </cell>
          <cell r="D842" t="str">
            <v>24094</v>
          </cell>
          <cell r="E842" t="str">
            <v>HVIT-115kV</v>
          </cell>
          <cell r="F842" t="str">
            <v>115kV</v>
          </cell>
          <cell r="G842">
            <v>3</v>
          </cell>
        </row>
        <row r="843">
          <cell r="B843" t="str">
            <v>24094HVIT-230kV</v>
          </cell>
          <cell r="C843" t="str">
            <v>AIP005613</v>
          </cell>
          <cell r="D843" t="str">
            <v>24094</v>
          </cell>
          <cell r="E843" t="str">
            <v>HVIT-230kV</v>
          </cell>
          <cell r="F843" t="str">
            <v>230kV</v>
          </cell>
          <cell r="G843">
            <v>6</v>
          </cell>
        </row>
        <row r="844">
          <cell r="B844" t="str">
            <v>24094PR</v>
          </cell>
          <cell r="C844" t="str">
            <v>AIP005613</v>
          </cell>
          <cell r="D844" t="str">
            <v>24094</v>
          </cell>
          <cell r="E844" t="str">
            <v>PR</v>
          </cell>
          <cell r="F844" t="str">
            <v>Protections</v>
          </cell>
          <cell r="G844">
            <v>41</v>
          </cell>
        </row>
        <row r="845">
          <cell r="B845" t="str">
            <v>24094RTU-BULK</v>
          </cell>
          <cell r="C845" t="str">
            <v>AIP005613</v>
          </cell>
          <cell r="D845" t="str">
            <v>24094</v>
          </cell>
          <cell r="E845" t="str">
            <v>RTU-BULK</v>
          </cell>
          <cell r="F845" t="str">
            <v>BULK</v>
          </cell>
          <cell r="G845">
            <v>1</v>
          </cell>
        </row>
        <row r="846">
          <cell r="B846" t="str">
            <v>24094SPILL</v>
          </cell>
          <cell r="C846" t="str">
            <v>AIP005613</v>
          </cell>
          <cell r="D846" t="str">
            <v>24094</v>
          </cell>
          <cell r="E846" t="str">
            <v>SPILL</v>
          </cell>
          <cell r="F846" t="str">
            <v>Spill Containment</v>
          </cell>
          <cell r="G846">
            <v>1</v>
          </cell>
        </row>
        <row r="847">
          <cell r="B847" t="str">
            <v>24094SS-BULK</v>
          </cell>
          <cell r="C847" t="str">
            <v>AIP005613</v>
          </cell>
          <cell r="D847" t="str">
            <v>24094</v>
          </cell>
          <cell r="E847" t="str">
            <v>SS-BULK</v>
          </cell>
          <cell r="F847" t="str">
            <v>BULK</v>
          </cell>
          <cell r="G847">
            <v>1</v>
          </cell>
        </row>
        <row r="848">
          <cell r="B848" t="str">
            <v>24094SWAB-115kV</v>
          </cell>
          <cell r="C848" t="str">
            <v>AIP005613</v>
          </cell>
          <cell r="D848" t="str">
            <v>24094</v>
          </cell>
          <cell r="E848" t="str">
            <v>SWAB-115kV</v>
          </cell>
          <cell r="F848" t="str">
            <v>115kV</v>
          </cell>
          <cell r="G848">
            <v>1</v>
          </cell>
        </row>
        <row r="849">
          <cell r="B849" t="str">
            <v>24095PR</v>
          </cell>
          <cell r="C849" t="str">
            <v>AIP005614</v>
          </cell>
          <cell r="D849" t="str">
            <v>24095</v>
          </cell>
          <cell r="E849" t="str">
            <v>PR</v>
          </cell>
          <cell r="F849" t="str">
            <v>Protections</v>
          </cell>
          <cell r="G849">
            <v>22</v>
          </cell>
        </row>
        <row r="850">
          <cell r="B850" t="str">
            <v>24095SA-44kV</v>
          </cell>
          <cell r="C850" t="str">
            <v>AIP005614</v>
          </cell>
          <cell r="D850" t="str">
            <v>24095</v>
          </cell>
          <cell r="E850" t="str">
            <v>SA-44kV</v>
          </cell>
          <cell r="F850" t="str">
            <v>44kV</v>
          </cell>
          <cell r="G850">
            <v>6</v>
          </cell>
        </row>
        <row r="851">
          <cell r="B851" t="str">
            <v>24095TF-S230-B(215-44kV) - 83MVA</v>
          </cell>
          <cell r="C851" t="str">
            <v>AIP005614</v>
          </cell>
          <cell r="D851" t="str">
            <v>24095</v>
          </cell>
          <cell r="E851" t="str">
            <v>TF-S230-B(215-44kV) - 83MVA</v>
          </cell>
          <cell r="F851" t="str">
            <v>S230-B(215-44kV) - 83MVA</v>
          </cell>
          <cell r="G851">
            <v>2</v>
          </cell>
        </row>
        <row r="852">
          <cell r="B852" t="str">
            <v>24096AC-BULK</v>
          </cell>
          <cell r="C852" t="str">
            <v>AIP005615</v>
          </cell>
          <cell r="D852" t="str">
            <v>24096</v>
          </cell>
          <cell r="E852" t="str">
            <v>AC-BULK</v>
          </cell>
          <cell r="F852" t="str">
            <v>BULK</v>
          </cell>
          <cell r="G852">
            <v>1</v>
          </cell>
        </row>
        <row r="853">
          <cell r="B853" t="str">
            <v>24096BRHV-115kV</v>
          </cell>
          <cell r="C853" t="str">
            <v>AIP005615</v>
          </cell>
          <cell r="D853" t="str">
            <v>24096</v>
          </cell>
          <cell r="E853" t="str">
            <v>BRHV-115kV</v>
          </cell>
          <cell r="F853" t="str">
            <v>115kV</v>
          </cell>
          <cell r="G853">
            <v>5</v>
          </cell>
        </row>
        <row r="854">
          <cell r="B854" t="str">
            <v>24096DC</v>
          </cell>
          <cell r="C854" t="str">
            <v>AIP005615</v>
          </cell>
          <cell r="D854" t="str">
            <v>24096</v>
          </cell>
          <cell r="E854" t="str">
            <v>DC</v>
          </cell>
          <cell r="F854" t="str">
            <v>DC Transfer Scheme</v>
          </cell>
          <cell r="G854">
            <v>1</v>
          </cell>
        </row>
        <row r="855">
          <cell r="B855" t="str">
            <v>24096HVIT-115kV</v>
          </cell>
          <cell r="C855" t="str">
            <v>AIP005615</v>
          </cell>
          <cell r="D855" t="str">
            <v>24096</v>
          </cell>
          <cell r="E855" t="str">
            <v>HVIT-115kV</v>
          </cell>
          <cell r="F855" t="str">
            <v>115kV</v>
          </cell>
          <cell r="G855">
            <v>6</v>
          </cell>
        </row>
        <row r="856">
          <cell r="B856" t="str">
            <v>24096PR</v>
          </cell>
          <cell r="C856" t="str">
            <v>AIP005615</v>
          </cell>
          <cell r="D856" t="str">
            <v>24096</v>
          </cell>
          <cell r="E856" t="str">
            <v>PR</v>
          </cell>
          <cell r="F856" t="str">
            <v>Protections</v>
          </cell>
          <cell r="G856">
            <v>27</v>
          </cell>
        </row>
        <row r="857">
          <cell r="B857" t="str">
            <v>24096RTU-BULK</v>
          </cell>
          <cell r="C857" t="str">
            <v>AIP005615</v>
          </cell>
          <cell r="D857" t="str">
            <v>24096</v>
          </cell>
          <cell r="E857" t="str">
            <v>RTU-BULK</v>
          </cell>
          <cell r="F857" t="str">
            <v>BULK</v>
          </cell>
          <cell r="G857">
            <v>1</v>
          </cell>
        </row>
        <row r="858">
          <cell r="B858" t="str">
            <v>24096SS-BULK</v>
          </cell>
          <cell r="C858" t="str">
            <v>AIP005615</v>
          </cell>
          <cell r="D858" t="str">
            <v>24096</v>
          </cell>
          <cell r="E858" t="str">
            <v>SS-BULK</v>
          </cell>
          <cell r="F858" t="str">
            <v>BULK</v>
          </cell>
          <cell r="G858">
            <v>1</v>
          </cell>
        </row>
        <row r="859">
          <cell r="B859" t="str">
            <v>24096SWAB-115kV</v>
          </cell>
          <cell r="C859" t="str">
            <v>AIP005615</v>
          </cell>
          <cell r="D859" t="str">
            <v>24096</v>
          </cell>
          <cell r="E859" t="str">
            <v>SWAB-115kV</v>
          </cell>
          <cell r="F859" t="str">
            <v>115kV</v>
          </cell>
          <cell r="G859">
            <v>9</v>
          </cell>
        </row>
        <row r="860">
          <cell r="B860" t="str">
            <v>24098BRHV-115kV</v>
          </cell>
          <cell r="C860" t="str">
            <v>AIP005617</v>
          </cell>
          <cell r="D860" t="str">
            <v>24098</v>
          </cell>
          <cell r="E860" t="str">
            <v>BRHV-115kV</v>
          </cell>
          <cell r="F860" t="str">
            <v>115kV</v>
          </cell>
          <cell r="G860">
            <v>4</v>
          </cell>
        </row>
        <row r="861">
          <cell r="B861" t="str">
            <v>24098CHARGER-48V</v>
          </cell>
          <cell r="C861" t="str">
            <v>AIP005617</v>
          </cell>
          <cell r="D861" t="str">
            <v>24098</v>
          </cell>
          <cell r="E861" t="str">
            <v>CHARGER-48V</v>
          </cell>
          <cell r="F861" t="str">
            <v>48V</v>
          </cell>
          <cell r="G861">
            <v>2</v>
          </cell>
        </row>
        <row r="862">
          <cell r="B862" t="str">
            <v>24098DC</v>
          </cell>
          <cell r="C862" t="str">
            <v>AIP005617</v>
          </cell>
          <cell r="D862" t="str">
            <v>24098</v>
          </cell>
          <cell r="E862" t="str">
            <v>DC</v>
          </cell>
          <cell r="F862" t="str">
            <v>DC Transfer Scheme</v>
          </cell>
          <cell r="G862">
            <v>1</v>
          </cell>
        </row>
        <row r="863">
          <cell r="B863" t="str">
            <v>24098PR</v>
          </cell>
          <cell r="C863" t="str">
            <v>AIP005617</v>
          </cell>
          <cell r="D863" t="str">
            <v>24098</v>
          </cell>
          <cell r="E863" t="str">
            <v>PR</v>
          </cell>
          <cell r="F863" t="str">
            <v>Protections</v>
          </cell>
          <cell r="G863">
            <v>4</v>
          </cell>
        </row>
        <row r="864">
          <cell r="B864" t="str">
            <v>24098RTU-BULK</v>
          </cell>
          <cell r="C864" t="str">
            <v>AIP005617</v>
          </cell>
          <cell r="D864" t="str">
            <v>24098</v>
          </cell>
          <cell r="E864" t="str">
            <v>RTU-BULK</v>
          </cell>
          <cell r="F864" t="str">
            <v>BULK</v>
          </cell>
          <cell r="G864">
            <v>1</v>
          </cell>
        </row>
        <row r="865">
          <cell r="B865" t="str">
            <v>24098SWAB-115kV</v>
          </cell>
          <cell r="C865" t="str">
            <v>AIP005617</v>
          </cell>
          <cell r="D865" t="str">
            <v>24098</v>
          </cell>
          <cell r="E865" t="str">
            <v>SWAB-115kV</v>
          </cell>
          <cell r="F865" t="str">
            <v>115kV</v>
          </cell>
          <cell r="G865">
            <v>4</v>
          </cell>
        </row>
        <row r="866">
          <cell r="B866" t="str">
            <v>24127AC</v>
          </cell>
          <cell r="C866" t="str">
            <v>AIP005646</v>
          </cell>
          <cell r="D866" t="str">
            <v>24127</v>
          </cell>
          <cell r="E866" t="str">
            <v>AC</v>
          </cell>
          <cell r="F866" t="str">
            <v>AC Transfer Scheme</v>
          </cell>
          <cell r="G866">
            <v>1</v>
          </cell>
        </row>
        <row r="867">
          <cell r="B867" t="str">
            <v>24127BRHV-115kV</v>
          </cell>
          <cell r="C867" t="str">
            <v>AIP005646</v>
          </cell>
          <cell r="D867" t="str">
            <v>24127</v>
          </cell>
          <cell r="E867" t="str">
            <v>BRHV-115kV</v>
          </cell>
          <cell r="F867" t="str">
            <v>115kV</v>
          </cell>
          <cell r="G867">
            <v>4</v>
          </cell>
        </row>
        <row r="868">
          <cell r="B868" t="str">
            <v>24127DC</v>
          </cell>
          <cell r="C868" t="str">
            <v>AIP005646</v>
          </cell>
          <cell r="D868" t="str">
            <v>24127</v>
          </cell>
          <cell r="E868" t="str">
            <v>DC</v>
          </cell>
          <cell r="F868" t="str">
            <v>DC Transfer Scheme</v>
          </cell>
          <cell r="G868">
            <v>1</v>
          </cell>
        </row>
        <row r="869">
          <cell r="B869" t="str">
            <v>24127DCBATTERY-250V</v>
          </cell>
          <cell r="C869" t="str">
            <v>AIP005646</v>
          </cell>
          <cell r="D869" t="str">
            <v>24127</v>
          </cell>
          <cell r="E869" t="str">
            <v>DCBATTERY-250V</v>
          </cell>
          <cell r="F869" t="str">
            <v>250V</v>
          </cell>
          <cell r="G869">
            <v>2</v>
          </cell>
        </row>
        <row r="870">
          <cell r="B870" t="str">
            <v>24127DCBATTERY-48V</v>
          </cell>
          <cell r="C870" t="str">
            <v>AIP005646</v>
          </cell>
          <cell r="D870" t="str">
            <v>24127</v>
          </cell>
          <cell r="E870" t="str">
            <v>DCBATTERY-48V</v>
          </cell>
          <cell r="F870" t="str">
            <v>48V</v>
          </cell>
          <cell r="G870">
            <v>2</v>
          </cell>
        </row>
        <row r="871">
          <cell r="B871" t="str">
            <v>24127PR</v>
          </cell>
          <cell r="C871" t="str">
            <v>AIP005646</v>
          </cell>
          <cell r="D871" t="str">
            <v>24127</v>
          </cell>
          <cell r="E871" t="str">
            <v>PR</v>
          </cell>
          <cell r="F871" t="str">
            <v>Protections</v>
          </cell>
          <cell r="G871">
            <v>55</v>
          </cell>
        </row>
        <row r="872">
          <cell r="B872" t="str">
            <v>24127SWAB-115kV</v>
          </cell>
          <cell r="C872" t="str">
            <v>AIP005646</v>
          </cell>
          <cell r="D872" t="str">
            <v>24127</v>
          </cell>
          <cell r="E872" t="str">
            <v>SWAB-115kV</v>
          </cell>
          <cell r="F872" t="str">
            <v>115kV</v>
          </cell>
          <cell r="G872">
            <v>8</v>
          </cell>
        </row>
        <row r="873">
          <cell r="B873" t="str">
            <v>24178HVIT-115kV</v>
          </cell>
          <cell r="C873" t="str">
            <v>AIP005653</v>
          </cell>
          <cell r="D873" t="str">
            <v>24178</v>
          </cell>
          <cell r="E873" t="str">
            <v>HVIT-115kV</v>
          </cell>
          <cell r="F873" t="str">
            <v>115kV</v>
          </cell>
          <cell r="G873">
            <v>6</v>
          </cell>
        </row>
        <row r="874">
          <cell r="B874" t="str">
            <v>24178PR</v>
          </cell>
          <cell r="C874" t="str">
            <v>AIP005653</v>
          </cell>
          <cell r="D874" t="str">
            <v>24178</v>
          </cell>
          <cell r="E874" t="str">
            <v>PR</v>
          </cell>
          <cell r="F874" t="str">
            <v>Protections</v>
          </cell>
          <cell r="G874">
            <v>28</v>
          </cell>
        </row>
        <row r="875">
          <cell r="B875" t="str">
            <v>24178TF-S115-F(110-14-14kV) - 100MVA</v>
          </cell>
          <cell r="C875" t="str">
            <v>AIP005653</v>
          </cell>
          <cell r="D875" t="str">
            <v>24178</v>
          </cell>
          <cell r="E875" t="str">
            <v>TF-S115-F(110-14-14kV) - 100MVA</v>
          </cell>
          <cell r="F875" t="str">
            <v>S115-F(110-14-14kV) - 100MVA</v>
          </cell>
          <cell r="G875">
            <v>2</v>
          </cell>
        </row>
        <row r="876">
          <cell r="B876" t="str">
            <v>24180PR</v>
          </cell>
          <cell r="C876" t="str">
            <v>AIP005656</v>
          </cell>
          <cell r="D876" t="str">
            <v>24180</v>
          </cell>
          <cell r="E876" t="str">
            <v>PR</v>
          </cell>
          <cell r="F876" t="str">
            <v>Protections</v>
          </cell>
          <cell r="G876">
            <v>6</v>
          </cell>
        </row>
        <row r="877">
          <cell r="B877" t="str">
            <v>24176BRLV-44kV</v>
          </cell>
          <cell r="C877" t="str">
            <v>AIP005667</v>
          </cell>
          <cell r="D877" t="str">
            <v>24176</v>
          </cell>
          <cell r="E877" t="str">
            <v>BRLV-44kV</v>
          </cell>
          <cell r="F877" t="str">
            <v>44kV</v>
          </cell>
          <cell r="G877">
            <v>9</v>
          </cell>
        </row>
        <row r="878">
          <cell r="B878" t="str">
            <v>24176PR</v>
          </cell>
          <cell r="C878" t="str">
            <v>AIP005667</v>
          </cell>
          <cell r="D878" t="str">
            <v>24176</v>
          </cell>
          <cell r="E878" t="str">
            <v>PR</v>
          </cell>
          <cell r="F878" t="str">
            <v>Protections</v>
          </cell>
          <cell r="G878">
            <v>40</v>
          </cell>
        </row>
        <row r="879">
          <cell r="B879" t="str">
            <v>24176SPILL</v>
          </cell>
          <cell r="C879" t="str">
            <v>AIP005667</v>
          </cell>
          <cell r="D879" t="str">
            <v>24176</v>
          </cell>
          <cell r="E879" t="str">
            <v>SPILL</v>
          </cell>
          <cell r="F879" t="str">
            <v>Spill Containment</v>
          </cell>
          <cell r="G879">
            <v>1</v>
          </cell>
        </row>
        <row r="880">
          <cell r="B880" t="str">
            <v>24176TF-S230-E(215-44kV) - 125MVA</v>
          </cell>
          <cell r="C880" t="str">
            <v>AIP005667</v>
          </cell>
          <cell r="D880" t="str">
            <v>24176</v>
          </cell>
          <cell r="E880" t="str">
            <v>TF-S230-E(215-44kV) - 125MVA</v>
          </cell>
          <cell r="F880" t="str">
            <v>S230-E(215-44kV) - 125MVA</v>
          </cell>
          <cell r="G880">
            <v>1</v>
          </cell>
        </row>
        <row r="881">
          <cell r="B881" t="str">
            <v>24128AC</v>
          </cell>
          <cell r="C881" t="str">
            <v>AIP005669</v>
          </cell>
          <cell r="D881" t="str">
            <v>24128</v>
          </cell>
          <cell r="E881" t="str">
            <v>AC</v>
          </cell>
          <cell r="F881" t="str">
            <v>AC Transfer Scheme</v>
          </cell>
          <cell r="G881">
            <v>1</v>
          </cell>
        </row>
        <row r="882">
          <cell r="B882" t="str">
            <v>24128PR</v>
          </cell>
          <cell r="C882" t="str">
            <v>AIP005669</v>
          </cell>
          <cell r="D882" t="str">
            <v>24128</v>
          </cell>
          <cell r="E882" t="str">
            <v>PR</v>
          </cell>
          <cell r="F882" t="str">
            <v>Protections</v>
          </cell>
          <cell r="G882">
            <v>24</v>
          </cell>
        </row>
        <row r="883">
          <cell r="B883" t="str">
            <v>24128SA-13.8kV</v>
          </cell>
          <cell r="C883" t="str">
            <v>AIP005669</v>
          </cell>
          <cell r="D883" t="str">
            <v>24128</v>
          </cell>
          <cell r="E883" t="str">
            <v>SA-13.8kV</v>
          </cell>
          <cell r="F883" t="str">
            <v>13.8kV</v>
          </cell>
          <cell r="G883">
            <v>12</v>
          </cell>
        </row>
        <row r="884">
          <cell r="B884" t="str">
            <v>24128SA-230kV</v>
          </cell>
          <cell r="C884" t="str">
            <v>AIP005669</v>
          </cell>
          <cell r="D884" t="str">
            <v>24128</v>
          </cell>
          <cell r="E884" t="str">
            <v>SA-230kV</v>
          </cell>
          <cell r="F884" t="str">
            <v>230kV</v>
          </cell>
          <cell r="G884">
            <v>6</v>
          </cell>
        </row>
        <row r="885">
          <cell r="B885" t="str">
            <v>24128SPILL</v>
          </cell>
          <cell r="C885" t="str">
            <v>AIP005669</v>
          </cell>
          <cell r="D885" t="str">
            <v>24128</v>
          </cell>
          <cell r="E885" t="str">
            <v>SPILL</v>
          </cell>
          <cell r="F885" t="str">
            <v>Spill Containment</v>
          </cell>
          <cell r="G885">
            <v>2</v>
          </cell>
        </row>
        <row r="886">
          <cell r="B886" t="str">
            <v>24128SWAB-230kV</v>
          </cell>
          <cell r="C886" t="str">
            <v>AIP005669</v>
          </cell>
          <cell r="D886" t="str">
            <v>24128</v>
          </cell>
          <cell r="E886" t="str">
            <v>SWAB-230kV</v>
          </cell>
          <cell r="F886" t="str">
            <v>230kV</v>
          </cell>
          <cell r="G886">
            <v>2</v>
          </cell>
        </row>
        <row r="887">
          <cell r="B887" t="str">
            <v>24185SA-27.6kV</v>
          </cell>
          <cell r="C887" t="str">
            <v>AIP005671</v>
          </cell>
          <cell r="D887" t="str">
            <v>24185</v>
          </cell>
          <cell r="E887" t="str">
            <v>SA-27.6kV</v>
          </cell>
          <cell r="F887" t="str">
            <v>27.6kV</v>
          </cell>
          <cell r="G887">
            <v>12</v>
          </cell>
        </row>
        <row r="888">
          <cell r="B888" t="str">
            <v>24185SA-44kV</v>
          </cell>
          <cell r="C888" t="str">
            <v>AIP005671</v>
          </cell>
          <cell r="D888" t="str">
            <v>24185</v>
          </cell>
          <cell r="E888" t="str">
            <v>SA-44kV</v>
          </cell>
          <cell r="F888" t="str">
            <v>44kV</v>
          </cell>
          <cell r="G888">
            <v>12</v>
          </cell>
        </row>
        <row r="889">
          <cell r="B889" t="str">
            <v>24185TF-230kV</v>
          </cell>
          <cell r="C889" t="str">
            <v>AIP005671</v>
          </cell>
          <cell r="D889" t="str">
            <v>24185</v>
          </cell>
          <cell r="E889" t="str">
            <v>TF-230kV</v>
          </cell>
          <cell r="F889" t="str">
            <v>230kV (Non-Standard)</v>
          </cell>
          <cell r="G889">
            <v>1</v>
          </cell>
        </row>
        <row r="890">
          <cell r="B890" t="str">
            <v>23700BRLV-27.6kV</v>
          </cell>
          <cell r="C890" t="str">
            <v>AIP005675</v>
          </cell>
          <cell r="D890" t="str">
            <v>23700</v>
          </cell>
          <cell r="E890" t="str">
            <v>BRLV-27.6kV</v>
          </cell>
          <cell r="F890" t="str">
            <v>27.6kV</v>
          </cell>
          <cell r="G890">
            <v>3</v>
          </cell>
        </row>
        <row r="891">
          <cell r="B891" t="str">
            <v>23700BRLV-44kV</v>
          </cell>
          <cell r="C891" t="str">
            <v>AIP005675</v>
          </cell>
          <cell r="D891" t="str">
            <v>23700</v>
          </cell>
          <cell r="E891" t="str">
            <v>BRLV-44kV</v>
          </cell>
          <cell r="F891" t="str">
            <v>44kV</v>
          </cell>
          <cell r="G891">
            <v>2</v>
          </cell>
        </row>
        <row r="892">
          <cell r="B892" t="str">
            <v>23700CHARGER-250V</v>
          </cell>
          <cell r="C892" t="str">
            <v>AIP005675</v>
          </cell>
          <cell r="D892" t="str">
            <v>23700</v>
          </cell>
          <cell r="E892" t="str">
            <v>CHARGER-250V</v>
          </cell>
          <cell r="F892" t="str">
            <v>250V</v>
          </cell>
          <cell r="G892">
            <v>1</v>
          </cell>
        </row>
        <row r="893">
          <cell r="B893" t="str">
            <v>23700HVIT-230kV</v>
          </cell>
          <cell r="C893" t="str">
            <v>AIP005675</v>
          </cell>
          <cell r="D893" t="str">
            <v>23700</v>
          </cell>
          <cell r="E893" t="str">
            <v>HVIT-230kV</v>
          </cell>
          <cell r="F893" t="str">
            <v>230kV</v>
          </cell>
          <cell r="G893">
            <v>2</v>
          </cell>
        </row>
        <row r="894">
          <cell r="B894" t="str">
            <v>23700PR</v>
          </cell>
          <cell r="C894" t="str">
            <v>AIP005675</v>
          </cell>
          <cell r="D894" t="str">
            <v>23700</v>
          </cell>
          <cell r="E894" t="str">
            <v>PR</v>
          </cell>
          <cell r="F894" t="str">
            <v>Protections</v>
          </cell>
          <cell r="G894">
            <v>69</v>
          </cell>
        </row>
        <row r="895">
          <cell r="B895" t="str">
            <v>23700RTU-DESN</v>
          </cell>
          <cell r="C895" t="str">
            <v>AIP005675</v>
          </cell>
          <cell r="D895" t="str">
            <v>23700</v>
          </cell>
          <cell r="E895" t="str">
            <v>RTU-DESN</v>
          </cell>
          <cell r="F895" t="str">
            <v>DESN</v>
          </cell>
          <cell r="G895">
            <v>2</v>
          </cell>
        </row>
        <row r="896">
          <cell r="B896" t="str">
            <v>23700SA-230kV</v>
          </cell>
          <cell r="C896" t="str">
            <v>AIP005675</v>
          </cell>
          <cell r="D896" t="str">
            <v>23700</v>
          </cell>
          <cell r="E896" t="str">
            <v>SA-230kV</v>
          </cell>
          <cell r="F896" t="str">
            <v>230kV</v>
          </cell>
          <cell r="G896">
            <v>4</v>
          </cell>
        </row>
        <row r="897">
          <cell r="B897" t="str">
            <v>24134TF-230kV</v>
          </cell>
          <cell r="C897" t="str">
            <v>AIP005676</v>
          </cell>
          <cell r="D897" t="str">
            <v>24134</v>
          </cell>
          <cell r="E897" t="str">
            <v>TF-230kV</v>
          </cell>
          <cell r="F897" t="str">
            <v>230kV (Non-Standard)</v>
          </cell>
          <cell r="G897">
            <v>3</v>
          </cell>
        </row>
        <row r="898">
          <cell r="B898" t="str">
            <v>24165AC</v>
          </cell>
          <cell r="C898" t="str">
            <v>AIP005677</v>
          </cell>
          <cell r="D898" t="str">
            <v>24165</v>
          </cell>
          <cell r="E898" t="str">
            <v>AC</v>
          </cell>
          <cell r="F898" t="str">
            <v>AC Transfer Scheme</v>
          </cell>
          <cell r="G898">
            <v>1</v>
          </cell>
        </row>
        <row r="899">
          <cell r="B899" t="str">
            <v>24165BRHV-230kV</v>
          </cell>
          <cell r="C899" t="str">
            <v>AIP005677</v>
          </cell>
          <cell r="D899" t="str">
            <v>24165</v>
          </cell>
          <cell r="E899" t="str">
            <v>BRHV-230kV</v>
          </cell>
          <cell r="F899" t="str">
            <v>230kV</v>
          </cell>
          <cell r="G899">
            <v>2</v>
          </cell>
        </row>
        <row r="900">
          <cell r="B900" t="str">
            <v>24165DC</v>
          </cell>
          <cell r="C900" t="str">
            <v>AIP005677</v>
          </cell>
          <cell r="D900" t="str">
            <v>24165</v>
          </cell>
          <cell r="E900" t="str">
            <v>DC</v>
          </cell>
          <cell r="F900" t="str">
            <v>DC Transfer Scheme</v>
          </cell>
          <cell r="G900">
            <v>1</v>
          </cell>
        </row>
        <row r="901">
          <cell r="B901" t="str">
            <v>24165HVIT-115kV</v>
          </cell>
          <cell r="C901" t="str">
            <v>AIP005677</v>
          </cell>
          <cell r="D901" t="str">
            <v>24165</v>
          </cell>
          <cell r="E901" t="str">
            <v>HVIT-115kV</v>
          </cell>
          <cell r="F901" t="str">
            <v>115kV</v>
          </cell>
          <cell r="G901">
            <v>14</v>
          </cell>
        </row>
        <row r="902">
          <cell r="B902" t="str">
            <v>24165PR</v>
          </cell>
          <cell r="C902" t="str">
            <v>AIP005677</v>
          </cell>
          <cell r="D902" t="str">
            <v>24165</v>
          </cell>
          <cell r="E902" t="str">
            <v>PR</v>
          </cell>
          <cell r="F902" t="str">
            <v>Protections</v>
          </cell>
          <cell r="G902">
            <v>58</v>
          </cell>
        </row>
        <row r="903">
          <cell r="B903" t="str">
            <v>24165RTU-BULK</v>
          </cell>
          <cell r="C903" t="str">
            <v>AIP005677</v>
          </cell>
          <cell r="D903" t="str">
            <v>24165</v>
          </cell>
          <cell r="E903" t="str">
            <v>RTU-BULK</v>
          </cell>
          <cell r="F903" t="str">
            <v>BULK</v>
          </cell>
          <cell r="G903">
            <v>1</v>
          </cell>
        </row>
        <row r="904">
          <cell r="B904" t="str">
            <v>24165SS-BULK</v>
          </cell>
          <cell r="C904" t="str">
            <v>AIP005677</v>
          </cell>
          <cell r="D904" t="str">
            <v>24165</v>
          </cell>
          <cell r="E904" t="str">
            <v>SS-BULK</v>
          </cell>
          <cell r="F904" t="str">
            <v>BULK</v>
          </cell>
          <cell r="G904">
            <v>2</v>
          </cell>
        </row>
        <row r="905">
          <cell r="B905" t="str">
            <v>24165SWAB-230kV</v>
          </cell>
          <cell r="C905" t="str">
            <v>AIP005677</v>
          </cell>
          <cell r="D905" t="str">
            <v>24165</v>
          </cell>
          <cell r="E905" t="str">
            <v>SWAB-230kV</v>
          </cell>
          <cell r="F905" t="str">
            <v>230kV</v>
          </cell>
          <cell r="G905">
            <v>1</v>
          </cell>
        </row>
        <row r="906">
          <cell r="B906" t="str">
            <v>24181PR</v>
          </cell>
          <cell r="C906" t="str">
            <v>AIP005683</v>
          </cell>
          <cell r="D906" t="str">
            <v>24181</v>
          </cell>
          <cell r="E906" t="str">
            <v>PR</v>
          </cell>
          <cell r="F906" t="str">
            <v>Protections</v>
          </cell>
          <cell r="G906">
            <v>12</v>
          </cell>
        </row>
        <row r="907">
          <cell r="B907" t="str">
            <v>24181RE-27.6kV</v>
          </cell>
          <cell r="C907" t="str">
            <v>AIP005683</v>
          </cell>
          <cell r="D907" t="str">
            <v>24181</v>
          </cell>
          <cell r="E907" t="str">
            <v>RE-27.6kV</v>
          </cell>
          <cell r="F907" t="str">
            <v>27.6kV</v>
          </cell>
          <cell r="G907">
            <v>3</v>
          </cell>
        </row>
        <row r="908">
          <cell r="B908" t="str">
            <v>24181RE-44kV</v>
          </cell>
          <cell r="C908" t="str">
            <v>AIP005683</v>
          </cell>
          <cell r="D908" t="str">
            <v>24181</v>
          </cell>
          <cell r="E908" t="str">
            <v>RE-44kV</v>
          </cell>
          <cell r="F908" t="str">
            <v>44kV</v>
          </cell>
          <cell r="G908">
            <v>3</v>
          </cell>
        </row>
        <row r="909">
          <cell r="B909" t="str">
            <v>24181SA-230kV</v>
          </cell>
          <cell r="C909" t="str">
            <v>AIP005683</v>
          </cell>
          <cell r="D909" t="str">
            <v>24181</v>
          </cell>
          <cell r="E909" t="str">
            <v>SA-230kV</v>
          </cell>
          <cell r="F909" t="str">
            <v>230kV</v>
          </cell>
          <cell r="G909">
            <v>6</v>
          </cell>
        </row>
        <row r="910">
          <cell r="B910" t="str">
            <v>24181SA-27.6kV</v>
          </cell>
          <cell r="C910" t="str">
            <v>AIP005683</v>
          </cell>
          <cell r="D910" t="str">
            <v>24181</v>
          </cell>
          <cell r="E910" t="str">
            <v>SA-27.6kV</v>
          </cell>
          <cell r="F910" t="str">
            <v>27.6kV</v>
          </cell>
          <cell r="G910">
            <v>6</v>
          </cell>
        </row>
        <row r="911">
          <cell r="B911" t="str">
            <v>24181SA-44kV</v>
          </cell>
          <cell r="C911" t="str">
            <v>AIP005683</v>
          </cell>
          <cell r="D911" t="str">
            <v>24181</v>
          </cell>
          <cell r="E911" t="str">
            <v>SA-44kV</v>
          </cell>
          <cell r="F911" t="str">
            <v>44kV</v>
          </cell>
          <cell r="G911">
            <v>6</v>
          </cell>
        </row>
        <row r="912">
          <cell r="B912" t="str">
            <v>24160BRLV-44kV</v>
          </cell>
          <cell r="C912" t="str">
            <v>AIP005687</v>
          </cell>
          <cell r="D912" t="str">
            <v>24160</v>
          </cell>
          <cell r="E912" t="str">
            <v>BRLV-44kV</v>
          </cell>
          <cell r="F912" t="str">
            <v>44kV</v>
          </cell>
          <cell r="G912">
            <v>4</v>
          </cell>
        </row>
        <row r="913">
          <cell r="B913" t="str">
            <v>24160CHARGER-125V</v>
          </cell>
          <cell r="C913" t="str">
            <v>AIP005687</v>
          </cell>
          <cell r="D913" t="str">
            <v>24160</v>
          </cell>
          <cell r="E913" t="str">
            <v>CHARGER-125V</v>
          </cell>
          <cell r="F913" t="str">
            <v>125V</v>
          </cell>
          <cell r="G913">
            <v>1</v>
          </cell>
        </row>
        <row r="914">
          <cell r="B914" t="str">
            <v>24160DCBATTERY-125V</v>
          </cell>
          <cell r="C914" t="str">
            <v>AIP005687</v>
          </cell>
          <cell r="D914" t="str">
            <v>24160</v>
          </cell>
          <cell r="E914" t="str">
            <v>DCBATTERY-125V</v>
          </cell>
          <cell r="F914" t="str">
            <v>125V</v>
          </cell>
          <cell r="G914">
            <v>1</v>
          </cell>
        </row>
        <row r="915">
          <cell r="B915" t="str">
            <v>24160PCT</v>
          </cell>
          <cell r="C915" t="str">
            <v>AIP005687</v>
          </cell>
          <cell r="D915" t="str">
            <v>24160</v>
          </cell>
          <cell r="E915" t="str">
            <v>PCT</v>
          </cell>
          <cell r="F915" t="str">
            <v>PCT Box</v>
          </cell>
          <cell r="G915">
            <v>1</v>
          </cell>
        </row>
        <row r="916">
          <cell r="B916" t="str">
            <v>24160SC-44kV</v>
          </cell>
          <cell r="C916" t="str">
            <v>AIP005687</v>
          </cell>
          <cell r="D916" t="str">
            <v>24160</v>
          </cell>
          <cell r="E916" t="str">
            <v>SC-44kV</v>
          </cell>
          <cell r="F916" t="str">
            <v>44kV</v>
          </cell>
          <cell r="G916">
            <v>1</v>
          </cell>
        </row>
        <row r="917">
          <cell r="B917" t="str">
            <v>24182CHARGER-125V</v>
          </cell>
          <cell r="C917" t="str">
            <v>AIP005690</v>
          </cell>
          <cell r="D917" t="str">
            <v>24182</v>
          </cell>
          <cell r="E917" t="str">
            <v>CHARGER-125V</v>
          </cell>
          <cell r="F917" t="str">
            <v>125V</v>
          </cell>
          <cell r="G917">
            <v>1</v>
          </cell>
        </row>
        <row r="918">
          <cell r="B918" t="str">
            <v>24182MVGIS-27.6kV</v>
          </cell>
          <cell r="C918" t="str">
            <v>AIP005690</v>
          </cell>
          <cell r="D918" t="str">
            <v>24182</v>
          </cell>
          <cell r="E918" t="str">
            <v>MVGIS-27.6kV</v>
          </cell>
          <cell r="F918" t="str">
            <v>27.6kV</v>
          </cell>
          <cell r="G918">
            <v>2</v>
          </cell>
        </row>
        <row r="919">
          <cell r="B919" t="str">
            <v>24182PR</v>
          </cell>
          <cell r="C919" t="str">
            <v>AIP005690</v>
          </cell>
          <cell r="D919" t="str">
            <v>24182</v>
          </cell>
          <cell r="E919" t="str">
            <v>PR</v>
          </cell>
          <cell r="F919" t="str">
            <v>Protections</v>
          </cell>
          <cell r="G919">
            <v>36</v>
          </cell>
        </row>
        <row r="920">
          <cell r="B920" t="str">
            <v>24182RTU-DESN</v>
          </cell>
          <cell r="C920" t="str">
            <v>AIP005690</v>
          </cell>
          <cell r="D920" t="str">
            <v>24182</v>
          </cell>
          <cell r="E920" t="str">
            <v>RTU-DESN</v>
          </cell>
          <cell r="F920" t="str">
            <v>DESN</v>
          </cell>
          <cell r="G920">
            <v>1</v>
          </cell>
        </row>
        <row r="921">
          <cell r="B921" t="str">
            <v>24182SA-230kV</v>
          </cell>
          <cell r="C921" t="str">
            <v>AIP005690</v>
          </cell>
          <cell r="D921" t="str">
            <v>24182</v>
          </cell>
          <cell r="E921" t="str">
            <v>SA-230kV</v>
          </cell>
          <cell r="F921" t="str">
            <v>230kV</v>
          </cell>
          <cell r="G921">
            <v>6</v>
          </cell>
        </row>
        <row r="922">
          <cell r="B922" t="str">
            <v>24164AC</v>
          </cell>
          <cell r="C922" t="str">
            <v>AIP005702</v>
          </cell>
          <cell r="D922" t="str">
            <v>24164</v>
          </cell>
          <cell r="E922" t="str">
            <v>AC</v>
          </cell>
          <cell r="F922" t="str">
            <v>AC Transfer Scheme</v>
          </cell>
          <cell r="G922">
            <v>1</v>
          </cell>
        </row>
        <row r="923">
          <cell r="B923" t="str">
            <v>24164BRHV-115kV</v>
          </cell>
          <cell r="C923" t="str">
            <v>AIP005702</v>
          </cell>
          <cell r="D923" t="str">
            <v>24164</v>
          </cell>
          <cell r="E923" t="str">
            <v>BRHV-115kV</v>
          </cell>
          <cell r="F923" t="str">
            <v>115kV</v>
          </cell>
          <cell r="G923">
            <v>3</v>
          </cell>
        </row>
        <row r="924">
          <cell r="B924" t="str">
            <v>24164BRHV-230kV</v>
          </cell>
          <cell r="C924" t="str">
            <v>AIP005702</v>
          </cell>
          <cell r="D924" t="str">
            <v>24164</v>
          </cell>
          <cell r="E924" t="str">
            <v>BRHV-230kV</v>
          </cell>
          <cell r="F924" t="str">
            <v>230kV</v>
          </cell>
          <cell r="G924">
            <v>4</v>
          </cell>
        </row>
        <row r="925">
          <cell r="B925" t="str">
            <v>24164HVIT</v>
          </cell>
          <cell r="C925" t="str">
            <v>AIP005702</v>
          </cell>
          <cell r="D925" t="str">
            <v>24164</v>
          </cell>
          <cell r="E925" t="str">
            <v>HVIT</v>
          </cell>
          <cell r="F925" t="str">
            <v>HVITs</v>
          </cell>
          <cell r="G925">
            <v>12</v>
          </cell>
        </row>
        <row r="926">
          <cell r="B926" t="str">
            <v>24164PR</v>
          </cell>
          <cell r="C926" t="str">
            <v>AIP005702</v>
          </cell>
          <cell r="D926" t="str">
            <v>24164</v>
          </cell>
          <cell r="E926" t="str">
            <v>PR</v>
          </cell>
          <cell r="F926" t="str">
            <v>Protections</v>
          </cell>
          <cell r="G926">
            <v>26</v>
          </cell>
        </row>
        <row r="927">
          <cell r="B927" t="str">
            <v>24164SPILL</v>
          </cell>
          <cell r="C927" t="str">
            <v>AIP005702</v>
          </cell>
          <cell r="D927" t="str">
            <v>24164</v>
          </cell>
          <cell r="E927" t="str">
            <v>SPILL</v>
          </cell>
          <cell r="F927" t="str">
            <v>Spill Containment</v>
          </cell>
          <cell r="G927">
            <v>2</v>
          </cell>
        </row>
        <row r="928">
          <cell r="B928" t="str">
            <v>24164SS-BULK</v>
          </cell>
          <cell r="C928" t="str">
            <v>AIP005702</v>
          </cell>
          <cell r="D928" t="str">
            <v>24164</v>
          </cell>
          <cell r="E928" t="str">
            <v>SS-BULK</v>
          </cell>
          <cell r="F928" t="str">
            <v>BULK</v>
          </cell>
          <cell r="G928">
            <v>2</v>
          </cell>
        </row>
        <row r="929">
          <cell r="B929" t="str">
            <v>24164SWAB-115kV</v>
          </cell>
          <cell r="C929" t="str">
            <v>AIP005702</v>
          </cell>
          <cell r="D929" t="str">
            <v>24164</v>
          </cell>
          <cell r="E929" t="str">
            <v>SWAB-115kV</v>
          </cell>
          <cell r="F929" t="str">
            <v>115kV</v>
          </cell>
          <cell r="G929">
            <v>3</v>
          </cell>
        </row>
        <row r="930">
          <cell r="B930" t="str">
            <v>24164SWAB-230kV</v>
          </cell>
          <cell r="C930" t="str">
            <v>AIP005702</v>
          </cell>
          <cell r="D930" t="str">
            <v>24164</v>
          </cell>
          <cell r="E930" t="str">
            <v>SWAB-230kV</v>
          </cell>
          <cell r="F930" t="str">
            <v>230kV</v>
          </cell>
          <cell r="G930">
            <v>5</v>
          </cell>
        </row>
        <row r="931">
          <cell r="B931" t="str">
            <v>24164TF-AUTO S230-A(239-121kV) - 125MVA</v>
          </cell>
          <cell r="C931" t="str">
            <v>AIP005702</v>
          </cell>
          <cell r="D931" t="str">
            <v>24164</v>
          </cell>
          <cell r="E931" t="str">
            <v>TF-AUTO S230-A(239-121kV) - 125MVA</v>
          </cell>
          <cell r="F931" t="str">
            <v>AUTO S230-A(239-121kV) - 125MVA</v>
          </cell>
          <cell r="G931">
            <v>2</v>
          </cell>
        </row>
        <row r="932">
          <cell r="B932" t="str">
            <v>24163AC-BULK</v>
          </cell>
          <cell r="C932" t="str">
            <v>AIP005718</v>
          </cell>
          <cell r="D932" t="str">
            <v>24163</v>
          </cell>
          <cell r="E932" t="str">
            <v>AC-BULK</v>
          </cell>
          <cell r="F932" t="str">
            <v>BULK</v>
          </cell>
          <cell r="G932">
            <v>1</v>
          </cell>
        </row>
        <row r="933">
          <cell r="B933" t="str">
            <v>24163BRHV-115kV</v>
          </cell>
          <cell r="C933" t="str">
            <v>AIP005718</v>
          </cell>
          <cell r="D933" t="str">
            <v>24163</v>
          </cell>
          <cell r="E933" t="str">
            <v>BRHV-115kV</v>
          </cell>
          <cell r="F933" t="str">
            <v>115kV</v>
          </cell>
          <cell r="G933">
            <v>4</v>
          </cell>
        </row>
        <row r="934">
          <cell r="B934" t="str">
            <v>24163BRHV-230kV</v>
          </cell>
          <cell r="C934" t="str">
            <v>AIP005718</v>
          </cell>
          <cell r="D934" t="str">
            <v>24163</v>
          </cell>
          <cell r="E934" t="str">
            <v>BRHV-230kV</v>
          </cell>
          <cell r="F934" t="str">
            <v>230kV</v>
          </cell>
          <cell r="G934">
            <v>3</v>
          </cell>
        </row>
        <row r="935">
          <cell r="B935" t="str">
            <v>24163HVIT-115kV</v>
          </cell>
          <cell r="C935" t="str">
            <v>AIP005718</v>
          </cell>
          <cell r="D935" t="str">
            <v>24163</v>
          </cell>
          <cell r="E935" t="str">
            <v>HVIT-115kV</v>
          </cell>
          <cell r="F935" t="str">
            <v>115kV</v>
          </cell>
          <cell r="G935">
            <v>6</v>
          </cell>
        </row>
        <row r="936">
          <cell r="B936" t="str">
            <v>24163HVIT-230kV</v>
          </cell>
          <cell r="C936" t="str">
            <v>AIP005718</v>
          </cell>
          <cell r="D936" t="str">
            <v>24163</v>
          </cell>
          <cell r="E936" t="str">
            <v>HVIT-230kV</v>
          </cell>
          <cell r="F936" t="str">
            <v>230kV</v>
          </cell>
          <cell r="G936">
            <v>9</v>
          </cell>
        </row>
        <row r="937">
          <cell r="B937" t="str">
            <v>24163PR</v>
          </cell>
          <cell r="C937" t="str">
            <v>AIP005718</v>
          </cell>
          <cell r="D937" t="str">
            <v>24163</v>
          </cell>
          <cell r="E937" t="str">
            <v>PR</v>
          </cell>
          <cell r="F937" t="str">
            <v>Protections</v>
          </cell>
          <cell r="G937">
            <v>21</v>
          </cell>
        </row>
        <row r="938">
          <cell r="B938" t="str">
            <v>24221BRLV-13.8kV</v>
          </cell>
          <cell r="C938" t="str">
            <v>AIP005730</v>
          </cell>
          <cell r="D938" t="str">
            <v>24221</v>
          </cell>
          <cell r="E938" t="str">
            <v>BRLV-13.8kV</v>
          </cell>
          <cell r="F938" t="str">
            <v>13.8kV</v>
          </cell>
          <cell r="G938">
            <v>18</v>
          </cell>
        </row>
        <row r="939">
          <cell r="B939" t="str">
            <v>24221DCBATTERY-125V</v>
          </cell>
          <cell r="C939" t="str">
            <v>AIP005730</v>
          </cell>
          <cell r="D939" t="str">
            <v>24221</v>
          </cell>
          <cell r="E939" t="str">
            <v>DCBATTERY-125V</v>
          </cell>
          <cell r="F939" t="str">
            <v>125V</v>
          </cell>
          <cell r="G939">
            <v>1</v>
          </cell>
        </row>
        <row r="940">
          <cell r="B940" t="str">
            <v>24221HVIT-115kV</v>
          </cell>
          <cell r="C940" t="str">
            <v>AIP005730</v>
          </cell>
          <cell r="D940" t="str">
            <v>24221</v>
          </cell>
          <cell r="E940" t="str">
            <v>HVIT-115kV</v>
          </cell>
          <cell r="F940" t="str">
            <v>115kV</v>
          </cell>
          <cell r="G940">
            <v>3</v>
          </cell>
        </row>
        <row r="941">
          <cell r="B941" t="str">
            <v>24221PCT</v>
          </cell>
          <cell r="C941" t="str">
            <v>AIP005730</v>
          </cell>
          <cell r="D941" t="str">
            <v>24221</v>
          </cell>
          <cell r="E941" t="str">
            <v>PCT</v>
          </cell>
          <cell r="F941" t="str">
            <v>PCT Box</v>
          </cell>
          <cell r="G941">
            <v>1</v>
          </cell>
        </row>
        <row r="942">
          <cell r="B942" t="str">
            <v>24221SWAB-115kV</v>
          </cell>
          <cell r="C942" t="str">
            <v>AIP005730</v>
          </cell>
          <cell r="D942" t="str">
            <v>24221</v>
          </cell>
          <cell r="E942" t="str">
            <v>SWAB-115kV</v>
          </cell>
          <cell r="F942" t="str">
            <v>115kV</v>
          </cell>
          <cell r="G942">
            <v>2</v>
          </cell>
        </row>
        <row r="943">
          <cell r="B943" t="str">
            <v>24221TF-S115-D(110-14-14kV) - 75MVA</v>
          </cell>
          <cell r="C943" t="str">
            <v>AIP005730</v>
          </cell>
          <cell r="D943" t="str">
            <v>24221</v>
          </cell>
          <cell r="E943" t="str">
            <v>TF-S115-D(110-14-14kV) - 75MVA</v>
          </cell>
          <cell r="F943" t="str">
            <v>S115-D(110-14-14kV) - 75MVA</v>
          </cell>
          <cell r="G943">
            <v>1</v>
          </cell>
        </row>
        <row r="944">
          <cell r="B944" t="str">
            <v>24214BRLV-44kV</v>
          </cell>
          <cell r="C944" t="str">
            <v>AIP005740</v>
          </cell>
          <cell r="D944" t="str">
            <v>24214</v>
          </cell>
          <cell r="E944" t="str">
            <v>BRLV-44kV</v>
          </cell>
          <cell r="F944" t="str">
            <v>44kV</v>
          </cell>
          <cell r="G944">
            <v>3</v>
          </cell>
        </row>
        <row r="945">
          <cell r="B945" t="str">
            <v>24214CHARGER-125V</v>
          </cell>
          <cell r="C945" t="str">
            <v>AIP005740</v>
          </cell>
          <cell r="D945" t="str">
            <v>24214</v>
          </cell>
          <cell r="E945" t="str">
            <v>CHARGER-125V</v>
          </cell>
          <cell r="F945" t="str">
            <v>125V</v>
          </cell>
          <cell r="G945">
            <v>1</v>
          </cell>
        </row>
        <row r="946">
          <cell r="B946" t="str">
            <v>24214CHARGER-48V</v>
          </cell>
          <cell r="C946" t="str">
            <v>AIP005740</v>
          </cell>
          <cell r="D946" t="str">
            <v>24214</v>
          </cell>
          <cell r="E946" t="str">
            <v>CHARGER-48V</v>
          </cell>
          <cell r="F946" t="str">
            <v>48V</v>
          </cell>
          <cell r="G946">
            <v>2</v>
          </cell>
        </row>
        <row r="947">
          <cell r="B947" t="str">
            <v>24214DCBATTERY-125V</v>
          </cell>
          <cell r="C947" t="str">
            <v>AIP005740</v>
          </cell>
          <cell r="D947" t="str">
            <v>24214</v>
          </cell>
          <cell r="E947" t="str">
            <v>DCBATTERY-125V</v>
          </cell>
          <cell r="F947" t="str">
            <v>125V</v>
          </cell>
          <cell r="G947">
            <v>1</v>
          </cell>
        </row>
        <row r="948">
          <cell r="B948" t="str">
            <v>24214HVIT-115kV</v>
          </cell>
          <cell r="C948" t="str">
            <v>AIP005740</v>
          </cell>
          <cell r="D948" t="str">
            <v>24214</v>
          </cell>
          <cell r="E948" t="str">
            <v>HVIT-115kV</v>
          </cell>
          <cell r="F948" t="str">
            <v>115kV</v>
          </cell>
          <cell r="G948">
            <v>2</v>
          </cell>
        </row>
        <row r="949">
          <cell r="B949" t="str">
            <v>24214PR</v>
          </cell>
          <cell r="C949" t="str">
            <v>AIP005740</v>
          </cell>
          <cell r="D949" t="str">
            <v>24214</v>
          </cell>
          <cell r="E949" t="str">
            <v>PR</v>
          </cell>
          <cell r="F949" t="str">
            <v>Protections</v>
          </cell>
          <cell r="G949">
            <v>27</v>
          </cell>
        </row>
        <row r="950">
          <cell r="B950" t="str">
            <v>24214SA-115kV</v>
          </cell>
          <cell r="C950" t="str">
            <v>AIP005740</v>
          </cell>
          <cell r="D950" t="str">
            <v>24214</v>
          </cell>
          <cell r="E950" t="str">
            <v>SA-115kV</v>
          </cell>
          <cell r="F950" t="str">
            <v>115kV</v>
          </cell>
          <cell r="G950">
            <v>3</v>
          </cell>
        </row>
        <row r="951">
          <cell r="B951" t="str">
            <v>24214SA-44kV</v>
          </cell>
          <cell r="C951" t="str">
            <v>AIP005740</v>
          </cell>
          <cell r="D951" t="str">
            <v>24214</v>
          </cell>
          <cell r="E951" t="str">
            <v>SA-44kV</v>
          </cell>
          <cell r="F951" t="str">
            <v>44kV</v>
          </cell>
          <cell r="G951">
            <v>3</v>
          </cell>
        </row>
        <row r="952">
          <cell r="B952" t="str">
            <v>24214SWAB-115kV</v>
          </cell>
          <cell r="C952" t="str">
            <v>AIP005740</v>
          </cell>
          <cell r="D952" t="str">
            <v>24214</v>
          </cell>
          <cell r="E952" t="str">
            <v>SWAB-115kV</v>
          </cell>
          <cell r="F952" t="str">
            <v>115kV</v>
          </cell>
          <cell r="G952">
            <v>6</v>
          </cell>
        </row>
        <row r="953">
          <cell r="B953" t="str">
            <v>24214SWAB-230kV</v>
          </cell>
          <cell r="C953" t="str">
            <v>AIP005740</v>
          </cell>
          <cell r="D953" t="str">
            <v>24214</v>
          </cell>
          <cell r="E953" t="str">
            <v>SWAB-230kV</v>
          </cell>
          <cell r="F953" t="str">
            <v>230kV</v>
          </cell>
          <cell r="G953">
            <v>5</v>
          </cell>
        </row>
        <row r="954">
          <cell r="B954" t="str">
            <v>24214TF-S115-C(115-44kV) - 42MVA</v>
          </cell>
          <cell r="C954" t="str">
            <v>AIP005740</v>
          </cell>
          <cell r="D954" t="str">
            <v>24214</v>
          </cell>
          <cell r="E954" t="str">
            <v>TF-S115-C(115-44kV) - 42MVA</v>
          </cell>
          <cell r="F954" t="str">
            <v>S115-C(115-44kV) - 42MVA</v>
          </cell>
          <cell r="G954">
            <v>1</v>
          </cell>
        </row>
        <row r="955">
          <cell r="B955" t="str">
            <v>24184CHARGER-250V</v>
          </cell>
          <cell r="C955" t="str">
            <v>AIP005752</v>
          </cell>
          <cell r="D955" t="str">
            <v>24184</v>
          </cell>
          <cell r="E955" t="str">
            <v>CHARGER-250V</v>
          </cell>
          <cell r="F955" t="str">
            <v>250V</v>
          </cell>
          <cell r="G955">
            <v>2</v>
          </cell>
        </row>
        <row r="956">
          <cell r="B956" t="str">
            <v>24184DC</v>
          </cell>
          <cell r="C956" t="str">
            <v>AIP005752</v>
          </cell>
          <cell r="D956" t="str">
            <v>24184</v>
          </cell>
          <cell r="E956" t="str">
            <v>DC</v>
          </cell>
          <cell r="F956" t="str">
            <v>DC Transfer Scheme</v>
          </cell>
          <cell r="G956">
            <v>1</v>
          </cell>
        </row>
        <row r="957">
          <cell r="B957" t="str">
            <v>24184DCBATTERY-125V</v>
          </cell>
          <cell r="C957" t="str">
            <v>AIP005752</v>
          </cell>
          <cell r="D957" t="str">
            <v>24184</v>
          </cell>
          <cell r="E957" t="str">
            <v>DCBATTERY-125V</v>
          </cell>
          <cell r="F957" t="str">
            <v>125V</v>
          </cell>
          <cell r="G957">
            <v>1</v>
          </cell>
        </row>
        <row r="958">
          <cell r="B958" t="str">
            <v>24184DCBATTERY-250V</v>
          </cell>
          <cell r="C958" t="str">
            <v>AIP005752</v>
          </cell>
          <cell r="D958" t="str">
            <v>24184</v>
          </cell>
          <cell r="E958" t="str">
            <v>DCBATTERY-250V</v>
          </cell>
          <cell r="F958" t="str">
            <v>250V</v>
          </cell>
          <cell r="G958">
            <v>2</v>
          </cell>
        </row>
        <row r="959">
          <cell r="B959" t="str">
            <v>24184DCBATTERY-48V</v>
          </cell>
          <cell r="C959" t="str">
            <v>AIP005752</v>
          </cell>
          <cell r="D959" t="str">
            <v>24184</v>
          </cell>
          <cell r="E959" t="str">
            <v>DCBATTERY-48V</v>
          </cell>
          <cell r="F959" t="str">
            <v>48V</v>
          </cell>
          <cell r="G959">
            <v>3</v>
          </cell>
        </row>
        <row r="960">
          <cell r="B960" t="str">
            <v>24184HVIT-500kV</v>
          </cell>
          <cell r="C960" t="str">
            <v>AIP005752</v>
          </cell>
          <cell r="D960" t="str">
            <v>24184</v>
          </cell>
          <cell r="E960" t="str">
            <v>HVIT-500kV</v>
          </cell>
          <cell r="F960" t="str">
            <v>500kV</v>
          </cell>
          <cell r="G960">
            <v>6</v>
          </cell>
        </row>
        <row r="961">
          <cell r="B961" t="str">
            <v>24184PR</v>
          </cell>
          <cell r="C961" t="str">
            <v>AIP005752</v>
          </cell>
          <cell r="D961" t="str">
            <v>24184</v>
          </cell>
          <cell r="E961" t="str">
            <v>PR</v>
          </cell>
          <cell r="F961" t="str">
            <v>Protections</v>
          </cell>
          <cell r="G961">
            <v>42</v>
          </cell>
        </row>
        <row r="962">
          <cell r="B962" t="str">
            <v>24184SA-230kV</v>
          </cell>
          <cell r="C962" t="str">
            <v>AIP005752</v>
          </cell>
          <cell r="D962" t="str">
            <v>24184</v>
          </cell>
          <cell r="E962" t="str">
            <v>SA-230kV</v>
          </cell>
          <cell r="F962" t="str">
            <v>230kV</v>
          </cell>
          <cell r="G962">
            <v>60</v>
          </cell>
        </row>
        <row r="963">
          <cell r="B963" t="str">
            <v>24220BRLV-13.8kV</v>
          </cell>
          <cell r="C963" t="str">
            <v>AIP005753</v>
          </cell>
          <cell r="D963" t="str">
            <v>24220</v>
          </cell>
          <cell r="E963" t="str">
            <v>BRLV-13.8kV</v>
          </cell>
          <cell r="F963" t="str">
            <v>13.8kV</v>
          </cell>
          <cell r="G963">
            <v>20</v>
          </cell>
        </row>
        <row r="964">
          <cell r="B964" t="str">
            <v>24220BRLV-27.6kV</v>
          </cell>
          <cell r="C964" t="str">
            <v>AIP005753</v>
          </cell>
          <cell r="D964" t="str">
            <v>24220</v>
          </cell>
          <cell r="E964" t="str">
            <v>BRLV-27.6kV</v>
          </cell>
          <cell r="F964" t="str">
            <v>27.6kV</v>
          </cell>
          <cell r="G964">
            <v>9</v>
          </cell>
        </row>
        <row r="965">
          <cell r="B965" t="str">
            <v>24220CHARGER-125V</v>
          </cell>
          <cell r="C965" t="str">
            <v>AIP005753</v>
          </cell>
          <cell r="D965" t="str">
            <v>24220</v>
          </cell>
          <cell r="E965" t="str">
            <v>CHARGER-125V</v>
          </cell>
          <cell r="F965" t="str">
            <v>125V</v>
          </cell>
          <cell r="G965">
            <v>1</v>
          </cell>
        </row>
        <row r="966">
          <cell r="B966" t="str">
            <v>24220DCBATTERY-125V</v>
          </cell>
          <cell r="C966" t="str">
            <v>AIP005753</v>
          </cell>
          <cell r="D966" t="str">
            <v>24220</v>
          </cell>
          <cell r="E966" t="str">
            <v>DCBATTERY-125V</v>
          </cell>
          <cell r="F966" t="str">
            <v>125V</v>
          </cell>
          <cell r="G966">
            <v>1</v>
          </cell>
        </row>
        <row r="967">
          <cell r="B967" t="str">
            <v>24220PR</v>
          </cell>
          <cell r="C967" t="str">
            <v>AIP005753</v>
          </cell>
          <cell r="D967" t="str">
            <v>24220</v>
          </cell>
          <cell r="E967" t="str">
            <v>PR</v>
          </cell>
          <cell r="F967" t="str">
            <v>Protections</v>
          </cell>
          <cell r="G967">
            <v>18</v>
          </cell>
        </row>
        <row r="968">
          <cell r="B968" t="str">
            <v>24220SS-DESN</v>
          </cell>
          <cell r="C968" t="str">
            <v>AIP005753</v>
          </cell>
          <cell r="D968" t="str">
            <v>24220</v>
          </cell>
          <cell r="E968" t="str">
            <v>SS-DESN</v>
          </cell>
          <cell r="F968" t="str">
            <v>DESN</v>
          </cell>
          <cell r="G968">
            <v>2</v>
          </cell>
        </row>
        <row r="969">
          <cell r="B969" t="str">
            <v>24220TF-S230-A(215-28kV) - 83MVA</v>
          </cell>
          <cell r="C969" t="str">
            <v>AIP005753</v>
          </cell>
          <cell r="D969" t="str">
            <v>24220</v>
          </cell>
          <cell r="E969" t="str">
            <v>TF-S230-A(215-28kV) - 83MVA</v>
          </cell>
          <cell r="F969" t="str">
            <v>S230-A(215-28kV) - 83MVA</v>
          </cell>
          <cell r="G969">
            <v>2</v>
          </cell>
        </row>
        <row r="970">
          <cell r="B970" t="str">
            <v>24179AC-BULK</v>
          </cell>
          <cell r="C970" t="str">
            <v>AIP005754</v>
          </cell>
          <cell r="D970" t="str">
            <v>24179</v>
          </cell>
          <cell r="E970" t="str">
            <v>AC-BULK</v>
          </cell>
          <cell r="F970" t="str">
            <v>BULK</v>
          </cell>
          <cell r="G970">
            <v>1</v>
          </cell>
        </row>
        <row r="971">
          <cell r="B971" t="str">
            <v>24179CHARGER-250V</v>
          </cell>
          <cell r="C971" t="str">
            <v>AIP005754</v>
          </cell>
          <cell r="D971" t="str">
            <v>24179</v>
          </cell>
          <cell r="E971" t="str">
            <v>CHARGER-250V</v>
          </cell>
          <cell r="F971" t="str">
            <v>250V</v>
          </cell>
          <cell r="G971">
            <v>2</v>
          </cell>
        </row>
        <row r="972">
          <cell r="B972" t="str">
            <v>24179DC</v>
          </cell>
          <cell r="C972" t="str">
            <v>AIP005754</v>
          </cell>
          <cell r="D972" t="str">
            <v>24179</v>
          </cell>
          <cell r="E972" t="str">
            <v>DC</v>
          </cell>
          <cell r="F972" t="str">
            <v>DC Transfer Scheme</v>
          </cell>
          <cell r="G972">
            <v>1</v>
          </cell>
        </row>
        <row r="973">
          <cell r="B973" t="str">
            <v>24179DCBATTERY-250V</v>
          </cell>
          <cell r="C973" t="str">
            <v>AIP005754</v>
          </cell>
          <cell r="D973" t="str">
            <v>24179</v>
          </cell>
          <cell r="E973" t="str">
            <v>DCBATTERY-250V</v>
          </cell>
          <cell r="F973" t="str">
            <v>250V</v>
          </cell>
          <cell r="G973">
            <v>2</v>
          </cell>
        </row>
        <row r="974">
          <cell r="B974" t="str">
            <v>24179HVIT-500kV</v>
          </cell>
          <cell r="C974" t="str">
            <v>AIP005754</v>
          </cell>
          <cell r="D974" t="str">
            <v>24179</v>
          </cell>
          <cell r="E974" t="str">
            <v>HVIT-500kV</v>
          </cell>
          <cell r="F974" t="str">
            <v>500kV</v>
          </cell>
          <cell r="G974">
            <v>9</v>
          </cell>
        </row>
        <row r="975">
          <cell r="B975" t="str">
            <v>24179PR</v>
          </cell>
          <cell r="C975" t="str">
            <v>AIP005754</v>
          </cell>
          <cell r="D975" t="str">
            <v>24179</v>
          </cell>
          <cell r="E975" t="str">
            <v>PR</v>
          </cell>
          <cell r="F975" t="str">
            <v>Protections</v>
          </cell>
          <cell r="G975">
            <v>24</v>
          </cell>
        </row>
        <row r="976">
          <cell r="B976" t="str">
            <v>24215BRHV-115kV</v>
          </cell>
          <cell r="C976" t="str">
            <v>AIP005755</v>
          </cell>
          <cell r="D976" t="str">
            <v>24215</v>
          </cell>
          <cell r="E976" t="str">
            <v>BRHV-115kV</v>
          </cell>
          <cell r="F976" t="str">
            <v>115kV</v>
          </cell>
          <cell r="G976">
            <v>2</v>
          </cell>
        </row>
        <row r="977">
          <cell r="B977" t="str">
            <v>24215BRLV-27.6kV</v>
          </cell>
          <cell r="C977" t="str">
            <v>AIP005755</v>
          </cell>
          <cell r="D977" t="str">
            <v>24215</v>
          </cell>
          <cell r="E977" t="str">
            <v>BRLV-27.6kV</v>
          </cell>
          <cell r="F977" t="str">
            <v>27.6kV</v>
          </cell>
          <cell r="G977">
            <v>3</v>
          </cell>
        </row>
        <row r="978">
          <cell r="B978" t="str">
            <v>24215CHARGER-250V</v>
          </cell>
          <cell r="C978" t="str">
            <v>AIP005755</v>
          </cell>
          <cell r="D978" t="str">
            <v>24215</v>
          </cell>
          <cell r="E978" t="str">
            <v>CHARGER-250V</v>
          </cell>
          <cell r="F978" t="str">
            <v>250V</v>
          </cell>
          <cell r="G978">
            <v>2</v>
          </cell>
        </row>
        <row r="979">
          <cell r="B979" t="str">
            <v>24215DCBATTERY-250V</v>
          </cell>
          <cell r="C979" t="str">
            <v>AIP005755</v>
          </cell>
          <cell r="D979" t="str">
            <v>24215</v>
          </cell>
          <cell r="E979" t="str">
            <v>DCBATTERY-250V</v>
          </cell>
          <cell r="F979" t="str">
            <v>250V</v>
          </cell>
          <cell r="G979">
            <v>2</v>
          </cell>
        </row>
        <row r="980">
          <cell r="B980" t="str">
            <v>24215PR</v>
          </cell>
          <cell r="C980" t="str">
            <v>AIP005755</v>
          </cell>
          <cell r="D980" t="str">
            <v>24215</v>
          </cell>
          <cell r="E980" t="str">
            <v>PR</v>
          </cell>
          <cell r="F980" t="str">
            <v>Protections</v>
          </cell>
          <cell r="G980">
            <v>38</v>
          </cell>
        </row>
        <row r="981">
          <cell r="B981" t="str">
            <v>24215SWAB-115kV</v>
          </cell>
          <cell r="C981" t="str">
            <v>AIP005755</v>
          </cell>
          <cell r="D981" t="str">
            <v>24215</v>
          </cell>
          <cell r="E981" t="str">
            <v>SWAB-115kV</v>
          </cell>
          <cell r="F981" t="str">
            <v>115kV</v>
          </cell>
          <cell r="G981">
            <v>2</v>
          </cell>
        </row>
        <row r="982">
          <cell r="B982" t="str">
            <v>24215TF-S230-A(215-28kV) - 83MVA</v>
          </cell>
          <cell r="C982" t="str">
            <v>AIP005755</v>
          </cell>
          <cell r="D982" t="str">
            <v>24215</v>
          </cell>
          <cell r="E982" t="str">
            <v>TF-S230-A(215-28kV) - 83MVA</v>
          </cell>
          <cell r="F982" t="str">
            <v>S230-A(215-28kV) - 83MVA</v>
          </cell>
          <cell r="G982">
            <v>2</v>
          </cell>
        </row>
        <row r="983">
          <cell r="B983" t="str">
            <v>24216AC-BULK</v>
          </cell>
          <cell r="C983" t="str">
            <v>AIP005757</v>
          </cell>
          <cell r="D983" t="str">
            <v>24216</v>
          </cell>
          <cell r="E983" t="str">
            <v>AC-BULK</v>
          </cell>
          <cell r="F983" t="str">
            <v>BULK</v>
          </cell>
          <cell r="G983">
            <v>1</v>
          </cell>
        </row>
        <row r="984">
          <cell r="B984" t="str">
            <v>24216CHARGER-125V</v>
          </cell>
          <cell r="C984" t="str">
            <v>AIP005757</v>
          </cell>
          <cell r="D984" t="str">
            <v>24216</v>
          </cell>
          <cell r="E984" t="str">
            <v>CHARGER-125V</v>
          </cell>
          <cell r="F984" t="str">
            <v>125V</v>
          </cell>
          <cell r="G984">
            <v>1</v>
          </cell>
        </row>
        <row r="985">
          <cell r="B985" t="str">
            <v>24216CHARGER-250V</v>
          </cell>
          <cell r="C985" t="str">
            <v>AIP005757</v>
          </cell>
          <cell r="D985" t="str">
            <v>24216</v>
          </cell>
          <cell r="E985" t="str">
            <v>CHARGER-250V</v>
          </cell>
          <cell r="F985" t="str">
            <v>250V</v>
          </cell>
          <cell r="G985">
            <v>2</v>
          </cell>
        </row>
        <row r="986">
          <cell r="B986" t="str">
            <v>24216DCBATTERY-125V</v>
          </cell>
          <cell r="C986" t="str">
            <v>AIP005757</v>
          </cell>
          <cell r="D986" t="str">
            <v>24216</v>
          </cell>
          <cell r="E986" t="str">
            <v>DCBATTERY-125V</v>
          </cell>
          <cell r="F986" t="str">
            <v>125V</v>
          </cell>
          <cell r="G986">
            <v>1</v>
          </cell>
        </row>
        <row r="987">
          <cell r="B987" t="str">
            <v>24216DCBATTERY-250V</v>
          </cell>
          <cell r="C987" t="str">
            <v>AIP005757</v>
          </cell>
          <cell r="D987" t="str">
            <v>24216</v>
          </cell>
          <cell r="E987" t="str">
            <v>DCBATTERY-250V</v>
          </cell>
          <cell r="F987" t="str">
            <v>250V</v>
          </cell>
          <cell r="G987">
            <v>1</v>
          </cell>
        </row>
        <row r="988">
          <cell r="B988" t="str">
            <v>24216HVIT-230kV</v>
          </cell>
          <cell r="C988" t="str">
            <v>AIP005757</v>
          </cell>
          <cell r="D988" t="str">
            <v>24216</v>
          </cell>
          <cell r="E988" t="str">
            <v>HVIT-230kV</v>
          </cell>
          <cell r="F988" t="str">
            <v>230kV</v>
          </cell>
          <cell r="G988">
            <v>6</v>
          </cell>
        </row>
        <row r="989">
          <cell r="B989" t="str">
            <v>24216PR</v>
          </cell>
          <cell r="C989" t="str">
            <v>AIP005757</v>
          </cell>
          <cell r="D989" t="str">
            <v>24216</v>
          </cell>
          <cell r="E989" t="str">
            <v>PR</v>
          </cell>
          <cell r="F989" t="str">
            <v>Protections</v>
          </cell>
          <cell r="G989">
            <v>92</v>
          </cell>
        </row>
        <row r="990">
          <cell r="B990" t="str">
            <v>24222BRLV-13.8kV</v>
          </cell>
          <cell r="C990" t="str">
            <v>AIP005759</v>
          </cell>
          <cell r="D990" t="str">
            <v>24222</v>
          </cell>
          <cell r="E990" t="str">
            <v>BRLV-13.8kV</v>
          </cell>
          <cell r="F990" t="str">
            <v>13.8kV</v>
          </cell>
          <cell r="G990">
            <v>11</v>
          </cell>
        </row>
        <row r="991">
          <cell r="B991" t="str">
            <v>24222CHARGER-125V</v>
          </cell>
          <cell r="C991" t="str">
            <v>AIP005759</v>
          </cell>
          <cell r="D991" t="str">
            <v>24222</v>
          </cell>
          <cell r="E991" t="str">
            <v>CHARGER-125V</v>
          </cell>
          <cell r="F991" t="str">
            <v>125V</v>
          </cell>
          <cell r="G991">
            <v>1</v>
          </cell>
        </row>
        <row r="992">
          <cell r="B992" t="str">
            <v>24222DCBATTERY-125V</v>
          </cell>
          <cell r="C992" t="str">
            <v>AIP005759</v>
          </cell>
          <cell r="D992" t="str">
            <v>24222</v>
          </cell>
          <cell r="E992" t="str">
            <v>DCBATTERY-125V</v>
          </cell>
          <cell r="F992" t="str">
            <v>125V</v>
          </cell>
          <cell r="G992">
            <v>1</v>
          </cell>
        </row>
        <row r="993">
          <cell r="B993" t="str">
            <v>24222PR</v>
          </cell>
          <cell r="C993" t="str">
            <v>AIP005759</v>
          </cell>
          <cell r="D993" t="str">
            <v>24222</v>
          </cell>
          <cell r="E993" t="str">
            <v>PR</v>
          </cell>
          <cell r="F993" t="str">
            <v>Protections</v>
          </cell>
          <cell r="G993">
            <v>31</v>
          </cell>
        </row>
        <row r="994">
          <cell r="B994" t="str">
            <v>24222TF-S115-D(110-14-14kV) - 75MVA</v>
          </cell>
          <cell r="C994" t="str">
            <v>AIP005759</v>
          </cell>
          <cell r="D994" t="str">
            <v>24222</v>
          </cell>
          <cell r="E994" t="str">
            <v>TF-S115-D(110-14-14kV) - 75MVA</v>
          </cell>
          <cell r="F994" t="str">
            <v>S115-D(110-14-14kV) - 75MVA</v>
          </cell>
          <cell r="G994">
            <v>1</v>
          </cell>
        </row>
        <row r="995">
          <cell r="B995" t="str">
            <v>24305CHARGER-250V</v>
          </cell>
          <cell r="C995" t="str">
            <v>AIP005779</v>
          </cell>
          <cell r="D995" t="str">
            <v>24305</v>
          </cell>
          <cell r="E995" t="str">
            <v>CHARGER-250V</v>
          </cell>
          <cell r="F995" t="str">
            <v>250V</v>
          </cell>
          <cell r="G995">
            <v>1</v>
          </cell>
        </row>
        <row r="996">
          <cell r="B996" t="str">
            <v>24305DCBATTERY-250V</v>
          </cell>
          <cell r="C996" t="str">
            <v>AIP005779</v>
          </cell>
          <cell r="D996" t="str">
            <v>24305</v>
          </cell>
          <cell r="E996" t="str">
            <v>DCBATTERY-250V</v>
          </cell>
          <cell r="F996" t="str">
            <v>250V</v>
          </cell>
          <cell r="G996">
            <v>1</v>
          </cell>
        </row>
        <row r="997">
          <cell r="B997" t="str">
            <v>24305PR</v>
          </cell>
          <cell r="C997" t="str">
            <v>AIP005779</v>
          </cell>
          <cell r="D997" t="str">
            <v>24305</v>
          </cell>
          <cell r="E997" t="str">
            <v>PR</v>
          </cell>
          <cell r="F997" t="str">
            <v>Protections</v>
          </cell>
          <cell r="G997">
            <v>4</v>
          </cell>
        </row>
        <row r="998">
          <cell r="B998" t="str">
            <v>24265IN</v>
          </cell>
          <cell r="C998" t="str">
            <v>AIP005780</v>
          </cell>
          <cell r="D998" t="str">
            <v>24265</v>
          </cell>
          <cell r="E998" t="str">
            <v>IN</v>
          </cell>
          <cell r="F998" t="str">
            <v>Insulators</v>
          </cell>
          <cell r="G998">
            <v>384</v>
          </cell>
        </row>
        <row r="999">
          <cell r="B999" t="str">
            <v>24265NCSH</v>
          </cell>
          <cell r="C999" t="str">
            <v>AIP005780</v>
          </cell>
          <cell r="D999" t="str">
            <v>24265</v>
          </cell>
          <cell r="E999" t="str">
            <v>NCSH</v>
          </cell>
          <cell r="F999" t="str">
            <v>Shieldwire (Km)</v>
          </cell>
          <cell r="G999">
            <v>10.58</v>
          </cell>
        </row>
        <row r="1000">
          <cell r="B1000" t="str">
            <v>24265OHCD</v>
          </cell>
          <cell r="C1000" t="str">
            <v>AIP005780</v>
          </cell>
          <cell r="D1000" t="str">
            <v>24265</v>
          </cell>
          <cell r="E1000" t="str">
            <v>OHCD</v>
          </cell>
          <cell r="F1000" t="str">
            <v>Overhead Conductor (Km)</v>
          </cell>
          <cell r="G1000">
            <v>21.95</v>
          </cell>
        </row>
        <row r="1001">
          <cell r="B1001" t="str">
            <v>24265PLST</v>
          </cell>
          <cell r="C1001" t="str">
            <v>AIP005780</v>
          </cell>
          <cell r="D1001" t="str">
            <v>24265</v>
          </cell>
          <cell r="E1001" t="str">
            <v>PLST</v>
          </cell>
          <cell r="F1001" t="str">
            <v>Steel Structures</v>
          </cell>
          <cell r="G1001">
            <v>62</v>
          </cell>
        </row>
        <row r="1002">
          <cell r="B1002" t="str">
            <v>24266IN</v>
          </cell>
          <cell r="C1002" t="str">
            <v>AIP005781</v>
          </cell>
          <cell r="D1002" t="str">
            <v>24266</v>
          </cell>
          <cell r="E1002" t="str">
            <v>IN</v>
          </cell>
          <cell r="F1002" t="str">
            <v>Insulators</v>
          </cell>
          <cell r="G1002">
            <v>121</v>
          </cell>
        </row>
        <row r="1003">
          <cell r="B1003" t="str">
            <v>24266NCSH</v>
          </cell>
          <cell r="C1003" t="str">
            <v>AIP005781</v>
          </cell>
          <cell r="D1003" t="str">
            <v>24266</v>
          </cell>
          <cell r="E1003" t="str">
            <v>NCSH</v>
          </cell>
          <cell r="F1003" t="str">
            <v>Shieldwire (Km)</v>
          </cell>
          <cell r="G1003">
            <v>4.1500000000000004</v>
          </cell>
        </row>
        <row r="1004">
          <cell r="B1004" t="str">
            <v>24266OHCD</v>
          </cell>
          <cell r="C1004" t="str">
            <v>AIP005781</v>
          </cell>
          <cell r="D1004" t="str">
            <v>24266</v>
          </cell>
          <cell r="E1004" t="str">
            <v>OHCD</v>
          </cell>
          <cell r="F1004" t="str">
            <v>Overhead Conductor (Km)</v>
          </cell>
          <cell r="G1004">
            <v>3.87</v>
          </cell>
        </row>
        <row r="1005">
          <cell r="B1005" t="str">
            <v>24266PLWD</v>
          </cell>
          <cell r="C1005" t="str">
            <v>AIP005781</v>
          </cell>
          <cell r="D1005" t="str">
            <v>24266</v>
          </cell>
          <cell r="E1005" t="str">
            <v>PLWD</v>
          </cell>
          <cell r="F1005" t="str">
            <v>Wood Poles (Structures)</v>
          </cell>
          <cell r="G1005">
            <v>39</v>
          </cell>
        </row>
        <row r="1006">
          <cell r="B1006" t="str">
            <v>24267IN</v>
          </cell>
          <cell r="C1006" t="str">
            <v>AIP005782</v>
          </cell>
          <cell r="D1006" t="str">
            <v>24267</v>
          </cell>
          <cell r="E1006" t="str">
            <v>IN</v>
          </cell>
          <cell r="F1006" t="str">
            <v>Insulators</v>
          </cell>
          <cell r="G1006">
            <v>105</v>
          </cell>
        </row>
        <row r="1007">
          <cell r="B1007" t="str">
            <v>24267NCSH</v>
          </cell>
          <cell r="C1007" t="str">
            <v>AIP005782</v>
          </cell>
          <cell r="D1007" t="str">
            <v>24267</v>
          </cell>
          <cell r="E1007" t="str">
            <v>NCSH</v>
          </cell>
          <cell r="F1007" t="str">
            <v>Shieldwire (Km)</v>
          </cell>
          <cell r="G1007">
            <v>2.48</v>
          </cell>
        </row>
        <row r="1008">
          <cell r="B1008" t="str">
            <v>24267OHCD</v>
          </cell>
          <cell r="C1008" t="str">
            <v>AIP005782</v>
          </cell>
          <cell r="D1008" t="str">
            <v>24267</v>
          </cell>
          <cell r="E1008" t="str">
            <v>OHCD</v>
          </cell>
          <cell r="F1008" t="str">
            <v>Overhead Conductor (Km)</v>
          </cell>
          <cell r="G1008">
            <v>2.4700000000000002</v>
          </cell>
        </row>
        <row r="1009">
          <cell r="B1009" t="str">
            <v>24267PLWD</v>
          </cell>
          <cell r="C1009" t="str">
            <v>AIP005782</v>
          </cell>
          <cell r="D1009" t="str">
            <v>24267</v>
          </cell>
          <cell r="E1009" t="str">
            <v>PLWD</v>
          </cell>
          <cell r="F1009" t="str">
            <v>Wood Poles (Structures)</v>
          </cell>
          <cell r="G1009">
            <v>34</v>
          </cell>
        </row>
        <row r="1010">
          <cell r="B1010" t="str">
            <v>24268IN</v>
          </cell>
          <cell r="C1010" t="str">
            <v>AIP005783</v>
          </cell>
          <cell r="D1010" t="str">
            <v>24268</v>
          </cell>
          <cell r="E1010" t="str">
            <v>IN</v>
          </cell>
          <cell r="F1010" t="str">
            <v>Insulators</v>
          </cell>
          <cell r="G1010">
            <v>4315</v>
          </cell>
        </row>
        <row r="1011">
          <cell r="B1011" t="str">
            <v>24268NCSH</v>
          </cell>
          <cell r="C1011" t="str">
            <v>AIP005783</v>
          </cell>
          <cell r="D1011" t="str">
            <v>24268</v>
          </cell>
          <cell r="E1011" t="str">
            <v>NCSH</v>
          </cell>
          <cell r="F1011" t="str">
            <v>Shieldwire (Km)</v>
          </cell>
          <cell r="G1011">
            <v>106</v>
          </cell>
        </row>
        <row r="1012">
          <cell r="B1012" t="str">
            <v>24268OHCD</v>
          </cell>
          <cell r="C1012" t="str">
            <v>AIP005783</v>
          </cell>
          <cell r="D1012" t="str">
            <v>24268</v>
          </cell>
          <cell r="E1012" t="str">
            <v>OHCD</v>
          </cell>
          <cell r="F1012" t="str">
            <v>Overhead Conductor (Km)</v>
          </cell>
          <cell r="G1012">
            <v>106</v>
          </cell>
        </row>
        <row r="1013">
          <cell r="B1013" t="str">
            <v>24268PLST</v>
          </cell>
          <cell r="C1013" t="str">
            <v>AIP005783</v>
          </cell>
          <cell r="D1013" t="str">
            <v>24268</v>
          </cell>
          <cell r="E1013" t="str">
            <v>PLST</v>
          </cell>
          <cell r="F1013" t="str">
            <v>Steel Structures</v>
          </cell>
          <cell r="G1013">
            <v>11</v>
          </cell>
        </row>
        <row r="1014">
          <cell r="B1014" t="str">
            <v>24268PLWD</v>
          </cell>
          <cell r="C1014" t="str">
            <v>AIP005783</v>
          </cell>
          <cell r="D1014" t="str">
            <v>24268</v>
          </cell>
          <cell r="E1014" t="str">
            <v>PLWD</v>
          </cell>
          <cell r="F1014" t="str">
            <v>Wood Poles (Structures)</v>
          </cell>
          <cell r="G1014">
            <v>682</v>
          </cell>
        </row>
        <row r="1015">
          <cell r="B1015" t="str">
            <v>24269IN</v>
          </cell>
          <cell r="C1015" t="str">
            <v>AIP005784</v>
          </cell>
          <cell r="D1015" t="str">
            <v>24269</v>
          </cell>
          <cell r="E1015" t="str">
            <v>IN</v>
          </cell>
          <cell r="F1015" t="str">
            <v>Insulators</v>
          </cell>
          <cell r="G1015">
            <v>2641</v>
          </cell>
        </row>
        <row r="1016">
          <cell r="B1016" t="str">
            <v>24269NCSH</v>
          </cell>
          <cell r="C1016" t="str">
            <v>AIP005784</v>
          </cell>
          <cell r="D1016" t="str">
            <v>24269</v>
          </cell>
          <cell r="E1016" t="str">
            <v>NCSH</v>
          </cell>
          <cell r="F1016" t="str">
            <v>Shieldwire (Km)</v>
          </cell>
          <cell r="G1016">
            <v>127.87</v>
          </cell>
        </row>
        <row r="1017">
          <cell r="B1017" t="str">
            <v>24269OHCD</v>
          </cell>
          <cell r="C1017" t="str">
            <v>AIP005784</v>
          </cell>
          <cell r="D1017" t="str">
            <v>24269</v>
          </cell>
          <cell r="E1017" t="str">
            <v>OHCD</v>
          </cell>
          <cell r="F1017" t="str">
            <v>Overhead Conductor (Km)</v>
          </cell>
          <cell r="G1017">
            <v>210.3877</v>
          </cell>
        </row>
        <row r="1018">
          <cell r="B1018" t="str">
            <v>24269PLST</v>
          </cell>
          <cell r="C1018" t="str">
            <v>AIP005784</v>
          </cell>
          <cell r="D1018" t="str">
            <v>24269</v>
          </cell>
          <cell r="E1018" t="str">
            <v>PLST</v>
          </cell>
          <cell r="F1018" t="str">
            <v>Steel Structures</v>
          </cell>
          <cell r="G1018">
            <v>410</v>
          </cell>
        </row>
        <row r="1019">
          <cell r="B1019" t="str">
            <v>24269PLWD</v>
          </cell>
          <cell r="C1019" t="str">
            <v>AIP005784</v>
          </cell>
          <cell r="D1019" t="str">
            <v>24269</v>
          </cell>
          <cell r="E1019" t="str">
            <v>PLWD</v>
          </cell>
          <cell r="F1019" t="str">
            <v>Wood Poles (Structures)</v>
          </cell>
          <cell r="G1019">
            <v>32</v>
          </cell>
        </row>
        <row r="1020">
          <cell r="B1020" t="str">
            <v>24270IN</v>
          </cell>
          <cell r="C1020" t="str">
            <v>AIP005785</v>
          </cell>
          <cell r="D1020" t="str">
            <v>24270</v>
          </cell>
          <cell r="E1020" t="str">
            <v>IN</v>
          </cell>
          <cell r="F1020" t="str">
            <v>Insulators</v>
          </cell>
          <cell r="G1020">
            <v>1411</v>
          </cell>
        </row>
        <row r="1021">
          <cell r="B1021" t="str">
            <v>24270NCSH</v>
          </cell>
          <cell r="C1021" t="str">
            <v>AIP005785</v>
          </cell>
          <cell r="D1021" t="str">
            <v>24270</v>
          </cell>
          <cell r="E1021" t="str">
            <v>NCSH</v>
          </cell>
          <cell r="F1021" t="str">
            <v>Shieldwire (Km)</v>
          </cell>
          <cell r="G1021">
            <v>59.93</v>
          </cell>
        </row>
        <row r="1022">
          <cell r="B1022" t="str">
            <v>24270OHCD</v>
          </cell>
          <cell r="C1022" t="str">
            <v>AIP005785</v>
          </cell>
          <cell r="D1022" t="str">
            <v>24270</v>
          </cell>
          <cell r="E1022" t="str">
            <v>OHCD</v>
          </cell>
          <cell r="F1022" t="str">
            <v>Overhead Conductor (Km)</v>
          </cell>
          <cell r="G1022">
            <v>58.570700000000002</v>
          </cell>
        </row>
        <row r="1023">
          <cell r="B1023" t="str">
            <v>24270PLST</v>
          </cell>
          <cell r="C1023" t="str">
            <v>AIP005785</v>
          </cell>
          <cell r="D1023" t="str">
            <v>24270</v>
          </cell>
          <cell r="E1023" t="str">
            <v>PLST</v>
          </cell>
          <cell r="F1023" t="str">
            <v>Steel Structures</v>
          </cell>
          <cell r="G1023">
            <v>11</v>
          </cell>
        </row>
        <row r="1024">
          <cell r="B1024" t="str">
            <v>24270PLWD</v>
          </cell>
          <cell r="C1024" t="str">
            <v>AIP005785</v>
          </cell>
          <cell r="D1024" t="str">
            <v>24270</v>
          </cell>
          <cell r="E1024" t="str">
            <v>PLWD</v>
          </cell>
          <cell r="F1024" t="str">
            <v>Wood Poles (Structures)</v>
          </cell>
          <cell r="G1024">
            <v>444</v>
          </cell>
        </row>
        <row r="1025">
          <cell r="B1025" t="str">
            <v>24272IN</v>
          </cell>
          <cell r="C1025" t="str">
            <v>AIP005787</v>
          </cell>
          <cell r="D1025" t="str">
            <v>24272</v>
          </cell>
          <cell r="E1025" t="str">
            <v>IN</v>
          </cell>
          <cell r="F1025" t="str">
            <v>Insulators</v>
          </cell>
          <cell r="G1025">
            <v>4666</v>
          </cell>
        </row>
        <row r="1026">
          <cell r="B1026" t="str">
            <v>24272NCSH</v>
          </cell>
          <cell r="C1026" t="str">
            <v>AIP005787</v>
          </cell>
          <cell r="D1026" t="str">
            <v>24272</v>
          </cell>
          <cell r="E1026" t="str">
            <v>NCSH</v>
          </cell>
          <cell r="F1026" t="str">
            <v>Shieldwire (Km)</v>
          </cell>
          <cell r="G1026">
            <v>162.30000000000001</v>
          </cell>
        </row>
        <row r="1027">
          <cell r="B1027" t="str">
            <v>24272OHCD</v>
          </cell>
          <cell r="C1027" t="str">
            <v>AIP005787</v>
          </cell>
          <cell r="D1027" t="str">
            <v>24272</v>
          </cell>
          <cell r="E1027" t="str">
            <v>OHCD</v>
          </cell>
          <cell r="F1027" t="str">
            <v>Overhead Conductor (Km)</v>
          </cell>
          <cell r="G1027">
            <v>162.30000000000001</v>
          </cell>
        </row>
        <row r="1028">
          <cell r="B1028" t="str">
            <v>24272PLWD</v>
          </cell>
          <cell r="C1028" t="str">
            <v>AIP005787</v>
          </cell>
          <cell r="D1028" t="str">
            <v>24272</v>
          </cell>
          <cell r="E1028" t="str">
            <v>PLWD</v>
          </cell>
          <cell r="F1028" t="str">
            <v>Wood Poles (Structures)</v>
          </cell>
          <cell r="G1028">
            <v>1505</v>
          </cell>
        </row>
        <row r="1029">
          <cell r="B1029" t="str">
            <v>24273IN</v>
          </cell>
          <cell r="C1029" t="str">
            <v>AIP005788</v>
          </cell>
          <cell r="D1029" t="str">
            <v>24273</v>
          </cell>
          <cell r="E1029" t="str">
            <v>IN</v>
          </cell>
          <cell r="F1029" t="str">
            <v>Insulators</v>
          </cell>
          <cell r="G1029">
            <v>87</v>
          </cell>
        </row>
        <row r="1030">
          <cell r="B1030" t="str">
            <v>24273NCSH</v>
          </cell>
          <cell r="C1030" t="str">
            <v>AIP005788</v>
          </cell>
          <cell r="D1030" t="str">
            <v>24273</v>
          </cell>
          <cell r="E1030" t="str">
            <v>NCSH</v>
          </cell>
          <cell r="F1030" t="str">
            <v>Shieldwire (Km)</v>
          </cell>
          <cell r="G1030">
            <v>2.5099999999999998</v>
          </cell>
        </row>
        <row r="1031">
          <cell r="B1031" t="str">
            <v>24273OHCD</v>
          </cell>
          <cell r="C1031" t="str">
            <v>AIP005788</v>
          </cell>
          <cell r="D1031" t="str">
            <v>24273</v>
          </cell>
          <cell r="E1031" t="str">
            <v>OHCD</v>
          </cell>
          <cell r="F1031" t="str">
            <v>Overhead Conductor (Km)</v>
          </cell>
          <cell r="G1031">
            <v>5.09</v>
          </cell>
        </row>
        <row r="1032">
          <cell r="B1032" t="str">
            <v>24273PLST</v>
          </cell>
          <cell r="C1032" t="str">
            <v>AIP005788</v>
          </cell>
          <cell r="D1032" t="str">
            <v>24273</v>
          </cell>
          <cell r="E1032" t="str">
            <v>PLST</v>
          </cell>
          <cell r="F1032" t="str">
            <v>Steel Structures</v>
          </cell>
          <cell r="G1032">
            <v>8</v>
          </cell>
        </row>
        <row r="1033">
          <cell r="B1033" t="str">
            <v>24274IN</v>
          </cell>
          <cell r="C1033" t="str">
            <v>AIP005789</v>
          </cell>
          <cell r="D1033" t="str">
            <v>24274</v>
          </cell>
          <cell r="E1033" t="str">
            <v>IN</v>
          </cell>
          <cell r="F1033" t="str">
            <v>Insulators</v>
          </cell>
          <cell r="G1033">
            <v>149</v>
          </cell>
        </row>
        <row r="1034">
          <cell r="B1034" t="str">
            <v>24274NCSH</v>
          </cell>
          <cell r="C1034" t="str">
            <v>AIP005789</v>
          </cell>
          <cell r="D1034" t="str">
            <v>24274</v>
          </cell>
          <cell r="E1034" t="str">
            <v>NCSH</v>
          </cell>
          <cell r="F1034" t="str">
            <v>Shieldwire (Km)</v>
          </cell>
          <cell r="G1034">
            <v>4.04</v>
          </cell>
        </row>
        <row r="1035">
          <cell r="B1035" t="str">
            <v>24274OHCD</v>
          </cell>
          <cell r="C1035" t="str">
            <v>AIP005789</v>
          </cell>
          <cell r="D1035" t="str">
            <v>24274</v>
          </cell>
          <cell r="E1035" t="str">
            <v>OHCD</v>
          </cell>
          <cell r="F1035" t="str">
            <v>Overhead Conductor (Km)</v>
          </cell>
          <cell r="G1035">
            <v>8.19</v>
          </cell>
        </row>
        <row r="1036">
          <cell r="B1036" t="str">
            <v>24274PLST</v>
          </cell>
          <cell r="C1036" t="str">
            <v>AIP005789</v>
          </cell>
          <cell r="D1036" t="str">
            <v>24274</v>
          </cell>
          <cell r="E1036" t="str">
            <v>PLST</v>
          </cell>
          <cell r="F1036" t="str">
            <v>Steel Structures</v>
          </cell>
          <cell r="G1036">
            <v>12</v>
          </cell>
        </row>
        <row r="1037">
          <cell r="B1037" t="str">
            <v>24275IN</v>
          </cell>
          <cell r="C1037" t="str">
            <v>AIP005790</v>
          </cell>
          <cell r="D1037" t="str">
            <v>24275</v>
          </cell>
          <cell r="E1037" t="str">
            <v>IN</v>
          </cell>
          <cell r="F1037" t="str">
            <v>Insulators</v>
          </cell>
          <cell r="G1037">
            <v>205</v>
          </cell>
        </row>
        <row r="1038">
          <cell r="B1038" t="str">
            <v>24275NCSH</v>
          </cell>
          <cell r="C1038" t="str">
            <v>AIP005790</v>
          </cell>
          <cell r="D1038" t="str">
            <v>24275</v>
          </cell>
          <cell r="E1038" t="str">
            <v>NCSH</v>
          </cell>
          <cell r="F1038" t="str">
            <v>Shieldwire (Km)</v>
          </cell>
          <cell r="G1038">
            <v>28.48</v>
          </cell>
        </row>
        <row r="1039">
          <cell r="B1039" t="str">
            <v>24275OHCD</v>
          </cell>
          <cell r="C1039" t="str">
            <v>AIP005790</v>
          </cell>
          <cell r="D1039" t="str">
            <v>24275</v>
          </cell>
          <cell r="E1039" t="str">
            <v>OHCD</v>
          </cell>
          <cell r="F1039" t="str">
            <v>Overhead Conductor (Km)</v>
          </cell>
          <cell r="G1039">
            <v>19.12</v>
          </cell>
        </row>
        <row r="1040">
          <cell r="B1040" t="str">
            <v>24275PLST</v>
          </cell>
          <cell r="C1040" t="str">
            <v>AIP005790</v>
          </cell>
          <cell r="D1040" t="str">
            <v>24275</v>
          </cell>
          <cell r="E1040" t="str">
            <v>PLST</v>
          </cell>
          <cell r="F1040" t="str">
            <v>Steel Structures</v>
          </cell>
          <cell r="G1040">
            <v>33</v>
          </cell>
        </row>
        <row r="1041">
          <cell r="B1041" t="str">
            <v>24276IN</v>
          </cell>
          <cell r="C1041" t="str">
            <v>AIP005791</v>
          </cell>
          <cell r="D1041" t="str">
            <v>24276</v>
          </cell>
          <cell r="E1041" t="str">
            <v>IN</v>
          </cell>
          <cell r="F1041" t="str">
            <v>Insulators</v>
          </cell>
          <cell r="G1041">
            <v>62</v>
          </cell>
        </row>
        <row r="1042">
          <cell r="B1042" t="str">
            <v>24276NCSH</v>
          </cell>
          <cell r="C1042" t="str">
            <v>AIP005791</v>
          </cell>
          <cell r="D1042" t="str">
            <v>24276</v>
          </cell>
          <cell r="E1042" t="str">
            <v>NCSH</v>
          </cell>
          <cell r="F1042" t="str">
            <v>Shieldwire (Km)</v>
          </cell>
          <cell r="G1042">
            <v>1.83</v>
          </cell>
        </row>
        <row r="1043">
          <cell r="B1043" t="str">
            <v>24276OHCD</v>
          </cell>
          <cell r="C1043" t="str">
            <v>AIP005791</v>
          </cell>
          <cell r="D1043" t="str">
            <v>24276</v>
          </cell>
          <cell r="E1043" t="str">
            <v>OHCD</v>
          </cell>
          <cell r="F1043" t="str">
            <v>Overhead Conductor (Km)</v>
          </cell>
          <cell r="G1043">
            <v>1.91</v>
          </cell>
        </row>
        <row r="1044">
          <cell r="B1044" t="str">
            <v>24276PLWD</v>
          </cell>
          <cell r="C1044" t="str">
            <v>AIP005791</v>
          </cell>
          <cell r="D1044" t="str">
            <v>24276</v>
          </cell>
          <cell r="E1044" t="str">
            <v>PLWD</v>
          </cell>
          <cell r="F1044" t="str">
            <v>Wood Poles (Structures)</v>
          </cell>
          <cell r="G1044">
            <v>20</v>
          </cell>
        </row>
        <row r="1045">
          <cell r="B1045" t="str">
            <v>24277IN</v>
          </cell>
          <cell r="C1045" t="str">
            <v>AIP005792</v>
          </cell>
          <cell r="D1045" t="str">
            <v>24277</v>
          </cell>
          <cell r="E1045" t="str">
            <v>IN</v>
          </cell>
          <cell r="F1045" t="str">
            <v>Insulators</v>
          </cell>
          <cell r="G1045">
            <v>3075.2</v>
          </cell>
        </row>
        <row r="1046">
          <cell r="B1046" t="str">
            <v>24277NCSH</v>
          </cell>
          <cell r="C1046" t="str">
            <v>AIP005792</v>
          </cell>
          <cell r="D1046" t="str">
            <v>24277</v>
          </cell>
          <cell r="E1046" t="str">
            <v>NCSH</v>
          </cell>
          <cell r="F1046" t="str">
            <v>Shieldwire (Km)</v>
          </cell>
          <cell r="G1046">
            <v>183.9</v>
          </cell>
        </row>
        <row r="1047">
          <cell r="B1047" t="str">
            <v>24277OHCD</v>
          </cell>
          <cell r="C1047" t="str">
            <v>AIP005792</v>
          </cell>
          <cell r="D1047" t="str">
            <v>24277</v>
          </cell>
          <cell r="E1047" t="str">
            <v>OHCD</v>
          </cell>
          <cell r="F1047" t="str">
            <v>Overhead Conductor (Km)</v>
          </cell>
          <cell r="G1047">
            <v>182.74</v>
          </cell>
        </row>
        <row r="1048">
          <cell r="B1048" t="str">
            <v>24277PLST</v>
          </cell>
          <cell r="C1048" t="str">
            <v>AIP005792</v>
          </cell>
          <cell r="D1048" t="str">
            <v>24277</v>
          </cell>
          <cell r="E1048" t="str">
            <v>PLST</v>
          </cell>
          <cell r="F1048" t="str">
            <v>Steel Structures</v>
          </cell>
          <cell r="G1048">
            <v>575</v>
          </cell>
        </row>
        <row r="1049">
          <cell r="B1049" t="str">
            <v>24278IN</v>
          </cell>
          <cell r="C1049" t="str">
            <v>AIP005793</v>
          </cell>
          <cell r="D1049" t="str">
            <v>24278</v>
          </cell>
          <cell r="E1049" t="str">
            <v>IN</v>
          </cell>
          <cell r="F1049" t="str">
            <v>Insulators</v>
          </cell>
          <cell r="G1049">
            <v>1283</v>
          </cell>
        </row>
        <row r="1050">
          <cell r="B1050" t="str">
            <v>24278NCSH</v>
          </cell>
          <cell r="C1050" t="str">
            <v>AIP005793</v>
          </cell>
          <cell r="D1050" t="str">
            <v>24278</v>
          </cell>
          <cell r="E1050" t="str">
            <v>NCSH</v>
          </cell>
          <cell r="F1050" t="str">
            <v>Shieldwire (Km)</v>
          </cell>
          <cell r="G1050">
            <v>256.98</v>
          </cell>
        </row>
        <row r="1051">
          <cell r="B1051" t="str">
            <v>24278OHCD</v>
          </cell>
          <cell r="C1051" t="str">
            <v>AIP005793</v>
          </cell>
          <cell r="D1051" t="str">
            <v>24278</v>
          </cell>
          <cell r="E1051" t="str">
            <v>OHCD</v>
          </cell>
          <cell r="F1051" t="str">
            <v>Overhead Conductor (Km)</v>
          </cell>
          <cell r="G1051">
            <v>128.48740000000001</v>
          </cell>
        </row>
        <row r="1052">
          <cell r="B1052" t="str">
            <v>24278PLST</v>
          </cell>
          <cell r="C1052" t="str">
            <v>AIP005793</v>
          </cell>
          <cell r="D1052" t="str">
            <v>24278</v>
          </cell>
          <cell r="E1052" t="str">
            <v>PLST</v>
          </cell>
          <cell r="F1052" t="str">
            <v>Steel Structures</v>
          </cell>
          <cell r="G1052">
            <v>414</v>
          </cell>
        </row>
        <row r="1053">
          <cell r="B1053" t="str">
            <v>24279IN</v>
          </cell>
          <cell r="C1053" t="str">
            <v>AIP005794</v>
          </cell>
          <cell r="D1053" t="str">
            <v>24279</v>
          </cell>
          <cell r="E1053" t="str">
            <v>IN</v>
          </cell>
          <cell r="F1053" t="str">
            <v>Insulators</v>
          </cell>
          <cell r="G1053">
            <v>595</v>
          </cell>
        </row>
        <row r="1054">
          <cell r="B1054" t="str">
            <v>24279NCSH</v>
          </cell>
          <cell r="C1054" t="str">
            <v>AIP005794</v>
          </cell>
          <cell r="D1054" t="str">
            <v>24279</v>
          </cell>
          <cell r="E1054" t="str">
            <v>NCSH</v>
          </cell>
          <cell r="F1054" t="str">
            <v>Shieldwire (Km)</v>
          </cell>
          <cell r="G1054">
            <v>129.66999999999999</v>
          </cell>
        </row>
        <row r="1055">
          <cell r="B1055" t="str">
            <v>24279OHCD</v>
          </cell>
          <cell r="C1055" t="str">
            <v>AIP005794</v>
          </cell>
          <cell r="D1055" t="str">
            <v>24279</v>
          </cell>
          <cell r="E1055" t="str">
            <v>OHCD</v>
          </cell>
          <cell r="F1055" t="str">
            <v>Overhead Conductor (Km)</v>
          </cell>
          <cell r="G1055">
            <v>65.33</v>
          </cell>
        </row>
        <row r="1056">
          <cell r="B1056" t="str">
            <v>24279PLST</v>
          </cell>
          <cell r="C1056" t="str">
            <v>AIP005794</v>
          </cell>
          <cell r="D1056" t="str">
            <v>24279</v>
          </cell>
          <cell r="E1056" t="str">
            <v>PLST</v>
          </cell>
          <cell r="F1056" t="str">
            <v>Steel Structures</v>
          </cell>
          <cell r="G1056">
            <v>192</v>
          </cell>
        </row>
        <row r="1057">
          <cell r="B1057" t="str">
            <v>24280IN</v>
          </cell>
          <cell r="C1057" t="str">
            <v>AIP005795</v>
          </cell>
          <cell r="D1057" t="str">
            <v>24280</v>
          </cell>
          <cell r="E1057" t="str">
            <v>IN</v>
          </cell>
          <cell r="F1057" t="str">
            <v>Insulators</v>
          </cell>
          <cell r="G1057">
            <v>1141</v>
          </cell>
        </row>
        <row r="1058">
          <cell r="B1058" t="str">
            <v>24280NCSH</v>
          </cell>
          <cell r="C1058" t="str">
            <v>AIP005795</v>
          </cell>
          <cell r="D1058" t="str">
            <v>24280</v>
          </cell>
          <cell r="E1058" t="str">
            <v>NCSH</v>
          </cell>
          <cell r="F1058" t="str">
            <v>Shieldwire (Km)</v>
          </cell>
          <cell r="G1058">
            <v>167</v>
          </cell>
        </row>
        <row r="1059">
          <cell r="B1059" t="str">
            <v>24280OHCD</v>
          </cell>
          <cell r="C1059" t="str">
            <v>AIP005795</v>
          </cell>
          <cell r="D1059" t="str">
            <v>24280</v>
          </cell>
          <cell r="E1059" t="str">
            <v>OHCD</v>
          </cell>
          <cell r="F1059" t="str">
            <v>Overhead Conductor (Km)</v>
          </cell>
          <cell r="G1059">
            <v>112</v>
          </cell>
        </row>
        <row r="1060">
          <cell r="B1060" t="str">
            <v>24280PLST</v>
          </cell>
          <cell r="C1060" t="str">
            <v>AIP005795</v>
          </cell>
          <cell r="D1060" t="str">
            <v>24280</v>
          </cell>
          <cell r="E1060" t="str">
            <v>PLST</v>
          </cell>
          <cell r="F1060" t="str">
            <v>Steel Structures</v>
          </cell>
          <cell r="G1060">
            <v>184</v>
          </cell>
        </row>
        <row r="1061">
          <cell r="B1061" t="str">
            <v>24281IN</v>
          </cell>
          <cell r="C1061" t="str">
            <v>AIP005796</v>
          </cell>
          <cell r="D1061" t="str">
            <v>24281</v>
          </cell>
          <cell r="E1061" t="str">
            <v>IN</v>
          </cell>
          <cell r="F1061" t="str">
            <v>Insulators</v>
          </cell>
          <cell r="G1061">
            <v>62</v>
          </cell>
        </row>
        <row r="1062">
          <cell r="B1062" t="str">
            <v>24281NCSH</v>
          </cell>
          <cell r="C1062" t="str">
            <v>AIP005796</v>
          </cell>
          <cell r="D1062" t="str">
            <v>24281</v>
          </cell>
          <cell r="E1062" t="str">
            <v>NCSH</v>
          </cell>
          <cell r="F1062" t="str">
            <v>Shieldwire (Km)</v>
          </cell>
          <cell r="G1062">
            <v>11.87</v>
          </cell>
        </row>
        <row r="1063">
          <cell r="B1063" t="str">
            <v>24281OHCD</v>
          </cell>
          <cell r="C1063" t="str">
            <v>AIP005796</v>
          </cell>
          <cell r="D1063" t="str">
            <v>24281</v>
          </cell>
          <cell r="E1063" t="str">
            <v>OHCD</v>
          </cell>
          <cell r="F1063" t="str">
            <v>Overhead Conductor (Km)</v>
          </cell>
          <cell r="G1063">
            <v>6.3202999999999996</v>
          </cell>
        </row>
        <row r="1064">
          <cell r="B1064" t="str">
            <v>24281PLST</v>
          </cell>
          <cell r="C1064" t="str">
            <v>AIP005796</v>
          </cell>
          <cell r="D1064" t="str">
            <v>24281</v>
          </cell>
          <cell r="E1064" t="str">
            <v>PLST</v>
          </cell>
          <cell r="F1064" t="str">
            <v>Steel Structures</v>
          </cell>
          <cell r="G1064">
            <v>20</v>
          </cell>
        </row>
        <row r="1065">
          <cell r="B1065" t="str">
            <v>24282IN</v>
          </cell>
          <cell r="C1065" t="str">
            <v>AIP005798</v>
          </cell>
          <cell r="D1065" t="str">
            <v>24282</v>
          </cell>
          <cell r="E1065" t="str">
            <v>IN</v>
          </cell>
          <cell r="F1065" t="str">
            <v>Insulators</v>
          </cell>
          <cell r="G1065">
            <v>508</v>
          </cell>
        </row>
        <row r="1066">
          <cell r="B1066" t="str">
            <v>24282NCSH</v>
          </cell>
          <cell r="C1066" t="str">
            <v>AIP005798</v>
          </cell>
          <cell r="D1066" t="str">
            <v>24282</v>
          </cell>
          <cell r="E1066" t="str">
            <v>NCSH</v>
          </cell>
          <cell r="F1066" t="str">
            <v>Shieldwire (Km)</v>
          </cell>
          <cell r="G1066">
            <v>49.72</v>
          </cell>
        </row>
        <row r="1067">
          <cell r="B1067" t="str">
            <v>24282OHCD</v>
          </cell>
          <cell r="C1067" t="str">
            <v>AIP005798</v>
          </cell>
          <cell r="D1067" t="str">
            <v>24282</v>
          </cell>
          <cell r="E1067" t="str">
            <v>OHCD</v>
          </cell>
          <cell r="F1067" t="str">
            <v>Overhead Conductor (Km)</v>
          </cell>
          <cell r="G1067">
            <v>49.769100000000002</v>
          </cell>
        </row>
        <row r="1068">
          <cell r="B1068" t="str">
            <v>24282PLST</v>
          </cell>
          <cell r="C1068" t="str">
            <v>AIP005798</v>
          </cell>
          <cell r="D1068" t="str">
            <v>24282</v>
          </cell>
          <cell r="E1068" t="str">
            <v>PLST</v>
          </cell>
          <cell r="F1068" t="str">
            <v>Steel Structures</v>
          </cell>
          <cell r="G1068">
            <v>82</v>
          </cell>
        </row>
        <row r="1069">
          <cell r="B1069" t="str">
            <v>24238IN</v>
          </cell>
          <cell r="C1069" t="str">
            <v>AIP005799</v>
          </cell>
          <cell r="D1069" t="str">
            <v>24238</v>
          </cell>
          <cell r="E1069" t="str">
            <v>IN</v>
          </cell>
          <cell r="F1069" t="str">
            <v>Insulators</v>
          </cell>
          <cell r="G1069">
            <v>270</v>
          </cell>
        </row>
        <row r="1070">
          <cell r="B1070" t="str">
            <v>24238OHCD</v>
          </cell>
          <cell r="C1070" t="str">
            <v>AIP005799</v>
          </cell>
          <cell r="D1070" t="str">
            <v>24238</v>
          </cell>
          <cell r="E1070" t="str">
            <v>OHCD</v>
          </cell>
          <cell r="F1070" t="str">
            <v>Overhead Conductor (Km)</v>
          </cell>
          <cell r="G1070">
            <v>15.5092</v>
          </cell>
        </row>
        <row r="1071">
          <cell r="B1071" t="str">
            <v>24238PLWD</v>
          </cell>
          <cell r="C1071" t="str">
            <v>AIP005799</v>
          </cell>
          <cell r="D1071" t="str">
            <v>24238</v>
          </cell>
          <cell r="E1071" t="str">
            <v>PLWD</v>
          </cell>
          <cell r="F1071" t="str">
            <v>Wood Poles (Structures)</v>
          </cell>
          <cell r="G1071">
            <v>87</v>
          </cell>
        </row>
        <row r="1072">
          <cell r="B1072" t="str">
            <v>24239IN</v>
          </cell>
          <cell r="C1072" t="str">
            <v>AIP005800</v>
          </cell>
          <cell r="D1072" t="str">
            <v>24239</v>
          </cell>
          <cell r="E1072" t="str">
            <v>IN</v>
          </cell>
          <cell r="F1072" t="str">
            <v>Insulators</v>
          </cell>
          <cell r="G1072">
            <v>4145</v>
          </cell>
        </row>
        <row r="1073">
          <cell r="B1073" t="str">
            <v>24239NCSH</v>
          </cell>
          <cell r="C1073" t="str">
            <v>AIP005800</v>
          </cell>
          <cell r="D1073" t="str">
            <v>24239</v>
          </cell>
          <cell r="E1073" t="str">
            <v>NCSH</v>
          </cell>
          <cell r="F1073" t="str">
            <v>Shieldwire (Km)</v>
          </cell>
          <cell r="G1073">
            <v>315</v>
          </cell>
        </row>
        <row r="1074">
          <cell r="B1074" t="str">
            <v>24239OHCD</v>
          </cell>
          <cell r="C1074" t="str">
            <v>AIP005800</v>
          </cell>
          <cell r="D1074" t="str">
            <v>24239</v>
          </cell>
          <cell r="E1074" t="str">
            <v>OHCD</v>
          </cell>
          <cell r="F1074" t="str">
            <v>Overhead Conductor (Km)</v>
          </cell>
          <cell r="G1074">
            <v>248</v>
          </cell>
        </row>
        <row r="1075">
          <cell r="B1075" t="str">
            <v>24239PLST</v>
          </cell>
          <cell r="C1075" t="str">
            <v>AIP005800</v>
          </cell>
          <cell r="D1075" t="str">
            <v>24239</v>
          </cell>
          <cell r="E1075" t="str">
            <v>PLST</v>
          </cell>
          <cell r="F1075" t="str">
            <v>Steel Structures</v>
          </cell>
          <cell r="G1075">
            <v>562</v>
          </cell>
        </row>
        <row r="1076">
          <cell r="B1076" t="str">
            <v>24285IN</v>
          </cell>
          <cell r="C1076" t="str">
            <v>AIP005801</v>
          </cell>
          <cell r="D1076" t="str">
            <v>24285</v>
          </cell>
          <cell r="E1076" t="str">
            <v>IN</v>
          </cell>
          <cell r="F1076" t="str">
            <v>Insulators</v>
          </cell>
          <cell r="G1076">
            <v>34</v>
          </cell>
        </row>
        <row r="1077">
          <cell r="B1077" t="str">
            <v>24285NCSH</v>
          </cell>
          <cell r="C1077" t="str">
            <v>AIP005801</v>
          </cell>
          <cell r="D1077" t="str">
            <v>24285</v>
          </cell>
          <cell r="E1077" t="str">
            <v>NCSH</v>
          </cell>
          <cell r="F1077" t="str">
            <v>Shieldwire (Km)</v>
          </cell>
          <cell r="G1077">
            <v>1.2</v>
          </cell>
        </row>
        <row r="1078">
          <cell r="B1078" t="str">
            <v>24285OHCD</v>
          </cell>
          <cell r="C1078" t="str">
            <v>AIP005801</v>
          </cell>
          <cell r="D1078" t="str">
            <v>24285</v>
          </cell>
          <cell r="E1078" t="str">
            <v>OHCD</v>
          </cell>
          <cell r="F1078" t="str">
            <v>Overhead Conductor (Km)</v>
          </cell>
          <cell r="G1078">
            <v>1.96</v>
          </cell>
        </row>
        <row r="1079">
          <cell r="B1079" t="str">
            <v>24285PLWD</v>
          </cell>
          <cell r="C1079" t="str">
            <v>AIP005801</v>
          </cell>
          <cell r="D1079" t="str">
            <v>24285</v>
          </cell>
          <cell r="E1079" t="str">
            <v>PLWD</v>
          </cell>
          <cell r="F1079" t="str">
            <v>Wood Poles (Structures)</v>
          </cell>
          <cell r="G1079">
            <v>10</v>
          </cell>
        </row>
        <row r="1080">
          <cell r="B1080" t="str">
            <v>24286IN</v>
          </cell>
          <cell r="C1080" t="str">
            <v>AIP005802</v>
          </cell>
          <cell r="D1080" t="str">
            <v>24286</v>
          </cell>
          <cell r="E1080" t="str">
            <v>IN</v>
          </cell>
          <cell r="F1080" t="str">
            <v>Insulators</v>
          </cell>
          <cell r="G1080">
            <v>471</v>
          </cell>
        </row>
        <row r="1081">
          <cell r="B1081" t="str">
            <v>24286NCSH</v>
          </cell>
          <cell r="C1081" t="str">
            <v>AIP005802</v>
          </cell>
          <cell r="D1081" t="str">
            <v>24286</v>
          </cell>
          <cell r="E1081" t="str">
            <v>NCSH</v>
          </cell>
          <cell r="F1081" t="str">
            <v>Shieldwire (Km)</v>
          </cell>
          <cell r="G1081">
            <v>23.54</v>
          </cell>
        </row>
        <row r="1082">
          <cell r="B1082" t="str">
            <v>24286OHCD</v>
          </cell>
          <cell r="C1082" t="str">
            <v>AIP005802</v>
          </cell>
          <cell r="D1082" t="str">
            <v>24286</v>
          </cell>
          <cell r="E1082" t="str">
            <v>OHCD</v>
          </cell>
          <cell r="F1082" t="str">
            <v>Overhead Conductor (Km)</v>
          </cell>
          <cell r="G1082">
            <v>47.06</v>
          </cell>
        </row>
        <row r="1083">
          <cell r="B1083" t="str">
            <v>24286PLST</v>
          </cell>
          <cell r="C1083" t="str">
            <v>AIP005802</v>
          </cell>
          <cell r="D1083" t="str">
            <v>24286</v>
          </cell>
          <cell r="E1083" t="str">
            <v>PLST</v>
          </cell>
          <cell r="F1083" t="str">
            <v>Steel Structures</v>
          </cell>
          <cell r="G1083">
            <v>80</v>
          </cell>
        </row>
        <row r="1084">
          <cell r="B1084" t="str">
            <v>24287IN</v>
          </cell>
          <cell r="C1084" t="str">
            <v>AIP005803</v>
          </cell>
          <cell r="D1084" t="str">
            <v>24287</v>
          </cell>
          <cell r="E1084" t="str">
            <v>IN</v>
          </cell>
          <cell r="F1084" t="str">
            <v>Insulators</v>
          </cell>
          <cell r="G1084">
            <v>648</v>
          </cell>
        </row>
        <row r="1085">
          <cell r="B1085" t="str">
            <v>24287NCSH</v>
          </cell>
          <cell r="C1085" t="str">
            <v>AIP005803</v>
          </cell>
          <cell r="D1085" t="str">
            <v>24287</v>
          </cell>
          <cell r="E1085" t="str">
            <v>NCSH</v>
          </cell>
          <cell r="F1085" t="str">
            <v>Shieldwire (Km)</v>
          </cell>
          <cell r="G1085">
            <v>59.84</v>
          </cell>
        </row>
        <row r="1086">
          <cell r="B1086" t="str">
            <v>24287OHCD</v>
          </cell>
          <cell r="C1086" t="str">
            <v>AIP005803</v>
          </cell>
          <cell r="D1086" t="str">
            <v>24287</v>
          </cell>
          <cell r="E1086" t="str">
            <v>OHCD</v>
          </cell>
          <cell r="F1086" t="str">
            <v>Overhead Conductor (Km)</v>
          </cell>
          <cell r="G1086">
            <v>59.838099999999997</v>
          </cell>
        </row>
        <row r="1087">
          <cell r="B1087" t="str">
            <v>24287PLST</v>
          </cell>
          <cell r="C1087" t="str">
            <v>AIP005803</v>
          </cell>
          <cell r="D1087" t="str">
            <v>24287</v>
          </cell>
          <cell r="E1087" t="str">
            <v>PLST</v>
          </cell>
          <cell r="F1087" t="str">
            <v>Steel Structures</v>
          </cell>
          <cell r="G1087">
            <v>209</v>
          </cell>
        </row>
        <row r="1088">
          <cell r="B1088" t="str">
            <v>24288IN</v>
          </cell>
          <cell r="C1088" t="str">
            <v>AIP005804</v>
          </cell>
          <cell r="D1088" t="str">
            <v>24288</v>
          </cell>
          <cell r="E1088" t="str">
            <v>IN</v>
          </cell>
          <cell r="F1088" t="str">
            <v>Insulators</v>
          </cell>
          <cell r="G1088">
            <v>1854</v>
          </cell>
        </row>
        <row r="1089">
          <cell r="B1089" t="str">
            <v>24288NCSH</v>
          </cell>
          <cell r="C1089" t="str">
            <v>AIP005804</v>
          </cell>
          <cell r="D1089" t="str">
            <v>24288</v>
          </cell>
          <cell r="E1089" t="str">
            <v>NCSH</v>
          </cell>
          <cell r="F1089" t="str">
            <v>Shieldwire (Km)</v>
          </cell>
          <cell r="G1089">
            <v>27.98</v>
          </cell>
        </row>
        <row r="1090">
          <cell r="B1090" t="str">
            <v>24288OHCD</v>
          </cell>
          <cell r="C1090" t="str">
            <v>AIP005804</v>
          </cell>
          <cell r="D1090" t="str">
            <v>24288</v>
          </cell>
          <cell r="E1090" t="str">
            <v>OHCD</v>
          </cell>
          <cell r="F1090" t="str">
            <v>Overhead Conductor (Km)</v>
          </cell>
          <cell r="G1090">
            <v>70.389899999999997</v>
          </cell>
        </row>
        <row r="1091">
          <cell r="B1091" t="str">
            <v>24288PLWD</v>
          </cell>
          <cell r="C1091" t="str">
            <v>AIP005804</v>
          </cell>
          <cell r="D1091" t="str">
            <v>24288</v>
          </cell>
          <cell r="E1091" t="str">
            <v>PLWD</v>
          </cell>
          <cell r="F1091" t="str">
            <v>Wood Poles (Structures)</v>
          </cell>
          <cell r="G1091">
            <v>598</v>
          </cell>
        </row>
        <row r="1092">
          <cell r="B1092" t="str">
            <v>24289IN</v>
          </cell>
          <cell r="C1092" t="str">
            <v>AIP005805</v>
          </cell>
          <cell r="D1092" t="str">
            <v>24289</v>
          </cell>
          <cell r="E1092" t="str">
            <v>IN</v>
          </cell>
          <cell r="F1092" t="str">
            <v>Insulators</v>
          </cell>
          <cell r="G1092">
            <v>136</v>
          </cell>
        </row>
        <row r="1093">
          <cell r="B1093" t="str">
            <v>24289NCSH</v>
          </cell>
          <cell r="C1093" t="str">
            <v>AIP005805</v>
          </cell>
          <cell r="D1093" t="str">
            <v>24289</v>
          </cell>
          <cell r="E1093" t="str">
            <v>NCSH</v>
          </cell>
          <cell r="F1093" t="str">
            <v>Shieldwire (Km)</v>
          </cell>
          <cell r="G1093">
            <v>13.3</v>
          </cell>
        </row>
        <row r="1094">
          <cell r="B1094" t="str">
            <v>24289OHCD</v>
          </cell>
          <cell r="C1094" t="str">
            <v>AIP005805</v>
          </cell>
          <cell r="D1094" t="str">
            <v>24289</v>
          </cell>
          <cell r="E1094" t="str">
            <v>OHCD</v>
          </cell>
          <cell r="F1094" t="str">
            <v>Overhead Conductor (Km)</v>
          </cell>
          <cell r="G1094">
            <v>6.6546000000000003</v>
          </cell>
        </row>
        <row r="1095">
          <cell r="B1095" t="str">
            <v>24289PLWD</v>
          </cell>
          <cell r="C1095" t="str">
            <v>AIP005805</v>
          </cell>
          <cell r="D1095" t="str">
            <v>24289</v>
          </cell>
          <cell r="E1095" t="str">
            <v>PLWD</v>
          </cell>
          <cell r="F1095" t="str">
            <v>Wood Poles (Structures)</v>
          </cell>
          <cell r="G1095">
            <v>45</v>
          </cell>
        </row>
        <row r="1096">
          <cell r="B1096" t="str">
            <v>24291IN</v>
          </cell>
          <cell r="C1096" t="str">
            <v>AIP005807</v>
          </cell>
          <cell r="D1096" t="str">
            <v>24291</v>
          </cell>
          <cell r="E1096" t="str">
            <v>IN</v>
          </cell>
          <cell r="F1096" t="str">
            <v>Insulators</v>
          </cell>
          <cell r="G1096">
            <v>149</v>
          </cell>
        </row>
        <row r="1097">
          <cell r="B1097" t="str">
            <v>24291NCSH</v>
          </cell>
          <cell r="C1097" t="str">
            <v>AIP005807</v>
          </cell>
          <cell r="D1097" t="str">
            <v>24291</v>
          </cell>
          <cell r="E1097" t="str">
            <v>NCSH</v>
          </cell>
          <cell r="F1097" t="str">
            <v>Shieldwire (Km)</v>
          </cell>
          <cell r="G1097">
            <v>3.56</v>
          </cell>
        </row>
        <row r="1098">
          <cell r="B1098" t="str">
            <v>24291OHCD</v>
          </cell>
          <cell r="C1098" t="str">
            <v>AIP005807</v>
          </cell>
          <cell r="D1098" t="str">
            <v>24291</v>
          </cell>
          <cell r="E1098" t="str">
            <v>OHCD</v>
          </cell>
          <cell r="F1098" t="str">
            <v>Overhead Conductor (Km)</v>
          </cell>
          <cell r="G1098">
            <v>7.19</v>
          </cell>
        </row>
        <row r="1099">
          <cell r="B1099" t="str">
            <v>24291PLST</v>
          </cell>
          <cell r="C1099" t="str">
            <v>AIP005807</v>
          </cell>
          <cell r="D1099" t="str">
            <v>24291</v>
          </cell>
          <cell r="E1099" t="str">
            <v>PLST</v>
          </cell>
          <cell r="F1099" t="str">
            <v>Steel Structures</v>
          </cell>
          <cell r="G1099">
            <v>24</v>
          </cell>
        </row>
        <row r="1100">
          <cell r="B1100" t="str">
            <v>24292IN</v>
          </cell>
          <cell r="C1100" t="str">
            <v>AIP005808</v>
          </cell>
          <cell r="D1100" t="str">
            <v>24292</v>
          </cell>
          <cell r="E1100" t="str">
            <v>IN</v>
          </cell>
          <cell r="F1100" t="str">
            <v>Insulators</v>
          </cell>
          <cell r="G1100">
            <v>62</v>
          </cell>
        </row>
        <row r="1101">
          <cell r="B1101" t="str">
            <v>24292NCSH</v>
          </cell>
          <cell r="C1101" t="str">
            <v>AIP005808</v>
          </cell>
          <cell r="D1101" t="str">
            <v>24292</v>
          </cell>
          <cell r="E1101" t="str">
            <v>NCSH</v>
          </cell>
          <cell r="F1101" t="str">
            <v>Shieldwire (Km)</v>
          </cell>
          <cell r="G1101">
            <v>0.35</v>
          </cell>
        </row>
        <row r="1102">
          <cell r="B1102" t="str">
            <v>24292OHCD</v>
          </cell>
          <cell r="C1102" t="str">
            <v>AIP005808</v>
          </cell>
          <cell r="D1102" t="str">
            <v>24292</v>
          </cell>
          <cell r="E1102" t="str">
            <v>OHCD</v>
          </cell>
          <cell r="F1102" t="str">
            <v>Overhead Conductor (Km)</v>
          </cell>
          <cell r="G1102">
            <v>0.9</v>
          </cell>
        </row>
        <row r="1103">
          <cell r="B1103" t="str">
            <v>24292PLST</v>
          </cell>
          <cell r="C1103" t="str">
            <v>AIP005808</v>
          </cell>
          <cell r="D1103" t="str">
            <v>24292</v>
          </cell>
          <cell r="E1103" t="str">
            <v>PLST</v>
          </cell>
          <cell r="F1103" t="str">
            <v>Steel Structures</v>
          </cell>
          <cell r="G1103">
            <v>10</v>
          </cell>
        </row>
        <row r="1104">
          <cell r="B1104" t="str">
            <v>24294IN</v>
          </cell>
          <cell r="C1104" t="str">
            <v>AIP005810</v>
          </cell>
          <cell r="D1104" t="str">
            <v>24294</v>
          </cell>
          <cell r="E1104" t="str">
            <v>IN</v>
          </cell>
          <cell r="F1104" t="str">
            <v>Insulators</v>
          </cell>
          <cell r="G1104">
            <v>853</v>
          </cell>
        </row>
        <row r="1105">
          <cell r="B1105" t="str">
            <v>24294NCSH</v>
          </cell>
          <cell r="C1105" t="str">
            <v>AIP005810</v>
          </cell>
          <cell r="D1105" t="str">
            <v>24294</v>
          </cell>
          <cell r="E1105" t="str">
            <v>NCSH</v>
          </cell>
          <cell r="F1105" t="str">
            <v>Shieldwire (Km)</v>
          </cell>
          <cell r="G1105">
            <v>39.83</v>
          </cell>
        </row>
        <row r="1106">
          <cell r="B1106" t="str">
            <v>24294OHCD</v>
          </cell>
          <cell r="C1106" t="str">
            <v>AIP005810</v>
          </cell>
          <cell r="D1106" t="str">
            <v>24294</v>
          </cell>
          <cell r="E1106" t="str">
            <v>OHCD</v>
          </cell>
          <cell r="F1106" t="str">
            <v>Overhead Conductor (Km)</v>
          </cell>
          <cell r="G1106">
            <v>39.83</v>
          </cell>
        </row>
        <row r="1107">
          <cell r="B1107" t="str">
            <v>24294PLWD</v>
          </cell>
          <cell r="C1107" t="str">
            <v>AIP005810</v>
          </cell>
          <cell r="D1107" t="str">
            <v>24294</v>
          </cell>
          <cell r="E1107" t="str">
            <v>PLWD</v>
          </cell>
          <cell r="F1107" t="str">
            <v>Wood Poles (Structures)</v>
          </cell>
          <cell r="G1107">
            <v>275</v>
          </cell>
        </row>
        <row r="1108">
          <cell r="B1108" t="str">
            <v>24295IN</v>
          </cell>
          <cell r="C1108" t="str">
            <v>AIP005811</v>
          </cell>
          <cell r="D1108" t="str">
            <v>24295</v>
          </cell>
          <cell r="E1108" t="str">
            <v>IN</v>
          </cell>
          <cell r="F1108" t="str">
            <v>Insulators</v>
          </cell>
          <cell r="G1108">
            <v>1085</v>
          </cell>
        </row>
        <row r="1109">
          <cell r="B1109" t="str">
            <v>24295NCSH</v>
          </cell>
          <cell r="C1109" t="str">
            <v>AIP005811</v>
          </cell>
          <cell r="D1109" t="str">
            <v>24295</v>
          </cell>
          <cell r="E1109" t="str">
            <v>NCSH</v>
          </cell>
          <cell r="F1109" t="str">
            <v>Shieldwire (Km)</v>
          </cell>
          <cell r="G1109">
            <v>114</v>
          </cell>
        </row>
        <row r="1110">
          <cell r="B1110" t="str">
            <v>24295OHCD</v>
          </cell>
          <cell r="C1110" t="str">
            <v>AIP005811</v>
          </cell>
          <cell r="D1110" t="str">
            <v>24295</v>
          </cell>
          <cell r="E1110" t="str">
            <v>OHCD</v>
          </cell>
          <cell r="F1110" t="str">
            <v>Overhead Conductor (Km)</v>
          </cell>
          <cell r="G1110">
            <v>114</v>
          </cell>
        </row>
        <row r="1111">
          <cell r="B1111" t="str">
            <v>24295PLST</v>
          </cell>
          <cell r="C1111" t="str">
            <v>AIP005811</v>
          </cell>
          <cell r="D1111" t="str">
            <v>24295</v>
          </cell>
          <cell r="E1111" t="str">
            <v>PLST</v>
          </cell>
          <cell r="F1111" t="str">
            <v>Steel Structures</v>
          </cell>
          <cell r="G1111">
            <v>350</v>
          </cell>
        </row>
        <row r="1112">
          <cell r="B1112" t="str">
            <v>24296IN</v>
          </cell>
          <cell r="C1112" t="str">
            <v>AIP005812</v>
          </cell>
          <cell r="D1112" t="str">
            <v>24296</v>
          </cell>
          <cell r="E1112" t="str">
            <v>IN</v>
          </cell>
          <cell r="F1112" t="str">
            <v>Insulators</v>
          </cell>
          <cell r="G1112">
            <v>310</v>
          </cell>
        </row>
        <row r="1113">
          <cell r="B1113" t="str">
            <v>24296NCSH</v>
          </cell>
          <cell r="C1113" t="str">
            <v>AIP005812</v>
          </cell>
          <cell r="D1113" t="str">
            <v>24296</v>
          </cell>
          <cell r="E1113" t="str">
            <v>NCSH</v>
          </cell>
          <cell r="F1113" t="str">
            <v>Shieldwire (Km)</v>
          </cell>
          <cell r="G1113">
            <v>10</v>
          </cell>
        </row>
        <row r="1114">
          <cell r="B1114" t="str">
            <v>24296OHCD</v>
          </cell>
          <cell r="C1114" t="str">
            <v>AIP005812</v>
          </cell>
          <cell r="D1114" t="str">
            <v>24296</v>
          </cell>
          <cell r="E1114" t="str">
            <v>OHCD</v>
          </cell>
          <cell r="F1114" t="str">
            <v>Overhead Conductor (Km)</v>
          </cell>
          <cell r="G1114">
            <v>20</v>
          </cell>
        </row>
        <row r="1115">
          <cell r="B1115" t="str">
            <v>24296PLST</v>
          </cell>
          <cell r="C1115" t="str">
            <v>AIP005812</v>
          </cell>
          <cell r="D1115" t="str">
            <v>24296</v>
          </cell>
          <cell r="E1115" t="str">
            <v>PLST</v>
          </cell>
          <cell r="F1115" t="str">
            <v>Steel Structures</v>
          </cell>
          <cell r="G1115">
            <v>50</v>
          </cell>
        </row>
        <row r="1116">
          <cell r="B1116" t="str">
            <v>24300BRHV</v>
          </cell>
          <cell r="C1116" t="str">
            <v>AIP005814</v>
          </cell>
          <cell r="D1116" t="str">
            <v>24300</v>
          </cell>
          <cell r="E1116" t="str">
            <v>BRHV</v>
          </cell>
          <cell r="F1116" t="str">
            <v>Breakers (HV)</v>
          </cell>
          <cell r="G1116">
            <v>2</v>
          </cell>
        </row>
        <row r="1117">
          <cell r="B1117" t="str">
            <v>24300CHARGER</v>
          </cell>
          <cell r="C1117" t="str">
            <v>AIP005814</v>
          </cell>
          <cell r="D1117" t="str">
            <v>24300</v>
          </cell>
          <cell r="E1117" t="str">
            <v>CHARGER</v>
          </cell>
          <cell r="F1117" t="str">
            <v>Charger</v>
          </cell>
          <cell r="G1117">
            <v>1</v>
          </cell>
        </row>
        <row r="1118">
          <cell r="B1118" t="str">
            <v>24300HVIT-230kV</v>
          </cell>
          <cell r="C1118" t="str">
            <v>AIP005814</v>
          </cell>
          <cell r="D1118" t="str">
            <v>24300</v>
          </cell>
          <cell r="E1118" t="str">
            <v>HVIT-230kV</v>
          </cell>
          <cell r="F1118" t="str">
            <v>230kV</v>
          </cell>
          <cell r="G1118">
            <v>2</v>
          </cell>
        </row>
        <row r="1119">
          <cell r="B1119" t="str">
            <v>24300PR</v>
          </cell>
          <cell r="C1119" t="str">
            <v>AIP005814</v>
          </cell>
          <cell r="D1119" t="str">
            <v>24300</v>
          </cell>
          <cell r="E1119" t="str">
            <v>PR</v>
          </cell>
          <cell r="F1119" t="str">
            <v>Protections</v>
          </cell>
          <cell r="G1119">
            <v>25</v>
          </cell>
        </row>
        <row r="1120">
          <cell r="B1120" t="str">
            <v>24300SWAB-115kV</v>
          </cell>
          <cell r="C1120" t="str">
            <v>AIP005814</v>
          </cell>
          <cell r="D1120" t="str">
            <v>24300</v>
          </cell>
          <cell r="E1120" t="str">
            <v>SWAB-115kV</v>
          </cell>
          <cell r="F1120" t="str">
            <v>115kV</v>
          </cell>
          <cell r="G1120">
            <v>4</v>
          </cell>
        </row>
        <row r="1121">
          <cell r="B1121" t="str">
            <v>24302AC</v>
          </cell>
          <cell r="C1121" t="str">
            <v>AIP005815</v>
          </cell>
          <cell r="D1121" t="str">
            <v>24302</v>
          </cell>
          <cell r="E1121" t="str">
            <v>AC</v>
          </cell>
          <cell r="F1121" t="str">
            <v>AC Transfer Scheme</v>
          </cell>
          <cell r="G1121">
            <v>1</v>
          </cell>
        </row>
        <row r="1122">
          <cell r="B1122" t="str">
            <v>24302BRLV-13.8kV</v>
          </cell>
          <cell r="C1122" t="str">
            <v>AIP005815</v>
          </cell>
          <cell r="D1122" t="str">
            <v>24302</v>
          </cell>
          <cell r="E1122" t="str">
            <v>BRLV-13.8kV</v>
          </cell>
          <cell r="F1122" t="str">
            <v>13.8kV</v>
          </cell>
          <cell r="G1122">
            <v>13</v>
          </cell>
        </row>
        <row r="1123">
          <cell r="B1123" t="str">
            <v>24302CHARGER</v>
          </cell>
          <cell r="C1123" t="str">
            <v>AIP005815</v>
          </cell>
          <cell r="D1123" t="str">
            <v>24302</v>
          </cell>
          <cell r="E1123" t="str">
            <v>CHARGER</v>
          </cell>
          <cell r="F1123" t="str">
            <v>Charger</v>
          </cell>
          <cell r="G1123">
            <v>1</v>
          </cell>
        </row>
        <row r="1124">
          <cell r="B1124" t="str">
            <v>24302DCBATTERY</v>
          </cell>
          <cell r="C1124" t="str">
            <v>AIP005815</v>
          </cell>
          <cell r="D1124" t="str">
            <v>24302</v>
          </cell>
          <cell r="E1124" t="str">
            <v>DCBATTERY</v>
          </cell>
          <cell r="F1124" t="str">
            <v>Battery</v>
          </cell>
          <cell r="G1124">
            <v>1</v>
          </cell>
        </row>
        <row r="1125">
          <cell r="B1125" t="str">
            <v>24302PR</v>
          </cell>
          <cell r="C1125" t="str">
            <v>AIP005815</v>
          </cell>
          <cell r="D1125" t="str">
            <v>24302</v>
          </cell>
          <cell r="E1125" t="str">
            <v>PR</v>
          </cell>
          <cell r="F1125" t="str">
            <v>Protections</v>
          </cell>
          <cell r="G1125">
            <v>15</v>
          </cell>
        </row>
        <row r="1126">
          <cell r="B1126" t="str">
            <v>24302SS-DESN</v>
          </cell>
          <cell r="C1126" t="str">
            <v>AIP005815</v>
          </cell>
          <cell r="D1126" t="str">
            <v>24302</v>
          </cell>
          <cell r="E1126" t="str">
            <v>SS-DESN</v>
          </cell>
          <cell r="F1126" t="str">
            <v>DESN</v>
          </cell>
          <cell r="G1126">
            <v>2</v>
          </cell>
        </row>
        <row r="1127">
          <cell r="B1127" t="str">
            <v>24303BRLV-27.6kV</v>
          </cell>
          <cell r="C1127" t="str">
            <v>AIP005816</v>
          </cell>
          <cell r="D1127" t="str">
            <v>24303</v>
          </cell>
          <cell r="E1127" t="str">
            <v>BRLV-27.6kV</v>
          </cell>
          <cell r="F1127" t="str">
            <v>27.6kV</v>
          </cell>
          <cell r="G1127">
            <v>9</v>
          </cell>
        </row>
        <row r="1128">
          <cell r="B1128" t="str">
            <v>24303PR</v>
          </cell>
          <cell r="C1128" t="str">
            <v>AIP005816</v>
          </cell>
          <cell r="D1128" t="str">
            <v>24303</v>
          </cell>
          <cell r="E1128" t="str">
            <v>PR</v>
          </cell>
          <cell r="F1128" t="str">
            <v>Protections</v>
          </cell>
          <cell r="G1128">
            <v>29</v>
          </cell>
        </row>
        <row r="1129">
          <cell r="B1129" t="str">
            <v>24303SA-230kV</v>
          </cell>
          <cell r="C1129" t="str">
            <v>AIP005816</v>
          </cell>
          <cell r="D1129" t="str">
            <v>24303</v>
          </cell>
          <cell r="E1129" t="str">
            <v>SA-230kV</v>
          </cell>
          <cell r="F1129" t="str">
            <v>230kV</v>
          </cell>
          <cell r="G1129">
            <v>6</v>
          </cell>
        </row>
        <row r="1130">
          <cell r="B1130" t="str">
            <v>24303SS-DESN</v>
          </cell>
          <cell r="C1130" t="str">
            <v>AIP005816</v>
          </cell>
          <cell r="D1130" t="str">
            <v>24303</v>
          </cell>
          <cell r="E1130" t="str">
            <v>SS-DESN</v>
          </cell>
          <cell r="F1130" t="str">
            <v>DESN</v>
          </cell>
          <cell r="G1130">
            <v>1</v>
          </cell>
        </row>
        <row r="1131">
          <cell r="B1131" t="str">
            <v>24312PR</v>
          </cell>
          <cell r="C1131" t="str">
            <v>AIP005818</v>
          </cell>
          <cell r="D1131" t="str">
            <v>24312</v>
          </cell>
          <cell r="E1131" t="str">
            <v>PR</v>
          </cell>
          <cell r="F1131" t="str">
            <v>Protections</v>
          </cell>
          <cell r="G1131">
            <v>27</v>
          </cell>
        </row>
        <row r="1132">
          <cell r="B1132" t="str">
            <v>24311BRHV</v>
          </cell>
          <cell r="C1132" t="str">
            <v>AIP005819</v>
          </cell>
          <cell r="D1132" t="str">
            <v>24311</v>
          </cell>
          <cell r="E1132" t="str">
            <v>BRHV</v>
          </cell>
          <cell r="F1132" t="str">
            <v>Breakers (HV)</v>
          </cell>
          <cell r="G1132">
            <v>1</v>
          </cell>
        </row>
        <row r="1133">
          <cell r="B1133" t="str">
            <v>24311PCT</v>
          </cell>
          <cell r="C1133" t="str">
            <v>AIP005819</v>
          </cell>
          <cell r="D1133" t="str">
            <v>24311</v>
          </cell>
          <cell r="E1133" t="str">
            <v>PCT</v>
          </cell>
          <cell r="F1133" t="str">
            <v>PCT Box</v>
          </cell>
          <cell r="G1133">
            <v>7</v>
          </cell>
        </row>
        <row r="1134">
          <cell r="B1134" t="str">
            <v>24311TF</v>
          </cell>
          <cell r="C1134" t="str">
            <v>AIP005819</v>
          </cell>
          <cell r="D1134" t="str">
            <v>24311</v>
          </cell>
          <cell r="E1134" t="str">
            <v>TF</v>
          </cell>
          <cell r="F1134" t="str">
            <v>Transformers</v>
          </cell>
          <cell r="G1134">
            <v>2</v>
          </cell>
        </row>
        <row r="1135">
          <cell r="B1135" t="str">
            <v>24309AC-BULK</v>
          </cell>
          <cell r="C1135" t="str">
            <v>AIP005824</v>
          </cell>
          <cell r="D1135" t="str">
            <v>24309</v>
          </cell>
          <cell r="E1135" t="str">
            <v>AC-BULK</v>
          </cell>
          <cell r="F1135" t="str">
            <v>BULK</v>
          </cell>
          <cell r="G1135">
            <v>1</v>
          </cell>
        </row>
        <row r="1136">
          <cell r="B1136" t="str">
            <v>24309BRLV-44kV</v>
          </cell>
          <cell r="C1136" t="str">
            <v>AIP005824</v>
          </cell>
          <cell r="D1136" t="str">
            <v>24309</v>
          </cell>
          <cell r="E1136" t="str">
            <v>BRLV-44kV</v>
          </cell>
          <cell r="F1136" t="str">
            <v>44kV</v>
          </cell>
          <cell r="G1136">
            <v>2</v>
          </cell>
        </row>
        <row r="1137">
          <cell r="B1137" t="str">
            <v>24309DCBATTERY</v>
          </cell>
          <cell r="C1137" t="str">
            <v>AIP005824</v>
          </cell>
          <cell r="D1137" t="str">
            <v>24309</v>
          </cell>
          <cell r="E1137" t="str">
            <v>DCBATTERY</v>
          </cell>
          <cell r="F1137" t="str">
            <v>Battery</v>
          </cell>
          <cell r="G1137">
            <v>2</v>
          </cell>
        </row>
        <row r="1138">
          <cell r="B1138" t="str">
            <v>24309PR</v>
          </cell>
          <cell r="C1138" t="str">
            <v>AIP005824</v>
          </cell>
          <cell r="D1138" t="str">
            <v>24309</v>
          </cell>
          <cell r="E1138" t="str">
            <v>PR</v>
          </cell>
          <cell r="F1138" t="str">
            <v>Protections</v>
          </cell>
          <cell r="G1138">
            <v>31</v>
          </cell>
        </row>
        <row r="1139">
          <cell r="B1139" t="str">
            <v>24309SPILL</v>
          </cell>
          <cell r="C1139" t="str">
            <v>AIP005824</v>
          </cell>
          <cell r="D1139" t="str">
            <v>24309</v>
          </cell>
          <cell r="E1139" t="str">
            <v>SPILL</v>
          </cell>
          <cell r="F1139" t="str">
            <v>Spill Containment</v>
          </cell>
          <cell r="G1139">
            <v>2</v>
          </cell>
        </row>
        <row r="1140">
          <cell r="B1140" t="str">
            <v>24309SS-BULK</v>
          </cell>
          <cell r="C1140" t="str">
            <v>AIP005824</v>
          </cell>
          <cell r="D1140" t="str">
            <v>24309</v>
          </cell>
          <cell r="E1140" t="str">
            <v>SS-BULK</v>
          </cell>
          <cell r="F1140" t="str">
            <v>BULK</v>
          </cell>
          <cell r="G1140">
            <v>2</v>
          </cell>
        </row>
        <row r="1141">
          <cell r="B1141" t="str">
            <v>24309SWAB-115kV</v>
          </cell>
          <cell r="C1141" t="str">
            <v>AIP005824</v>
          </cell>
          <cell r="D1141" t="str">
            <v>24309</v>
          </cell>
          <cell r="E1141" t="str">
            <v>SWAB-115kV</v>
          </cell>
          <cell r="F1141" t="str">
            <v>115kV</v>
          </cell>
          <cell r="G1141">
            <v>2</v>
          </cell>
        </row>
        <row r="1142">
          <cell r="B1142" t="str">
            <v>24309TF-S115-C(115-44kV) - 42MVA</v>
          </cell>
          <cell r="C1142" t="str">
            <v>AIP005824</v>
          </cell>
          <cell r="D1142" t="str">
            <v>24309</v>
          </cell>
          <cell r="E1142" t="str">
            <v>TF-S115-C(115-44kV) - 42MVA</v>
          </cell>
          <cell r="F1142" t="str">
            <v>S115-C(115-44kV) - 42MVA</v>
          </cell>
          <cell r="G1142">
            <v>2</v>
          </cell>
        </row>
        <row r="1143">
          <cell r="B1143" t="str">
            <v>24607SA-230kV</v>
          </cell>
          <cell r="C1143" t="str">
            <v>AIP006053</v>
          </cell>
          <cell r="D1143" t="str">
            <v>24607</v>
          </cell>
          <cell r="E1143" t="str">
            <v>SA-230kV</v>
          </cell>
          <cell r="F1143" t="str">
            <v>230kV</v>
          </cell>
          <cell r="G1143">
            <v>6</v>
          </cell>
        </row>
        <row r="1144">
          <cell r="B1144" t="str">
            <v>24607SWAB-230kV</v>
          </cell>
          <cell r="C1144" t="str">
            <v>AIP006053</v>
          </cell>
          <cell r="D1144" t="str">
            <v>24607</v>
          </cell>
          <cell r="E1144" t="str">
            <v>SWAB-230kV</v>
          </cell>
          <cell r="F1144" t="str">
            <v>230kV</v>
          </cell>
          <cell r="G1144">
            <v>2</v>
          </cell>
        </row>
        <row r="1145">
          <cell r="B1145" t="str">
            <v>24785BRLV-44kV</v>
          </cell>
          <cell r="C1145" t="str">
            <v>AIP006055</v>
          </cell>
          <cell r="D1145" t="str">
            <v>24785</v>
          </cell>
          <cell r="E1145" t="str">
            <v>BRLV-44kV</v>
          </cell>
          <cell r="F1145" t="str">
            <v>44kV</v>
          </cell>
          <cell r="G1145">
            <v>8</v>
          </cell>
        </row>
        <row r="1146">
          <cell r="B1146" t="str">
            <v>24785HVIT-115kV</v>
          </cell>
          <cell r="C1146" t="str">
            <v>AIP006055</v>
          </cell>
          <cell r="D1146" t="str">
            <v>24785</v>
          </cell>
          <cell r="E1146" t="str">
            <v>HVIT-115kV</v>
          </cell>
          <cell r="F1146" t="str">
            <v>115kV</v>
          </cell>
          <cell r="G1146">
            <v>12</v>
          </cell>
        </row>
        <row r="1147">
          <cell r="B1147" t="str">
            <v>24785PR</v>
          </cell>
          <cell r="C1147" t="str">
            <v>AIP006055</v>
          </cell>
          <cell r="D1147" t="str">
            <v>24785</v>
          </cell>
          <cell r="E1147" t="str">
            <v>PR</v>
          </cell>
          <cell r="F1147" t="str">
            <v>Protections</v>
          </cell>
          <cell r="G1147">
            <v>24</v>
          </cell>
        </row>
        <row r="1148">
          <cell r="B1148" t="str">
            <v>24785RTU-BULK</v>
          </cell>
          <cell r="C1148" t="str">
            <v>AIP006055</v>
          </cell>
          <cell r="D1148" t="str">
            <v>24785</v>
          </cell>
          <cell r="E1148" t="str">
            <v>RTU-BULK</v>
          </cell>
          <cell r="F1148" t="str">
            <v>BULK</v>
          </cell>
          <cell r="G1148">
            <v>1</v>
          </cell>
        </row>
        <row r="1149">
          <cell r="B1149" t="str">
            <v>24785SA-115kV</v>
          </cell>
          <cell r="C1149" t="str">
            <v>AIP006055</v>
          </cell>
          <cell r="D1149" t="str">
            <v>24785</v>
          </cell>
          <cell r="E1149" t="str">
            <v>SA-115kV</v>
          </cell>
          <cell r="F1149" t="str">
            <v>115kV</v>
          </cell>
          <cell r="G1149">
            <v>6</v>
          </cell>
        </row>
        <row r="1150">
          <cell r="B1150" t="str">
            <v>24785SA-44kV</v>
          </cell>
          <cell r="C1150" t="str">
            <v>AIP006055</v>
          </cell>
          <cell r="D1150" t="str">
            <v>24785</v>
          </cell>
          <cell r="E1150" t="str">
            <v>SA-44kV</v>
          </cell>
          <cell r="F1150" t="str">
            <v>44kV</v>
          </cell>
          <cell r="G1150">
            <v>6</v>
          </cell>
        </row>
        <row r="1151">
          <cell r="B1151" t="str">
            <v>24785SC-44kV</v>
          </cell>
          <cell r="C1151" t="str">
            <v>AIP006055</v>
          </cell>
          <cell r="D1151" t="str">
            <v>24785</v>
          </cell>
          <cell r="E1151" t="str">
            <v>SC-44kV</v>
          </cell>
          <cell r="F1151" t="str">
            <v>44kV</v>
          </cell>
          <cell r="G1151">
            <v>1</v>
          </cell>
        </row>
        <row r="1152">
          <cell r="B1152" t="str">
            <v>24786BRLV-44kV</v>
          </cell>
          <cell r="C1152" t="str">
            <v>AIP006056</v>
          </cell>
          <cell r="D1152" t="str">
            <v>24786</v>
          </cell>
          <cell r="E1152" t="str">
            <v>BRLV-44kV</v>
          </cell>
          <cell r="F1152" t="str">
            <v>44kV</v>
          </cell>
          <cell r="G1152">
            <v>9</v>
          </cell>
        </row>
        <row r="1153">
          <cell r="B1153" t="str">
            <v>24786RTU-DESN</v>
          </cell>
          <cell r="C1153" t="str">
            <v>AIP006056</v>
          </cell>
          <cell r="D1153" t="str">
            <v>24786</v>
          </cell>
          <cell r="E1153" t="str">
            <v>RTU-DESN</v>
          </cell>
          <cell r="F1153" t="str">
            <v>DESN</v>
          </cell>
          <cell r="G1153">
            <v>1</v>
          </cell>
        </row>
        <row r="1154">
          <cell r="B1154" t="str">
            <v>24786SC-44kV</v>
          </cell>
          <cell r="C1154" t="str">
            <v>AIP006056</v>
          </cell>
          <cell r="D1154" t="str">
            <v>24786</v>
          </cell>
          <cell r="E1154" t="str">
            <v>SC-44kV</v>
          </cell>
          <cell r="F1154" t="str">
            <v>44kV</v>
          </cell>
          <cell r="G1154">
            <v>1</v>
          </cell>
        </row>
        <row r="1155">
          <cell r="B1155" t="str">
            <v>24788BRHV-230kV</v>
          </cell>
          <cell r="C1155" t="str">
            <v>AIP006058</v>
          </cell>
          <cell r="D1155" t="str">
            <v>24788</v>
          </cell>
          <cell r="E1155" t="str">
            <v>BRHV-230kV</v>
          </cell>
          <cell r="F1155" t="str">
            <v>230kV</v>
          </cell>
          <cell r="G1155">
            <v>2</v>
          </cell>
        </row>
        <row r="1156">
          <cell r="B1156" t="str">
            <v>24788CHARGER-48V</v>
          </cell>
          <cell r="C1156" t="str">
            <v>AIP006058</v>
          </cell>
          <cell r="D1156" t="str">
            <v>24788</v>
          </cell>
          <cell r="E1156" t="str">
            <v>CHARGER-48V</v>
          </cell>
          <cell r="F1156" t="str">
            <v>48V</v>
          </cell>
          <cell r="G1156">
            <v>4</v>
          </cell>
        </row>
        <row r="1157">
          <cell r="B1157" t="str">
            <v>24788PR</v>
          </cell>
          <cell r="C1157" t="str">
            <v>AIP006058</v>
          </cell>
          <cell r="D1157" t="str">
            <v>24788</v>
          </cell>
          <cell r="E1157" t="str">
            <v>PR</v>
          </cell>
          <cell r="F1157" t="str">
            <v>Protections</v>
          </cell>
          <cell r="G1157">
            <v>34</v>
          </cell>
        </row>
        <row r="1158">
          <cell r="B1158" t="str">
            <v>24788RTU-BULK</v>
          </cell>
          <cell r="C1158" t="str">
            <v>AIP006058</v>
          </cell>
          <cell r="D1158" t="str">
            <v>24788</v>
          </cell>
          <cell r="E1158" t="str">
            <v>RTU-BULK</v>
          </cell>
          <cell r="F1158" t="str">
            <v>BULK</v>
          </cell>
          <cell r="G1158">
            <v>1</v>
          </cell>
        </row>
        <row r="1159">
          <cell r="B1159" t="str">
            <v>24788SWAB-230kV</v>
          </cell>
          <cell r="C1159" t="str">
            <v>AIP006058</v>
          </cell>
          <cell r="D1159" t="str">
            <v>24788</v>
          </cell>
          <cell r="E1159" t="str">
            <v>SWAB-230kV</v>
          </cell>
          <cell r="F1159" t="str">
            <v>230kV</v>
          </cell>
          <cell r="G1159">
            <v>9</v>
          </cell>
        </row>
        <row r="1160">
          <cell r="B1160" t="str">
            <v>24788SWAB-500kV</v>
          </cell>
          <cell r="C1160" t="str">
            <v>AIP006058</v>
          </cell>
          <cell r="D1160" t="str">
            <v>24788</v>
          </cell>
          <cell r="E1160" t="str">
            <v>SWAB-500kV</v>
          </cell>
          <cell r="F1160" t="str">
            <v>500kV</v>
          </cell>
          <cell r="G1160">
            <v>4</v>
          </cell>
        </row>
        <row r="1161">
          <cell r="B1161" t="str">
            <v>24788TF-AUTO S230-B(239-121kV) - 250MVA</v>
          </cell>
          <cell r="C1161" t="str">
            <v>AIP006058</v>
          </cell>
          <cell r="D1161" t="str">
            <v>24788</v>
          </cell>
          <cell r="E1161" t="str">
            <v>TF-AUTO S230-B(239-121kV) - 250MVA</v>
          </cell>
          <cell r="F1161" t="str">
            <v>AUTO S230-B(239-121kV) - 250MVA</v>
          </cell>
          <cell r="G1161">
            <v>2</v>
          </cell>
        </row>
        <row r="1162">
          <cell r="B1162" t="str">
            <v>24788TF-AUTO S500-A(500-240kV) - 750MVA</v>
          </cell>
          <cell r="C1162" t="str">
            <v>AIP006058</v>
          </cell>
          <cell r="D1162" t="str">
            <v>24788</v>
          </cell>
          <cell r="E1162" t="str">
            <v>TF-AUTO S500-A(500-240kV) - 750MVA</v>
          </cell>
          <cell r="F1162" t="str">
            <v>AUTO S500-A(500-240kV) - 750MVA</v>
          </cell>
          <cell r="G1162">
            <v>1</v>
          </cell>
        </row>
        <row r="1163">
          <cell r="B1163" t="str">
            <v>24789CHARGER-250V</v>
          </cell>
          <cell r="C1163" t="str">
            <v>AIP006059</v>
          </cell>
          <cell r="D1163" t="str">
            <v>24789</v>
          </cell>
          <cell r="E1163" t="str">
            <v>CHARGER-250V</v>
          </cell>
          <cell r="F1163" t="str">
            <v>250V</v>
          </cell>
          <cell r="G1163">
            <v>2</v>
          </cell>
        </row>
        <row r="1164">
          <cell r="B1164" t="str">
            <v>24789DC</v>
          </cell>
          <cell r="C1164" t="str">
            <v>AIP006059</v>
          </cell>
          <cell r="D1164" t="str">
            <v>24789</v>
          </cell>
          <cell r="E1164" t="str">
            <v>DC</v>
          </cell>
          <cell r="F1164" t="str">
            <v>DC Transfer Scheme</v>
          </cell>
          <cell r="G1164">
            <v>2</v>
          </cell>
        </row>
        <row r="1165">
          <cell r="B1165" t="str">
            <v>24789DCBATTERY-250V</v>
          </cell>
          <cell r="C1165" t="str">
            <v>AIP006059</v>
          </cell>
          <cell r="D1165" t="str">
            <v>24789</v>
          </cell>
          <cell r="E1165" t="str">
            <v>DCBATTERY-250V</v>
          </cell>
          <cell r="F1165" t="str">
            <v>250V</v>
          </cell>
          <cell r="G1165">
            <v>2</v>
          </cell>
        </row>
        <row r="1166">
          <cell r="B1166" t="str">
            <v>24789PR</v>
          </cell>
          <cell r="C1166" t="str">
            <v>AIP006059</v>
          </cell>
          <cell r="D1166" t="str">
            <v>24789</v>
          </cell>
          <cell r="E1166" t="str">
            <v>PR</v>
          </cell>
          <cell r="F1166" t="str">
            <v>Protections</v>
          </cell>
          <cell r="G1166">
            <v>21</v>
          </cell>
        </row>
        <row r="1167">
          <cell r="B1167" t="str">
            <v>24714PR</v>
          </cell>
          <cell r="C1167" t="str">
            <v>AIP006120</v>
          </cell>
          <cell r="D1167" t="str">
            <v>24714</v>
          </cell>
          <cell r="E1167" t="str">
            <v>PR</v>
          </cell>
          <cell r="F1167" t="str">
            <v>Protections</v>
          </cell>
          <cell r="G1167">
            <v>4</v>
          </cell>
        </row>
        <row r="1168">
          <cell r="B1168" t="str">
            <v>24714SPILL</v>
          </cell>
          <cell r="C1168" t="str">
            <v>AIP006120</v>
          </cell>
          <cell r="D1168" t="str">
            <v>24714</v>
          </cell>
          <cell r="E1168" t="str">
            <v>SPILL</v>
          </cell>
          <cell r="F1168" t="str">
            <v>Spill Containment</v>
          </cell>
          <cell r="G1168">
            <v>2</v>
          </cell>
        </row>
        <row r="1169">
          <cell r="B1169" t="str">
            <v>24714TF-S230-C(215-14-14kV) - 100MVA</v>
          </cell>
          <cell r="C1169" t="str">
            <v>AIP006120</v>
          </cell>
          <cell r="D1169" t="str">
            <v>24714</v>
          </cell>
          <cell r="E1169" t="str">
            <v>TF-S230-C(215-14-14kV) - 100MVA</v>
          </cell>
          <cell r="F1169" t="str">
            <v>S230-C(215-14-14kV) - 100MVA</v>
          </cell>
          <cell r="G1169">
            <v>2</v>
          </cell>
        </row>
        <row r="1170">
          <cell r="B1170" t="str">
            <v>24670AC-DESN</v>
          </cell>
          <cell r="C1170" t="str">
            <v>AIP006140</v>
          </cell>
          <cell r="D1170" t="str">
            <v>24670</v>
          </cell>
          <cell r="E1170" t="str">
            <v>AC-DESN</v>
          </cell>
          <cell r="F1170" t="str">
            <v>DESN</v>
          </cell>
          <cell r="G1170">
            <v>1</v>
          </cell>
        </row>
        <row r="1171">
          <cell r="B1171" t="str">
            <v>24670BRLV-44kV</v>
          </cell>
          <cell r="C1171" t="str">
            <v>AIP006140</v>
          </cell>
          <cell r="D1171" t="str">
            <v>24670</v>
          </cell>
          <cell r="E1171" t="str">
            <v>BRLV-44kV</v>
          </cell>
          <cell r="F1171" t="str">
            <v>44kV</v>
          </cell>
          <cell r="G1171">
            <v>5</v>
          </cell>
        </row>
        <row r="1172">
          <cell r="B1172" t="str">
            <v>24670CHARGER-250V</v>
          </cell>
          <cell r="C1172" t="str">
            <v>AIP006140</v>
          </cell>
          <cell r="D1172" t="str">
            <v>24670</v>
          </cell>
          <cell r="E1172" t="str">
            <v>CHARGER-250V</v>
          </cell>
          <cell r="F1172" t="str">
            <v>250V</v>
          </cell>
          <cell r="G1172">
            <v>1</v>
          </cell>
        </row>
        <row r="1173">
          <cell r="B1173" t="str">
            <v>24670DCBATTERY-250V</v>
          </cell>
          <cell r="C1173" t="str">
            <v>AIP006140</v>
          </cell>
          <cell r="D1173" t="str">
            <v>24670</v>
          </cell>
          <cell r="E1173" t="str">
            <v>DCBATTERY-250V</v>
          </cell>
          <cell r="F1173" t="str">
            <v>250V</v>
          </cell>
          <cell r="G1173">
            <v>1</v>
          </cell>
        </row>
        <row r="1174">
          <cell r="B1174" t="str">
            <v>24670HVIT</v>
          </cell>
          <cell r="C1174" t="str">
            <v>AIP006140</v>
          </cell>
          <cell r="D1174" t="str">
            <v>24670</v>
          </cell>
          <cell r="E1174" t="str">
            <v>HVIT</v>
          </cell>
          <cell r="F1174" t="str">
            <v>HVITs</v>
          </cell>
          <cell r="G1174">
            <v>4</v>
          </cell>
        </row>
        <row r="1175">
          <cell r="B1175" t="str">
            <v>24670PR</v>
          </cell>
          <cell r="C1175" t="str">
            <v>AIP006140</v>
          </cell>
          <cell r="D1175" t="str">
            <v>24670</v>
          </cell>
          <cell r="E1175" t="str">
            <v>PR</v>
          </cell>
          <cell r="F1175" t="str">
            <v>Protections</v>
          </cell>
          <cell r="G1175">
            <v>15</v>
          </cell>
        </row>
        <row r="1176">
          <cell r="B1176" t="str">
            <v>24670TF-S115-A(115-14kV) - 42MVA</v>
          </cell>
          <cell r="C1176" t="str">
            <v>AIP006140</v>
          </cell>
          <cell r="D1176" t="str">
            <v>24670</v>
          </cell>
          <cell r="E1176" t="str">
            <v>TF-S115-A(115-14kV) - 42MVA</v>
          </cell>
          <cell r="F1176" t="str">
            <v>S115-A(115-14kV) - 42MVA</v>
          </cell>
          <cell r="G1176">
            <v>2</v>
          </cell>
        </row>
        <row r="1177">
          <cell r="B1177" t="str">
            <v>24932AC-DESN</v>
          </cell>
          <cell r="C1177" t="str">
            <v>AIP006142</v>
          </cell>
          <cell r="D1177" t="str">
            <v>24932</v>
          </cell>
          <cell r="E1177" t="str">
            <v>AC-DESN</v>
          </cell>
          <cell r="F1177" t="str">
            <v>DESN</v>
          </cell>
          <cell r="G1177">
            <v>1</v>
          </cell>
        </row>
        <row r="1178">
          <cell r="B1178" t="str">
            <v>24932BRLV-13.8kV</v>
          </cell>
          <cell r="C1178" t="str">
            <v>AIP006142</v>
          </cell>
          <cell r="D1178" t="str">
            <v>24932</v>
          </cell>
          <cell r="E1178" t="str">
            <v>BRLV-13.8kV</v>
          </cell>
          <cell r="F1178" t="str">
            <v>13.8kV</v>
          </cell>
          <cell r="G1178">
            <v>11</v>
          </cell>
        </row>
        <row r="1179">
          <cell r="B1179" t="str">
            <v>24932SS-DESN</v>
          </cell>
          <cell r="C1179" t="str">
            <v>AIP006142</v>
          </cell>
          <cell r="D1179" t="str">
            <v>24932</v>
          </cell>
          <cell r="E1179" t="str">
            <v>SS-DESN</v>
          </cell>
          <cell r="F1179" t="str">
            <v>DESN</v>
          </cell>
          <cell r="G1179">
            <v>1</v>
          </cell>
        </row>
        <row r="1180">
          <cell r="B1180" t="str">
            <v>24932TF-S230-A(215-28kV) - 83MVA</v>
          </cell>
          <cell r="C1180" t="str">
            <v>AIP006142</v>
          </cell>
          <cell r="D1180" t="str">
            <v>24932</v>
          </cell>
          <cell r="E1180" t="str">
            <v>TF-S230-A(215-28kV) - 83MVA</v>
          </cell>
          <cell r="F1180" t="str">
            <v>S230-A(215-28kV) - 83MVA</v>
          </cell>
          <cell r="G1180">
            <v>2</v>
          </cell>
        </row>
        <row r="1181">
          <cell r="B1181" t="str">
            <v>24781DCBATTERY-250V</v>
          </cell>
          <cell r="C1181" t="str">
            <v>AIP006143</v>
          </cell>
          <cell r="D1181" t="str">
            <v>24781</v>
          </cell>
          <cell r="E1181" t="str">
            <v>DCBATTERY-250V</v>
          </cell>
          <cell r="F1181" t="str">
            <v>250V</v>
          </cell>
          <cell r="G1181">
            <v>2</v>
          </cell>
        </row>
        <row r="1182">
          <cell r="B1182" t="str">
            <v>24781HVIT</v>
          </cell>
          <cell r="C1182" t="str">
            <v>AIP006143</v>
          </cell>
          <cell r="D1182" t="str">
            <v>24781</v>
          </cell>
          <cell r="E1182" t="str">
            <v>HVIT</v>
          </cell>
          <cell r="F1182" t="str">
            <v>HVITs</v>
          </cell>
          <cell r="G1182">
            <v>3</v>
          </cell>
        </row>
        <row r="1183">
          <cell r="B1183" t="str">
            <v>24781PR</v>
          </cell>
          <cell r="C1183" t="str">
            <v>AIP006143</v>
          </cell>
          <cell r="D1183" t="str">
            <v>24781</v>
          </cell>
          <cell r="E1183" t="str">
            <v>PR</v>
          </cell>
          <cell r="F1183" t="str">
            <v>Protections</v>
          </cell>
          <cell r="G1183">
            <v>1</v>
          </cell>
        </row>
        <row r="1184">
          <cell r="B1184" t="str">
            <v>24781TF-S115-F(110-14-14kV) - 100MVA</v>
          </cell>
          <cell r="C1184" t="str">
            <v>AIP006143</v>
          </cell>
          <cell r="D1184" t="str">
            <v>24781</v>
          </cell>
          <cell r="E1184" t="str">
            <v>TF-S115-F(110-14-14kV) - 100MVA</v>
          </cell>
          <cell r="F1184" t="str">
            <v>S115-F(110-14-14kV) - 100MVA</v>
          </cell>
          <cell r="G1184">
            <v>3</v>
          </cell>
        </row>
        <row r="1185">
          <cell r="B1185" t="str">
            <v>24779CHARGER-250V</v>
          </cell>
          <cell r="C1185" t="str">
            <v>AIP006146</v>
          </cell>
          <cell r="D1185" t="str">
            <v>24779</v>
          </cell>
          <cell r="E1185" t="str">
            <v>CHARGER-250V</v>
          </cell>
          <cell r="F1185" t="str">
            <v>250V</v>
          </cell>
          <cell r="G1185">
            <v>1</v>
          </cell>
        </row>
        <row r="1186">
          <cell r="B1186" t="str">
            <v>24779DCBATTERY-250V</v>
          </cell>
          <cell r="C1186" t="str">
            <v>AIP006146</v>
          </cell>
          <cell r="D1186" t="str">
            <v>24779</v>
          </cell>
          <cell r="E1186" t="str">
            <v>DCBATTERY-250V</v>
          </cell>
          <cell r="F1186" t="str">
            <v>250V</v>
          </cell>
          <cell r="G1186">
            <v>1</v>
          </cell>
        </row>
        <row r="1187">
          <cell r="B1187" t="str">
            <v>24779PR</v>
          </cell>
          <cell r="C1187" t="str">
            <v>AIP006146</v>
          </cell>
          <cell r="D1187" t="str">
            <v>24779</v>
          </cell>
          <cell r="E1187" t="str">
            <v>PR</v>
          </cell>
          <cell r="F1187" t="str">
            <v>Protections</v>
          </cell>
          <cell r="G1187">
            <v>15</v>
          </cell>
        </row>
        <row r="1188">
          <cell r="B1188" t="str">
            <v>24779TF-S115-A(115-14kV) - 42MVA</v>
          </cell>
          <cell r="C1188" t="str">
            <v>AIP006146</v>
          </cell>
          <cell r="D1188" t="str">
            <v>24779</v>
          </cell>
          <cell r="E1188" t="str">
            <v>TF-S115-A(115-14kV) - 42MVA</v>
          </cell>
          <cell r="F1188" t="str">
            <v>S115-A(115-14kV) - 42MVA</v>
          </cell>
          <cell r="G1188">
            <v>1</v>
          </cell>
        </row>
        <row r="1189">
          <cell r="B1189" t="str">
            <v>24930BRLV-27.6kV</v>
          </cell>
          <cell r="C1189" t="str">
            <v>AIP006147</v>
          </cell>
          <cell r="D1189" t="str">
            <v>24930</v>
          </cell>
          <cell r="E1189" t="str">
            <v>BRLV-27.6kV</v>
          </cell>
          <cell r="F1189" t="str">
            <v>27.6kV</v>
          </cell>
          <cell r="G1189">
            <v>9</v>
          </cell>
        </row>
        <row r="1190">
          <cell r="B1190" t="str">
            <v>24930CHARGER-250V</v>
          </cell>
          <cell r="C1190" t="str">
            <v>AIP006147</v>
          </cell>
          <cell r="D1190" t="str">
            <v>24930</v>
          </cell>
          <cell r="E1190" t="str">
            <v>CHARGER-250V</v>
          </cell>
          <cell r="F1190" t="str">
            <v>250V</v>
          </cell>
          <cell r="G1190">
            <v>9</v>
          </cell>
        </row>
        <row r="1191">
          <cell r="B1191" t="str">
            <v>24930DC</v>
          </cell>
          <cell r="C1191" t="str">
            <v>AIP006147</v>
          </cell>
          <cell r="D1191" t="str">
            <v>24930</v>
          </cell>
          <cell r="E1191" t="str">
            <v>DC</v>
          </cell>
          <cell r="F1191" t="str">
            <v>DC Transfer Scheme</v>
          </cell>
          <cell r="G1191">
            <v>9</v>
          </cell>
        </row>
        <row r="1192">
          <cell r="B1192" t="str">
            <v>24930HVIT-230kV</v>
          </cell>
          <cell r="C1192" t="str">
            <v>AIP006147</v>
          </cell>
          <cell r="D1192" t="str">
            <v>24930</v>
          </cell>
          <cell r="E1192" t="str">
            <v>HVIT-230kV</v>
          </cell>
          <cell r="F1192" t="str">
            <v>230kV</v>
          </cell>
          <cell r="G1192">
            <v>2</v>
          </cell>
        </row>
        <row r="1193">
          <cell r="B1193" t="str">
            <v>24930PR</v>
          </cell>
          <cell r="C1193" t="str">
            <v>AIP006147</v>
          </cell>
          <cell r="D1193" t="str">
            <v>24930</v>
          </cell>
          <cell r="E1193" t="str">
            <v>PR</v>
          </cell>
          <cell r="F1193" t="str">
            <v>Protections</v>
          </cell>
          <cell r="G1193">
            <v>17</v>
          </cell>
        </row>
        <row r="1194">
          <cell r="B1194" t="str">
            <v>24930SA-115kV</v>
          </cell>
          <cell r="C1194" t="str">
            <v>AIP006147</v>
          </cell>
          <cell r="D1194" t="str">
            <v>24930</v>
          </cell>
          <cell r="E1194" t="str">
            <v>SA-115kV</v>
          </cell>
          <cell r="F1194" t="str">
            <v>115kV</v>
          </cell>
          <cell r="G1194">
            <v>6</v>
          </cell>
        </row>
        <row r="1195">
          <cell r="B1195" t="str">
            <v>24930SWAB-230kV</v>
          </cell>
          <cell r="C1195" t="str">
            <v>AIP006147</v>
          </cell>
          <cell r="D1195" t="str">
            <v>24930</v>
          </cell>
          <cell r="E1195" t="str">
            <v>SWAB-230kV</v>
          </cell>
          <cell r="F1195" t="str">
            <v>230kV</v>
          </cell>
          <cell r="G1195">
            <v>2</v>
          </cell>
        </row>
        <row r="1196">
          <cell r="B1196" t="str">
            <v>24930TF-S230-A(215-28kV) - 83MVA</v>
          </cell>
          <cell r="C1196" t="str">
            <v>AIP006147</v>
          </cell>
          <cell r="D1196" t="str">
            <v>24930</v>
          </cell>
          <cell r="E1196" t="str">
            <v>TF-S230-A(215-28kV) - 83MVA</v>
          </cell>
          <cell r="F1196" t="str">
            <v>S230-A(215-28kV) - 83MVA</v>
          </cell>
          <cell r="G1196">
            <v>2</v>
          </cell>
        </row>
        <row r="1197">
          <cell r="B1197" t="str">
            <v>24778BRLV</v>
          </cell>
          <cell r="C1197" t="str">
            <v>AIP006148</v>
          </cell>
          <cell r="D1197" t="str">
            <v>24778</v>
          </cell>
          <cell r="E1197" t="str">
            <v>BRLV</v>
          </cell>
          <cell r="F1197" t="str">
            <v>Breakers (LV)</v>
          </cell>
          <cell r="G1197">
            <v>8</v>
          </cell>
        </row>
        <row r="1198">
          <cell r="B1198" t="str">
            <v>24775TF-S230-E(215-44kV) - 125MVA</v>
          </cell>
          <cell r="C1198" t="str">
            <v>AIP006152</v>
          </cell>
          <cell r="D1198" t="str">
            <v>24775</v>
          </cell>
          <cell r="E1198" t="str">
            <v>TF-S230-E(215-44kV) - 125MVA</v>
          </cell>
          <cell r="F1198" t="str">
            <v>S230-E(215-44kV) - 125MVA</v>
          </cell>
          <cell r="G1198">
            <v>2</v>
          </cell>
        </row>
        <row r="1199">
          <cell r="B1199" t="str">
            <v>24931AC-DESN</v>
          </cell>
          <cell r="C1199" t="str">
            <v>AIP006154</v>
          </cell>
          <cell r="D1199" t="str">
            <v>24931</v>
          </cell>
          <cell r="E1199" t="str">
            <v>AC-DESN</v>
          </cell>
          <cell r="F1199" t="str">
            <v>DESN</v>
          </cell>
          <cell r="G1199">
            <v>1</v>
          </cell>
        </row>
        <row r="1200">
          <cell r="B1200" t="str">
            <v>24931BRLV-27.6kV</v>
          </cell>
          <cell r="C1200" t="str">
            <v>AIP006154</v>
          </cell>
          <cell r="D1200" t="str">
            <v>24931</v>
          </cell>
          <cell r="E1200" t="str">
            <v>BRLV-27.6kV</v>
          </cell>
          <cell r="F1200" t="str">
            <v>27.6kV</v>
          </cell>
          <cell r="G1200">
            <v>8</v>
          </cell>
        </row>
        <row r="1201">
          <cell r="B1201" t="str">
            <v>24931CHARGER-125V</v>
          </cell>
          <cell r="C1201" t="str">
            <v>AIP006154</v>
          </cell>
          <cell r="D1201" t="str">
            <v>24931</v>
          </cell>
          <cell r="E1201" t="str">
            <v>CHARGER-125V</v>
          </cell>
          <cell r="F1201" t="str">
            <v>125V</v>
          </cell>
          <cell r="G1201">
            <v>1</v>
          </cell>
        </row>
        <row r="1202">
          <cell r="B1202" t="str">
            <v>24931DCBATTERY-125V</v>
          </cell>
          <cell r="C1202" t="str">
            <v>AIP006154</v>
          </cell>
          <cell r="D1202" t="str">
            <v>24931</v>
          </cell>
          <cell r="E1202" t="str">
            <v>DCBATTERY-125V</v>
          </cell>
          <cell r="F1202" t="str">
            <v>125V</v>
          </cell>
          <cell r="G1202">
            <v>1</v>
          </cell>
        </row>
        <row r="1203">
          <cell r="B1203" t="str">
            <v>24931PR</v>
          </cell>
          <cell r="C1203" t="str">
            <v>AIP006154</v>
          </cell>
          <cell r="D1203" t="str">
            <v>24931</v>
          </cell>
          <cell r="E1203" t="str">
            <v>PR</v>
          </cell>
          <cell r="F1203" t="str">
            <v>Protections</v>
          </cell>
          <cell r="G1203">
            <v>16</v>
          </cell>
        </row>
        <row r="1204">
          <cell r="B1204" t="str">
            <v>24931SWAB-115kV</v>
          </cell>
          <cell r="C1204" t="str">
            <v>AIP006154</v>
          </cell>
          <cell r="D1204" t="str">
            <v>24931</v>
          </cell>
          <cell r="E1204" t="str">
            <v>SWAB-115kV</v>
          </cell>
          <cell r="F1204" t="str">
            <v>115kV</v>
          </cell>
          <cell r="G1204">
            <v>2</v>
          </cell>
        </row>
        <row r="1205">
          <cell r="B1205" t="str">
            <v>24931TF-S115-B(110-28kV) - 42MVA</v>
          </cell>
          <cell r="C1205" t="str">
            <v>AIP006154</v>
          </cell>
          <cell r="D1205" t="str">
            <v>24931</v>
          </cell>
          <cell r="E1205" t="str">
            <v>TF-S115-B(110-28kV) - 42MVA</v>
          </cell>
          <cell r="F1205" t="str">
            <v>S115-B(110-28kV) - 42MVA</v>
          </cell>
          <cell r="G1205">
            <v>2</v>
          </cell>
        </row>
        <row r="1206">
          <cell r="B1206" t="str">
            <v>24780BRLV-44kV</v>
          </cell>
          <cell r="C1206" t="str">
            <v>AIP006157</v>
          </cell>
          <cell r="D1206" t="str">
            <v>24780</v>
          </cell>
          <cell r="E1206" t="str">
            <v>BRLV-44kV</v>
          </cell>
          <cell r="F1206" t="str">
            <v>44kV</v>
          </cell>
          <cell r="G1206">
            <v>2</v>
          </cell>
        </row>
        <row r="1207">
          <cell r="B1207" t="str">
            <v>24780PR</v>
          </cell>
          <cell r="C1207" t="str">
            <v>AIP006157</v>
          </cell>
          <cell r="D1207" t="str">
            <v>24780</v>
          </cell>
          <cell r="E1207" t="str">
            <v>PR</v>
          </cell>
          <cell r="F1207" t="str">
            <v>Protections</v>
          </cell>
          <cell r="G1207">
            <v>6</v>
          </cell>
        </row>
        <row r="1208">
          <cell r="B1208" t="str">
            <v>24780SA</v>
          </cell>
          <cell r="C1208" t="str">
            <v>AIP006157</v>
          </cell>
          <cell r="D1208" t="str">
            <v>24780</v>
          </cell>
          <cell r="E1208" t="str">
            <v>SA</v>
          </cell>
          <cell r="F1208" t="str">
            <v>Surge Arrestor</v>
          </cell>
          <cell r="G1208">
            <v>18</v>
          </cell>
        </row>
        <row r="1209">
          <cell r="B1209" t="str">
            <v>24780SPILL</v>
          </cell>
          <cell r="C1209" t="str">
            <v>AIP006157</v>
          </cell>
          <cell r="D1209" t="str">
            <v>24780</v>
          </cell>
          <cell r="E1209" t="str">
            <v>SPILL</v>
          </cell>
          <cell r="F1209" t="str">
            <v>Spill Containment</v>
          </cell>
          <cell r="G1209">
            <v>2</v>
          </cell>
        </row>
        <row r="1210">
          <cell r="B1210" t="str">
            <v>24780TF-S115-A(115-14kV) - 42MVA</v>
          </cell>
          <cell r="C1210" t="str">
            <v>AIP006157</v>
          </cell>
          <cell r="D1210" t="str">
            <v>24780</v>
          </cell>
          <cell r="E1210" t="str">
            <v>TF-S115-A(115-14kV) - 42MVA</v>
          </cell>
          <cell r="F1210" t="str">
            <v>S115-A(115-14kV) - 42MVA</v>
          </cell>
          <cell r="G1210">
            <v>2</v>
          </cell>
        </row>
        <row r="1211">
          <cell r="B1211" t="str">
            <v>24902BRLV-13.8kV</v>
          </cell>
          <cell r="C1211" t="str">
            <v>AIP006185</v>
          </cell>
          <cell r="D1211" t="str">
            <v>24902</v>
          </cell>
          <cell r="E1211" t="str">
            <v>BRLV-13.8kV</v>
          </cell>
          <cell r="F1211" t="str">
            <v>13.8kV</v>
          </cell>
          <cell r="G1211">
            <v>9</v>
          </cell>
        </row>
        <row r="1212">
          <cell r="B1212" t="str">
            <v>24902PR</v>
          </cell>
          <cell r="C1212" t="str">
            <v>AIP006185</v>
          </cell>
          <cell r="D1212" t="str">
            <v>24902</v>
          </cell>
          <cell r="E1212" t="str">
            <v>PR</v>
          </cell>
          <cell r="F1212" t="str">
            <v>Protections</v>
          </cell>
          <cell r="G1212">
            <v>23</v>
          </cell>
        </row>
        <row r="1213">
          <cell r="B1213" t="str">
            <v>24902SPILL</v>
          </cell>
          <cell r="C1213" t="str">
            <v>AIP006185</v>
          </cell>
          <cell r="D1213" t="str">
            <v>24902</v>
          </cell>
          <cell r="E1213" t="str">
            <v>SPILL</v>
          </cell>
          <cell r="F1213" t="str">
            <v>Spill Containment</v>
          </cell>
          <cell r="G1213">
            <v>2</v>
          </cell>
        </row>
        <row r="1214">
          <cell r="B1214" t="str">
            <v>24902SWAB-115kV</v>
          </cell>
          <cell r="C1214" t="str">
            <v>AIP006185</v>
          </cell>
          <cell r="D1214" t="str">
            <v>24902</v>
          </cell>
          <cell r="E1214" t="str">
            <v>SWAB-115kV</v>
          </cell>
          <cell r="F1214" t="str">
            <v>115kV</v>
          </cell>
          <cell r="G1214">
            <v>2</v>
          </cell>
        </row>
        <row r="1215">
          <cell r="B1215" t="str">
            <v>24902TF-S115-D(110-14-14kV) - 75MVA</v>
          </cell>
          <cell r="C1215" t="str">
            <v>AIP006185</v>
          </cell>
          <cell r="D1215" t="str">
            <v>24902</v>
          </cell>
          <cell r="E1215" t="str">
            <v>TF-S115-D(110-14-14kV) - 75MVA</v>
          </cell>
          <cell r="F1215" t="str">
            <v>S115-D(110-14-14kV) - 75MVA</v>
          </cell>
          <cell r="G1215">
            <v>2</v>
          </cell>
        </row>
        <row r="1216">
          <cell r="B1216" t="str">
            <v>24901AC-DESN</v>
          </cell>
          <cell r="C1216" t="str">
            <v>AIP006186</v>
          </cell>
          <cell r="D1216" t="str">
            <v>24901</v>
          </cell>
          <cell r="E1216" t="str">
            <v>AC-DESN</v>
          </cell>
          <cell r="F1216" t="str">
            <v>DESN</v>
          </cell>
          <cell r="G1216">
            <v>1</v>
          </cell>
        </row>
        <row r="1217">
          <cell r="B1217" t="str">
            <v>24901BRLV-13.8kV</v>
          </cell>
          <cell r="C1217" t="str">
            <v>AIP006186</v>
          </cell>
          <cell r="D1217" t="str">
            <v>24901</v>
          </cell>
          <cell r="E1217" t="str">
            <v>BRLV-13.8kV</v>
          </cell>
          <cell r="F1217" t="str">
            <v>13.8kV</v>
          </cell>
          <cell r="G1217">
            <v>17</v>
          </cell>
        </row>
        <row r="1218">
          <cell r="B1218" t="str">
            <v>24901DCBATTERY-125V</v>
          </cell>
          <cell r="C1218" t="str">
            <v>AIP006186</v>
          </cell>
          <cell r="D1218" t="str">
            <v>24901</v>
          </cell>
          <cell r="E1218" t="str">
            <v>DCBATTERY-125V</v>
          </cell>
          <cell r="F1218" t="str">
            <v>125V</v>
          </cell>
          <cell r="G1218">
            <v>2</v>
          </cell>
        </row>
        <row r="1219">
          <cell r="B1219" t="str">
            <v>24901PR</v>
          </cell>
          <cell r="C1219" t="str">
            <v>AIP006186</v>
          </cell>
          <cell r="D1219" t="str">
            <v>24901</v>
          </cell>
          <cell r="E1219" t="str">
            <v>PR</v>
          </cell>
          <cell r="F1219" t="str">
            <v>Protections</v>
          </cell>
          <cell r="G1219">
            <v>29</v>
          </cell>
        </row>
        <row r="1220">
          <cell r="B1220" t="str">
            <v>24928BRLV-44kV</v>
          </cell>
          <cell r="C1220" t="str">
            <v>AIP006189</v>
          </cell>
          <cell r="D1220" t="str">
            <v>24928</v>
          </cell>
          <cell r="E1220" t="str">
            <v>BRLV-44kV</v>
          </cell>
          <cell r="F1220" t="str">
            <v>44kV</v>
          </cell>
          <cell r="G1220">
            <v>3</v>
          </cell>
        </row>
        <row r="1221">
          <cell r="B1221" t="str">
            <v>24928CHARGER-125V</v>
          </cell>
          <cell r="C1221" t="str">
            <v>AIP006189</v>
          </cell>
          <cell r="D1221" t="str">
            <v>24928</v>
          </cell>
          <cell r="E1221" t="str">
            <v>CHARGER-125V</v>
          </cell>
          <cell r="F1221" t="str">
            <v>125V</v>
          </cell>
          <cell r="G1221">
            <v>1</v>
          </cell>
        </row>
        <row r="1222">
          <cell r="B1222" t="str">
            <v>24928CHARGER-48V</v>
          </cell>
          <cell r="C1222" t="str">
            <v>AIP006189</v>
          </cell>
          <cell r="D1222" t="str">
            <v>24928</v>
          </cell>
          <cell r="E1222" t="str">
            <v>CHARGER-48V</v>
          </cell>
          <cell r="F1222" t="str">
            <v>48V</v>
          </cell>
          <cell r="G1222">
            <v>4</v>
          </cell>
        </row>
        <row r="1223">
          <cell r="B1223" t="str">
            <v>24928DC</v>
          </cell>
          <cell r="C1223" t="str">
            <v>AIP006189</v>
          </cell>
          <cell r="D1223" t="str">
            <v>24928</v>
          </cell>
          <cell r="E1223" t="str">
            <v>DC</v>
          </cell>
          <cell r="F1223" t="str">
            <v>DC Transfer Scheme</v>
          </cell>
          <cell r="G1223">
            <v>1</v>
          </cell>
        </row>
        <row r="1224">
          <cell r="B1224" t="str">
            <v>24928DCBATTERY-125V</v>
          </cell>
          <cell r="C1224" t="str">
            <v>AIP006189</v>
          </cell>
          <cell r="D1224" t="str">
            <v>24928</v>
          </cell>
          <cell r="E1224" t="str">
            <v>DCBATTERY-125V</v>
          </cell>
          <cell r="F1224" t="str">
            <v>125V</v>
          </cell>
          <cell r="G1224">
            <v>1</v>
          </cell>
        </row>
        <row r="1225">
          <cell r="B1225" t="str">
            <v>24928PR</v>
          </cell>
          <cell r="C1225" t="str">
            <v>AIP006189</v>
          </cell>
          <cell r="D1225" t="str">
            <v>24928</v>
          </cell>
          <cell r="E1225" t="str">
            <v>PR</v>
          </cell>
          <cell r="F1225" t="str">
            <v>Protections</v>
          </cell>
          <cell r="G1225">
            <v>40</v>
          </cell>
        </row>
        <row r="1226">
          <cell r="B1226" t="str">
            <v>25061TF-S230-E(215-44kV) - 125MVA</v>
          </cell>
          <cell r="C1226" t="str">
            <v>AIP006254</v>
          </cell>
          <cell r="D1226" t="str">
            <v>25061</v>
          </cell>
          <cell r="E1226" t="str">
            <v>TF-S230-E(215-44kV) - 125MVA</v>
          </cell>
          <cell r="F1226" t="str">
            <v>S230-E(215-44kV) - 125MVA</v>
          </cell>
          <cell r="G1226">
            <v>2</v>
          </cell>
        </row>
        <row r="1227">
          <cell r="B1227" t="str">
            <v>24791TF-AUTO S500-A(500-240kV) - 750MVA</v>
          </cell>
          <cell r="C1227" t="str">
            <v>AIP006261</v>
          </cell>
          <cell r="D1227" t="str">
            <v>24791</v>
          </cell>
          <cell r="E1227" t="str">
            <v>TF-AUTO S500-A(500-240kV) - 750MVA</v>
          </cell>
          <cell r="F1227" t="str">
            <v>AUTO S500-A(500-240kV) - 750MVA</v>
          </cell>
          <cell r="G1227">
            <v>1</v>
          </cell>
        </row>
        <row r="1228">
          <cell r="B1228" t="str">
            <v>25080AC-DESN</v>
          </cell>
          <cell r="C1228" t="str">
            <v>AIP006280</v>
          </cell>
          <cell r="D1228" t="str">
            <v>25080</v>
          </cell>
          <cell r="E1228" t="str">
            <v>AC-DESN</v>
          </cell>
          <cell r="F1228" t="str">
            <v>DESN</v>
          </cell>
          <cell r="G1228">
            <v>1</v>
          </cell>
        </row>
        <row r="1229">
          <cell r="B1229" t="str">
            <v>25080BRLV-27.6kV</v>
          </cell>
          <cell r="C1229" t="str">
            <v>AIP006280</v>
          </cell>
          <cell r="D1229" t="str">
            <v>25080</v>
          </cell>
          <cell r="E1229" t="str">
            <v>BRLV-27.6kV</v>
          </cell>
          <cell r="F1229" t="str">
            <v>27.6kV</v>
          </cell>
          <cell r="G1229">
            <v>5</v>
          </cell>
        </row>
        <row r="1230">
          <cell r="B1230" t="str">
            <v>25080CHARGER-125V</v>
          </cell>
          <cell r="C1230" t="str">
            <v>AIP006280</v>
          </cell>
          <cell r="D1230" t="str">
            <v>25080</v>
          </cell>
          <cell r="E1230" t="str">
            <v>CHARGER-125V</v>
          </cell>
          <cell r="F1230" t="str">
            <v>125V</v>
          </cell>
          <cell r="G1230">
            <v>1</v>
          </cell>
        </row>
        <row r="1231">
          <cell r="B1231" t="str">
            <v>25080DCBATTERY-125V</v>
          </cell>
          <cell r="C1231" t="str">
            <v>AIP006280</v>
          </cell>
          <cell r="D1231" t="str">
            <v>25080</v>
          </cell>
          <cell r="E1231" t="str">
            <v>DCBATTERY-125V</v>
          </cell>
          <cell r="F1231" t="str">
            <v>125V</v>
          </cell>
          <cell r="G1231">
            <v>1</v>
          </cell>
        </row>
        <row r="1232">
          <cell r="B1232" t="str">
            <v>25080PR</v>
          </cell>
          <cell r="C1232" t="str">
            <v>AIP006280</v>
          </cell>
          <cell r="D1232" t="str">
            <v>25080</v>
          </cell>
          <cell r="E1232" t="str">
            <v>PR</v>
          </cell>
          <cell r="F1232" t="str">
            <v>Protections</v>
          </cell>
          <cell r="G1232">
            <v>27</v>
          </cell>
        </row>
        <row r="1233">
          <cell r="B1233" t="str">
            <v>25080SWAB-115kV</v>
          </cell>
          <cell r="C1233" t="str">
            <v>AIP006280</v>
          </cell>
          <cell r="D1233" t="str">
            <v>25080</v>
          </cell>
          <cell r="E1233" t="str">
            <v>SWAB-115kV</v>
          </cell>
          <cell r="F1233" t="str">
            <v>115kV</v>
          </cell>
          <cell r="G1233">
            <v>6</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36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37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38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3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Normal="100" workbookViewId="0">
      <selection activeCell="C85" sqref="C85"/>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98" t="s">
        <v>12882</v>
      </c>
      <c r="E2" s="99"/>
      <c r="F2" s="76" t="s">
        <v>9519</v>
      </c>
      <c r="G2" s="77" t="str">
        <f>C4&amp;"_"&amp;C11&amp;"_"&amp;C14&amp;"_"&amp;C12&amp;C13</f>
        <v>Tx - Power Systems_60007_Steelton T.S. Breaker Replacement_Replacement</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12886</v>
      </c>
    </row>
    <row r="8" spans="2:9" ht="18" customHeight="1">
      <c r="B8" s="9" t="s">
        <v>4</v>
      </c>
      <c r="C8" s="45" t="s">
        <v>12885</v>
      </c>
    </row>
    <row r="9" spans="2:9">
      <c r="C9" s="47"/>
    </row>
    <row r="10" spans="2:9" ht="15.75" thickBot="1">
      <c r="B10" s="6" t="s">
        <v>5</v>
      </c>
      <c r="C10" s="6"/>
      <c r="D10" s="6"/>
      <c r="E10" s="6"/>
      <c r="F10" s="6"/>
      <c r="G10" s="6"/>
      <c r="H10" s="6"/>
      <c r="I10" s="6"/>
    </row>
    <row r="11" spans="2:9" ht="39.75" customHeight="1" outlineLevel="1" thickBot="1">
      <c r="B11" s="90" t="s">
        <v>9512</v>
      </c>
      <c r="C11" s="92">
        <v>60007</v>
      </c>
      <c r="D11" s="22" t="s">
        <v>9518</v>
      </c>
      <c r="E11" s="45" t="s">
        <v>12883</v>
      </c>
      <c r="F11" s="22" t="s">
        <v>12878</v>
      </c>
      <c r="G11" s="94" t="e">
        <f>VLOOKUP(TEXT(C11,0),[2]!Table2[#All],99,0)</f>
        <v>#REF!</v>
      </c>
      <c r="H11" s="69" t="s">
        <v>7</v>
      </c>
      <c r="I11" s="70"/>
    </row>
    <row r="12" spans="2:9" ht="30" outlineLevel="1">
      <c r="B12" s="7" t="s">
        <v>2523</v>
      </c>
      <c r="C12" s="91"/>
      <c r="D12" s="7" t="s">
        <v>9699</v>
      </c>
      <c r="E12" s="46" t="s">
        <v>2521</v>
      </c>
      <c r="F12" s="9" t="s">
        <v>11</v>
      </c>
      <c r="G12" s="46" t="s">
        <v>7438</v>
      </c>
      <c r="H12" s="9" t="s">
        <v>12</v>
      </c>
      <c r="I12" s="46" t="e">
        <f>VLOOKUP(TEXT(C11,0),[2]!Table2[#All],16,0)</f>
        <v>#REF!</v>
      </c>
    </row>
    <row r="13" spans="2:9" ht="45" outlineLevel="1">
      <c r="B13" s="7" t="s">
        <v>2524</v>
      </c>
      <c r="C13" s="45" t="s">
        <v>12866</v>
      </c>
      <c r="D13" s="7" t="s">
        <v>9521</v>
      </c>
      <c r="E13" s="46" t="s">
        <v>2521</v>
      </c>
      <c r="F13" s="9" t="s">
        <v>12897</v>
      </c>
      <c r="G13" s="87" t="s">
        <v>12898</v>
      </c>
      <c r="H13" s="9" t="s">
        <v>9</v>
      </c>
      <c r="I13" s="46" t="s">
        <v>8493</v>
      </c>
    </row>
    <row r="14" spans="2:9" ht="27" customHeight="1" outlineLevel="1">
      <c r="B14" s="9" t="s">
        <v>2525</v>
      </c>
      <c r="C14" s="45" t="s">
        <v>12887</v>
      </c>
      <c r="D14" s="9" t="s">
        <v>10</v>
      </c>
      <c r="E14" s="46" t="e">
        <f>VLOOKUP(TEXT(C11,0),[2]!Table2[#All],3,0)</f>
        <v>#REF!</v>
      </c>
      <c r="F14" s="9" t="s">
        <v>15</v>
      </c>
      <c r="G14" s="46" t="e">
        <f>VLOOKUP(TEXT(C11,0),[2]!Table2[#All],11,0)</f>
        <v>#REF!</v>
      </c>
      <c r="H14" s="9" t="s">
        <v>17</v>
      </c>
      <c r="I14" s="46" t="s">
        <v>151</v>
      </c>
    </row>
    <row r="15" spans="2:9" ht="120" outlineLevel="1">
      <c r="B15" s="9" t="s">
        <v>18</v>
      </c>
      <c r="C15" s="48" t="s">
        <v>12896</v>
      </c>
      <c r="D15" s="9" t="s">
        <v>13</v>
      </c>
      <c r="E15" s="46" t="s">
        <v>14</v>
      </c>
      <c r="F15" s="9" t="s">
        <v>2526</v>
      </c>
      <c r="G15" s="45" t="s">
        <v>12887</v>
      </c>
      <c r="H15" s="9" t="s">
        <v>16</v>
      </c>
      <c r="I15" s="46" t="e">
        <f>VLOOKUP(TEXT(C11,0),[2]!Table2[#All],17,0)</f>
        <v>#REF!</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2507</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c r="E24" s="9" t="s">
        <v>30</v>
      </c>
      <c r="F24" s="46" t="s">
        <v>12225</v>
      </c>
      <c r="G24" s="48"/>
    </row>
    <row r="25" spans="2:9" ht="70.150000000000006" customHeight="1" outlineLevel="1">
      <c r="B25" s="9" t="s">
        <v>31</v>
      </c>
      <c r="C25" s="46" t="s">
        <v>12225</v>
      </c>
      <c r="D25" s="50"/>
      <c r="E25" s="9" t="s">
        <v>32</v>
      </c>
      <c r="F25" s="46" t="s">
        <v>12227</v>
      </c>
      <c r="G25" s="48" t="s">
        <v>12893</v>
      </c>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46" t="s">
        <v>12225</v>
      </c>
      <c r="G27" s="48"/>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6</v>
      </c>
      <c r="D43" s="20"/>
      <c r="E43" s="20"/>
      <c r="F43" s="20"/>
      <c r="G43" s="20"/>
      <c r="H43" s="20"/>
      <c r="I43" s="20"/>
    </row>
    <row r="44" spans="1:9" ht="103.5" customHeight="1" outlineLevel="1">
      <c r="B44" s="7" t="s">
        <v>48</v>
      </c>
      <c r="C44" s="48" t="s">
        <v>12900</v>
      </c>
      <c r="D44" s="7" t="s">
        <v>49</v>
      </c>
      <c r="E44" s="46" t="s">
        <v>272</v>
      </c>
      <c r="F44" s="7" t="s">
        <v>50</v>
      </c>
      <c r="G44" s="46" t="s">
        <v>307</v>
      </c>
    </row>
    <row r="45" spans="1:9" ht="103.9" customHeight="1" outlineLevel="1">
      <c r="B45" s="7" t="s">
        <v>51</v>
      </c>
      <c r="C45" s="48">
        <v>1</v>
      </c>
      <c r="D45" s="7" t="s">
        <v>52</v>
      </c>
      <c r="E45" s="48"/>
      <c r="F45" s="7" t="s">
        <v>53</v>
      </c>
      <c r="G45" s="48">
        <v>1</v>
      </c>
      <c r="H45" s="8" t="s">
        <v>54</v>
      </c>
      <c r="I45" s="48"/>
    </row>
    <row r="46" spans="1:9" ht="103.9" customHeight="1" outlineLevel="1">
      <c r="B46" s="7" t="s">
        <v>55</v>
      </c>
      <c r="C46" s="48">
        <v>1</v>
      </c>
      <c r="D46" s="7" t="s">
        <v>56</v>
      </c>
      <c r="E46" s="48"/>
      <c r="F46" s="7" t="s">
        <v>57</v>
      </c>
      <c r="G46" s="48">
        <v>1</v>
      </c>
      <c r="H46" s="8" t="s">
        <v>58</v>
      </c>
      <c r="I46" s="48"/>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6</v>
      </c>
      <c r="D50" s="20"/>
      <c r="E50" s="20"/>
      <c r="F50" s="20"/>
      <c r="G50" s="20"/>
      <c r="H50" s="20"/>
      <c r="I50" s="20"/>
    </row>
    <row r="51" spans="1:9" ht="103.9" customHeight="1" outlineLevel="1">
      <c r="B51" s="9" t="s">
        <v>60</v>
      </c>
      <c r="C51" s="48" t="s">
        <v>12888</v>
      </c>
      <c r="D51" s="9" t="s">
        <v>61</v>
      </c>
      <c r="E51" s="46" t="s">
        <v>279</v>
      </c>
      <c r="F51" s="9" t="s">
        <v>62</v>
      </c>
      <c r="G51" s="46" t="s">
        <v>301</v>
      </c>
      <c r="H51" s="52"/>
      <c r="I51" s="52"/>
    </row>
    <row r="52" spans="1:9" ht="103.9" customHeight="1" outlineLevel="1">
      <c r="B52" s="9" t="s">
        <v>63</v>
      </c>
      <c r="C52" s="48">
        <v>1</v>
      </c>
      <c r="D52" s="9" t="s">
        <v>64</v>
      </c>
      <c r="E52" s="48" t="s">
        <v>12890</v>
      </c>
      <c r="F52" s="9" t="s">
        <v>65</v>
      </c>
      <c r="G52" s="48">
        <v>1</v>
      </c>
      <c r="H52" s="8" t="s">
        <v>66</v>
      </c>
      <c r="I52" s="48" t="s">
        <v>12890</v>
      </c>
    </row>
    <row r="53" spans="1:9" ht="103.9" customHeight="1" outlineLevel="1">
      <c r="B53" s="9" t="s">
        <v>67</v>
      </c>
      <c r="C53" s="48">
        <v>1</v>
      </c>
      <c r="D53" s="9" t="s">
        <v>68</v>
      </c>
      <c r="E53" s="48" t="s">
        <v>12884</v>
      </c>
      <c r="F53" s="9" t="s">
        <v>69</v>
      </c>
      <c r="G53" s="48">
        <v>1</v>
      </c>
      <c r="H53" s="22" t="s">
        <v>70</v>
      </c>
      <c r="I53" s="48" t="s">
        <v>12884</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6</v>
      </c>
      <c r="D57" s="19" t="s">
        <v>3069</v>
      </c>
      <c r="E57" s="19"/>
      <c r="F57" s="20"/>
      <c r="G57" s="20"/>
      <c r="H57" s="20"/>
      <c r="I57" s="20"/>
    </row>
    <row r="58" spans="1:9" ht="103.9" customHeight="1" outlineLevel="1">
      <c r="B58" s="7" t="s">
        <v>72</v>
      </c>
      <c r="C58" s="48" t="s">
        <v>12891</v>
      </c>
      <c r="D58" s="9" t="s">
        <v>73</v>
      </c>
      <c r="E58" s="46" t="s">
        <v>292</v>
      </c>
      <c r="F58" s="9" t="s">
        <v>74</v>
      </c>
      <c r="G58" s="46" t="s">
        <v>305</v>
      </c>
      <c r="H58" s="52"/>
      <c r="I58" s="52"/>
    </row>
    <row r="59" spans="1:9" ht="103.9" customHeight="1" outlineLevel="1">
      <c r="B59" s="7" t="s">
        <v>75</v>
      </c>
      <c r="C59" s="48">
        <v>5</v>
      </c>
      <c r="D59" s="9" t="s">
        <v>76</v>
      </c>
      <c r="E59" s="48" t="s">
        <v>12894</v>
      </c>
      <c r="F59" s="9" t="s">
        <v>77</v>
      </c>
      <c r="G59" s="48">
        <v>5</v>
      </c>
      <c r="H59" s="9" t="s">
        <v>78</v>
      </c>
      <c r="I59" s="48" t="s">
        <v>12892</v>
      </c>
    </row>
    <row r="60" spans="1:9" ht="103.9" customHeight="1" outlineLevel="1">
      <c r="B60" s="7" t="s">
        <v>79</v>
      </c>
      <c r="C60" s="48">
        <v>3</v>
      </c>
      <c r="D60" s="9" t="s">
        <v>80</v>
      </c>
      <c r="E60" s="48" t="s">
        <v>12895</v>
      </c>
      <c r="F60" s="9" t="s">
        <v>81</v>
      </c>
      <c r="G60" s="48">
        <v>1</v>
      </c>
      <c r="H60" s="9" t="s">
        <v>82</v>
      </c>
      <c r="I60" s="48" t="s">
        <v>12889</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IFERROR(VLOOKUP(TEXT(C11,0),[2]!Table2[#All],59,0)/100,"")</f>
        <v/>
      </c>
    </row>
    <row r="71" spans="2:9" outlineLevel="2">
      <c r="H71" s="6" t="s">
        <v>12669</v>
      </c>
      <c r="I71" s="86" t="s">
        <v>12670</v>
      </c>
    </row>
    <row r="72" spans="2:9" outlineLevel="2">
      <c r="B72" s="23" t="s">
        <v>12202</v>
      </c>
      <c r="C72" s="95"/>
      <c r="D72" s="23" t="s">
        <v>12203</v>
      </c>
      <c r="E72" s="95" t="e">
        <f>IF($E$15&lt;&gt;"Executing",C72*$E$70*-1,VLOOKUP(TEXT($C$11,0),[2]!Table2[#All],49,0))</f>
        <v>#VALUE!</v>
      </c>
      <c r="F72" s="23" t="s">
        <v>12205</v>
      </c>
      <c r="G72" s="95" t="e">
        <f>VLOOKUP(TEXT($C$11,0),[2]!Table2[#All],61,0)</f>
        <v>#REF!</v>
      </c>
      <c r="H72" s="23" t="s">
        <v>12899</v>
      </c>
      <c r="I72" s="95">
        <v>0</v>
      </c>
    </row>
    <row r="73" spans="2:9" outlineLevel="2">
      <c r="B73" s="23" t="s">
        <v>88</v>
      </c>
      <c r="C73" s="95"/>
      <c r="D73" s="23" t="s">
        <v>89</v>
      </c>
      <c r="E73" s="95" t="e">
        <f>IF($E$15&lt;&gt;"Executing",C73*$E$70*-1,VLOOKUP(TEXT($C$11,0),[2]!Table2[#All],50,0))</f>
        <v>#VALUE!</v>
      </c>
      <c r="F73" s="23" t="s">
        <v>90</v>
      </c>
      <c r="G73" s="95" t="e">
        <f>VLOOKUP(TEXT($C$11,0),[2]!Table2[#All],62,0)</f>
        <v>#REF!</v>
      </c>
      <c r="H73" s="23" t="s">
        <v>12671</v>
      </c>
      <c r="I73" s="95">
        <v>0</v>
      </c>
    </row>
    <row r="74" spans="2:9" outlineLevel="2">
      <c r="B74" s="23" t="s">
        <v>91</v>
      </c>
      <c r="C74" s="95"/>
      <c r="D74" s="23" t="s">
        <v>92</v>
      </c>
      <c r="E74" s="95" t="e">
        <f>IF($E$15&lt;&gt;"Executing",C74*$E$70*-1,VLOOKUP(TEXT($C$11,0),[2]!Table2[#All],51,0))</f>
        <v>#VALUE!</v>
      </c>
      <c r="F74" s="23" t="s">
        <v>93</v>
      </c>
      <c r="G74" s="95" t="e">
        <f>VLOOKUP(TEXT($C$11,0),[2]!Table2[#All],63,0)</f>
        <v>#REF!</v>
      </c>
      <c r="H74" s="23" t="s">
        <v>12672</v>
      </c>
      <c r="I74" s="95">
        <v>0</v>
      </c>
    </row>
    <row r="75" spans="2:9" outlineLevel="2">
      <c r="B75" s="23" t="s">
        <v>94</v>
      </c>
      <c r="C75" s="95"/>
      <c r="D75" s="23" t="s">
        <v>95</v>
      </c>
      <c r="E75" s="95" t="e">
        <f>IF($E$15&lt;&gt;"Executing",C75*$E$70*-1,VLOOKUP(TEXT($C$11,0),[2]!Table2[#All],52,0))</f>
        <v>#VALUE!</v>
      </c>
      <c r="F75" s="23" t="s">
        <v>96</v>
      </c>
      <c r="G75" s="95" t="e">
        <f>VLOOKUP(TEXT($C$11,0),[2]!Table2[#All],64,0)</f>
        <v>#REF!</v>
      </c>
      <c r="H75" s="23" t="s">
        <v>12673</v>
      </c>
      <c r="I75" s="95">
        <v>0</v>
      </c>
    </row>
    <row r="76" spans="2:9" outlineLevel="2">
      <c r="B76" s="23" t="s">
        <v>97</v>
      </c>
      <c r="C76" s="95">
        <v>200000</v>
      </c>
      <c r="D76" s="23" t="s">
        <v>98</v>
      </c>
      <c r="E76" s="95" t="e">
        <f>IF($E$15&lt;&gt;"Executing",C76*$E$70*-1,VLOOKUP(TEXT($C$11,0),[2]!Table2[#All],53,0))</f>
        <v>#VALUE!</v>
      </c>
      <c r="F76" s="23" t="s">
        <v>99</v>
      </c>
      <c r="G76" s="95" t="e">
        <f>VLOOKUP(TEXT($C$11,0),[2]!Table2[#All],65,0)</f>
        <v>#REF!</v>
      </c>
      <c r="H76" s="23" t="s">
        <v>12674</v>
      </c>
      <c r="I76" s="95">
        <v>0</v>
      </c>
    </row>
    <row r="77" spans="2:9" outlineLevel="2">
      <c r="B77" s="23" t="s">
        <v>100</v>
      </c>
      <c r="C77" s="95">
        <v>960000</v>
      </c>
      <c r="D77" s="23" t="s">
        <v>101</v>
      </c>
      <c r="E77" s="95" t="e">
        <f>IF($E$15&lt;&gt;"Executing",C77*$E$70*-1,VLOOKUP(TEXT($C$11,0),[2]!Table2[#All],54,0))</f>
        <v>#VALUE!</v>
      </c>
      <c r="F77" s="23" t="s">
        <v>102</v>
      </c>
      <c r="G77" s="95" t="e">
        <f>VLOOKUP(TEXT($C$11,0),[2]!Table2[#All],66,0)</f>
        <v>#REF!</v>
      </c>
      <c r="H77" s="23" t="s">
        <v>12675</v>
      </c>
      <c r="I77" s="95">
        <v>0</v>
      </c>
    </row>
    <row r="78" spans="2:9" outlineLevel="2">
      <c r="B78" s="23" t="s">
        <v>103</v>
      </c>
      <c r="C78" s="95">
        <v>1160000</v>
      </c>
      <c r="D78" s="23" t="s">
        <v>104</v>
      </c>
      <c r="E78" s="95" t="e">
        <f>IF($E$15&lt;&gt;"Executing",C78*$E$70*-1,VLOOKUP(TEXT($C$11,0),[2]!Table2[#All],55,0))</f>
        <v>#VALUE!</v>
      </c>
      <c r="F78" s="23" t="s">
        <v>105</v>
      </c>
      <c r="G78" s="95" t="e">
        <f>VLOOKUP(TEXT($C$11,0),[2]!Table2[#All],67,0)</f>
        <v>#REF!</v>
      </c>
      <c r="H78" s="23" t="s">
        <v>12676</v>
      </c>
      <c r="I78" s="95">
        <v>0</v>
      </c>
    </row>
    <row r="79" spans="2:9" outlineLevel="2">
      <c r="B79" s="23" t="s">
        <v>106</v>
      </c>
      <c r="C79" s="95"/>
      <c r="D79" s="23" t="s">
        <v>107</v>
      </c>
      <c r="E79" s="95" t="e">
        <f>IF($E$15&lt;&gt;"Executing",C79*$E$70*-1,VLOOKUP(TEXT($C$11,0),[2]!Table2[#All],56,0))</f>
        <v>#VALUE!</v>
      </c>
      <c r="F79" s="23" t="s">
        <v>108</v>
      </c>
      <c r="G79" s="95" t="e">
        <f>VLOOKUP(TEXT($C$11,0),[2]!Table2[#All],68,0)</f>
        <v>#REF!</v>
      </c>
      <c r="H79" s="23" t="s">
        <v>12677</v>
      </c>
      <c r="I79" s="95">
        <v>0</v>
      </c>
    </row>
    <row r="80" spans="2:9" outlineLevel="2">
      <c r="B80" s="23" t="s">
        <v>109</v>
      </c>
      <c r="C80" s="95"/>
      <c r="D80" s="23" t="s">
        <v>110</v>
      </c>
      <c r="E80" s="95" t="e">
        <f>IF($E$15&lt;&gt;"Executing",C80*$E$70*-1,VLOOKUP(TEXT($C$11,0),[2]!Table2[#All],57,0))</f>
        <v>#VALUE!</v>
      </c>
      <c r="F80" s="23" t="s">
        <v>111</v>
      </c>
      <c r="G80" s="95" t="e">
        <f>VLOOKUP(TEXT($C$11,0),[2]!Table2[#All],69,0)</f>
        <v>#REF!</v>
      </c>
      <c r="H80" s="23" t="s">
        <v>12678</v>
      </c>
      <c r="I80" s="95">
        <v>0</v>
      </c>
    </row>
    <row r="81" spans="2:9" outlineLevel="2">
      <c r="B81" s="23" t="s">
        <v>112</v>
      </c>
      <c r="C81" s="95"/>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44562</v>
      </c>
      <c r="D85" s="26" t="s">
        <v>117</v>
      </c>
      <c r="E85" s="56">
        <v>44562</v>
      </c>
      <c r="F85" s="52"/>
      <c r="G85" s="52"/>
    </row>
    <row r="86" spans="2:9" outlineLevel="2">
      <c r="B86" s="26" t="s">
        <v>2511</v>
      </c>
      <c r="C86" s="56">
        <v>44562</v>
      </c>
      <c r="D86" s="26" t="s">
        <v>118</v>
      </c>
      <c r="E86" s="56">
        <v>44562</v>
      </c>
      <c r="F86" s="52"/>
      <c r="G86" s="52"/>
    </row>
    <row r="87" spans="2:9" outlineLevel="2">
      <c r="B87" s="26" t="s">
        <v>2514</v>
      </c>
      <c r="C87" s="56">
        <v>45657</v>
      </c>
      <c r="D87" s="26" t="s">
        <v>9700</v>
      </c>
      <c r="E87" s="46"/>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e">
        <f>VLOOKUP(TEXT($C$11,0),[2]!Table2[#All],27,0)</f>
        <v>#REF!</v>
      </c>
    </row>
    <row r="92" spans="2:9" outlineLevel="2">
      <c r="C92" s="47"/>
    </row>
    <row r="93" spans="2:9" outlineLevel="2">
      <c r="B93" s="28" t="s">
        <v>12206</v>
      </c>
      <c r="C93" s="88" t="e">
        <f>VLOOKUP(TEXT($C$11,0),[2]!Table2[#All],71,0)</f>
        <v>#REF!</v>
      </c>
      <c r="D93" s="28" t="s">
        <v>3076</v>
      </c>
      <c r="E93" s="88" t="e">
        <f>VLOOKUP(TEXT($C$11,0),[3]!Table2[#All],71,0)</f>
        <v>#REF!</v>
      </c>
    </row>
    <row r="94" spans="2:9" outlineLevel="2">
      <c r="B94" s="28" t="s">
        <v>120</v>
      </c>
      <c r="C94" s="88" t="e">
        <f>VLOOKUP(TEXT($C$11,0),[2]!Table2[#All],72,0)</f>
        <v>#REF!</v>
      </c>
      <c r="D94" s="28" t="s">
        <v>12207</v>
      </c>
      <c r="E94" s="88" t="e">
        <f>VLOOKUP(TEXT($C$11,0),[3]!Table2[#All],72,0)</f>
        <v>#REF!</v>
      </c>
    </row>
    <row r="95" spans="2:9" outlineLevel="2">
      <c r="B95" s="28" t="s">
        <v>121</v>
      </c>
      <c r="C95" s="88" t="e">
        <f>VLOOKUP(TEXT($C$11,0),[2]!Table2[#All],73,0)</f>
        <v>#REF!</v>
      </c>
    </row>
    <row r="96" spans="2:9" outlineLevel="2">
      <c r="B96" s="28" t="s">
        <v>122</v>
      </c>
      <c r="C96" s="88" t="e">
        <f>VLOOKUP(TEXT($C$11,0),[2]!Table2[#All],74,0)</f>
        <v>#REF!</v>
      </c>
    </row>
    <row r="97" spans="1:10" outlineLevel="2">
      <c r="B97" s="28" t="s">
        <v>123</v>
      </c>
      <c r="C97" s="88" t="e">
        <f>VLOOKUP(TEXT($C$11,0),[2]!Table2[#All],75,0)</f>
        <v>#REF!</v>
      </c>
    </row>
    <row r="98" spans="1:10" outlineLevel="2">
      <c r="B98" s="28" t="s">
        <v>3075</v>
      </c>
      <c r="C98" s="88" t="e">
        <f>VLOOKUP(TEXT($C$11,0),[2]!Table2[#All],76,0)</f>
        <v>#REF!</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e">
        <f>VLOOKUP(TEXT(C11,0),[2]!Table2[#All],18,0)</f>
        <v>#REF!</v>
      </c>
      <c r="D102" s="9" t="s">
        <v>126</v>
      </c>
      <c r="E102" s="46"/>
      <c r="F102" s="9" t="s">
        <v>3066</v>
      </c>
      <c r="G102" s="46"/>
      <c r="H102" s="48"/>
    </row>
    <row r="103" spans="1:10" ht="28.9" customHeight="1" outlineLevel="1">
      <c r="B103" s="9" t="s">
        <v>127</v>
      </c>
      <c r="C103" s="46" t="e">
        <f>VLOOKUP(TEXT(C11,0),[2]!Table2[#All],5,0)</f>
        <v>#REF!</v>
      </c>
      <c r="D103" s="9" t="s">
        <v>3103</v>
      </c>
      <c r="E103" s="46" t="e">
        <f>VLOOKUP(TEXT(C11,0),[2]!Table2[#All],21,0)</f>
        <v>#REF!</v>
      </c>
      <c r="F103" s="9" t="s">
        <v>9520</v>
      </c>
      <c r="G103" s="48"/>
    </row>
    <row r="104" spans="1:10" ht="22.5" customHeight="1" outlineLevel="1">
      <c r="B104" s="9" t="s">
        <v>128</v>
      </c>
      <c r="C104" s="46" t="e">
        <f>VLOOKUP(TEXT(C11,0),[2]!Table2[#All],6,0)</f>
        <v>#REF!</v>
      </c>
      <c r="D104" s="9" t="s">
        <v>3084</v>
      </c>
      <c r="E104" s="46" t="e">
        <f>VLOOKUP(TEXT(C11,0),[2]!Table2[#All],19,0)</f>
        <v>#REF!</v>
      </c>
      <c r="F104" s="9" t="s">
        <v>9697</v>
      </c>
      <c r="G104" s="88" t="e">
        <f>VLOOKUP(TEXT(C11,0),[2]!Table2[#All],97,0)</f>
        <v>#REF!</v>
      </c>
    </row>
    <row r="105" spans="1:10" ht="21.75" customHeight="1" outlineLevel="1">
      <c r="B105" s="9" t="s">
        <v>3083</v>
      </c>
      <c r="C105" s="46" t="e">
        <f>VLOOKUP(TEXT(C11,0),[2]!Table2[#All],20,0)</f>
        <v>#REF!</v>
      </c>
      <c r="D105" s="9" t="s">
        <v>3077</v>
      </c>
      <c r="E105" s="46" t="e">
        <f>VLOOKUP(TEXT(C11,0),[2]!Table2[#All],22,0)</f>
        <v>#REF!</v>
      </c>
      <c r="F105" s="9" t="s">
        <v>9698</v>
      </c>
      <c r="G105" s="88" t="e">
        <f>VLOOKUP(TEXT(C11,0),[2]!Table2[#All],98,0)</f>
        <v>#REF!</v>
      </c>
      <c r="H105" s="2"/>
    </row>
    <row r="106" spans="1:10" ht="50.25" customHeight="1" outlineLevel="1">
      <c r="B106" s="9" t="s">
        <v>3104</v>
      </c>
      <c r="C106" s="56"/>
      <c r="D106" s="9" t="s">
        <v>7565</v>
      </c>
      <c r="E106" s="46" t="s">
        <v>3099</v>
      </c>
      <c r="F106" s="9" t="s">
        <v>12682</v>
      </c>
      <c r="G106" s="87"/>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IFERROR(VLOOKUP($C$11&amp;J111,'[2]Lookup-ForecastAccomplishment'!$B$1:$G$1233,6,FALSE),"")</f>
        <v/>
      </c>
      <c r="E111" s="3"/>
      <c r="F111" s="2"/>
      <c r="G111" s="2"/>
      <c r="H111" s="2"/>
      <c r="J111" s="80" t="s">
        <v>9528</v>
      </c>
    </row>
    <row r="112" spans="1:10" outlineLevel="1">
      <c r="A112" s="79"/>
      <c r="B112" s="28"/>
      <c r="C112" s="28" t="s">
        <v>9529</v>
      </c>
      <c r="D112" s="88" t="str">
        <f>IFERROR(VLOOKUP($C$11&amp;J112,'[2]Lookup-ForecastAccomplishment'!$B$1:$G$1233,6,FALSE),"")</f>
        <v/>
      </c>
      <c r="E112" s="3"/>
      <c r="F112" s="2"/>
      <c r="G112" s="2"/>
      <c r="H112" s="2"/>
      <c r="J112" s="80" t="s">
        <v>9530</v>
      </c>
    </row>
    <row r="113" spans="1:10" outlineLevel="1">
      <c r="A113" s="79"/>
      <c r="B113" s="28"/>
      <c r="C113" s="28" t="s">
        <v>9701</v>
      </c>
      <c r="D113" s="88" t="str">
        <f>IFERROR(VLOOKUP($C$11&amp;J113,'[2]Lookup-ForecastAccomplishment'!$B$1:$G$1233,6,FALSE),"")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IFERROR(VLOOKUP($C$11&amp;J115,'[2]Lookup-ForecastAccomplishment'!$B$1:$G$1233,6,FALSE),"")</f>
        <v/>
      </c>
      <c r="E115" s="3"/>
      <c r="F115" s="2"/>
      <c r="G115" s="2"/>
      <c r="H115" s="2"/>
      <c r="J115" s="80" t="s">
        <v>9537</v>
      </c>
    </row>
    <row r="116" spans="1:10" outlineLevel="1">
      <c r="A116" s="79"/>
      <c r="B116" s="28"/>
      <c r="C116" s="28" t="s">
        <v>9532</v>
      </c>
      <c r="D116" s="88" t="str">
        <f>IFERROR(VLOOKUP($C$11&amp;J116,'[2]Lookup-ForecastAccomplishment'!$B$1:$G$1233,6,FALSE),"")</f>
        <v/>
      </c>
      <c r="E116" s="3"/>
      <c r="F116" s="2"/>
      <c r="G116" s="2"/>
      <c r="H116" s="2"/>
      <c r="J116" s="80" t="s">
        <v>9533</v>
      </c>
    </row>
    <row r="117" spans="1:10" outlineLevel="1">
      <c r="A117" s="79"/>
      <c r="B117" s="28"/>
      <c r="C117" s="28" t="s">
        <v>9534</v>
      </c>
      <c r="D117" s="88" t="str">
        <f>IFERROR(VLOOKUP($C$11&amp;J117,'[2]Lookup-ForecastAccomplishment'!$B$1:$G$1233,6,FALSE),"")</f>
        <v/>
      </c>
      <c r="E117" s="3"/>
      <c r="F117" s="2"/>
      <c r="G117" s="2"/>
      <c r="H117" s="2"/>
      <c r="J117" s="80" t="s">
        <v>9535</v>
      </c>
    </row>
    <row r="118" spans="1:10" outlineLevel="1">
      <c r="A118" s="79"/>
      <c r="B118" s="28"/>
      <c r="C118" s="28" t="s">
        <v>9701</v>
      </c>
      <c r="D118" s="88" t="str">
        <f>IFERROR(VLOOKUP($C$11&amp;J118,'[2]Lookup-ForecastAccomplishment'!$B$1:$G$1233,6,FALSE),"")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v>4</v>
      </c>
      <c r="E120" s="3"/>
      <c r="F120" s="2"/>
      <c r="G120" s="2"/>
      <c r="H120" s="2"/>
      <c r="J120" s="80" t="s">
        <v>9540</v>
      </c>
    </row>
    <row r="121" spans="1:10" outlineLevel="1">
      <c r="A121" s="79"/>
      <c r="B121" s="82"/>
      <c r="C121" s="82" t="s">
        <v>9541</v>
      </c>
      <c r="D121" s="88" t="str">
        <f>IFERROR(VLOOKUP($C$11&amp;J121,'[2]Lookup-ForecastAccomplishment'!$B$1:$G$1233,6,FALSE),"")</f>
        <v/>
      </c>
      <c r="E121" s="3"/>
      <c r="F121" s="2"/>
      <c r="G121" s="2"/>
      <c r="H121" s="2"/>
      <c r="J121" s="80" t="s">
        <v>9542</v>
      </c>
    </row>
    <row r="122" spans="1:10" outlineLevel="1">
      <c r="A122" s="79"/>
      <c r="B122" s="82"/>
      <c r="C122" s="82" t="s">
        <v>9543</v>
      </c>
      <c r="D122" s="88" t="str">
        <f>IFERROR(VLOOKUP($C$11&amp;J122,'[2]Lookup-ForecastAccomplishment'!$B$1:$G$1233,6,FALSE),"")</f>
        <v/>
      </c>
      <c r="E122" s="3"/>
      <c r="F122" s="2"/>
      <c r="G122" s="2"/>
      <c r="H122" s="2"/>
      <c r="J122" s="80" t="s">
        <v>9544</v>
      </c>
    </row>
    <row r="123" spans="1:10" outlineLevel="1">
      <c r="A123" s="79"/>
      <c r="B123" s="82"/>
      <c r="C123" s="82" t="s">
        <v>9545</v>
      </c>
      <c r="D123" s="88" t="str">
        <f>IFERROR(VLOOKUP($C$11&amp;J123,'[2]Lookup-ForecastAccomplishment'!$B$1:$G$1233,6,FALSE),"")</f>
        <v/>
      </c>
      <c r="E123" s="3"/>
      <c r="F123" s="2"/>
      <c r="G123" s="2"/>
      <c r="H123" s="2"/>
      <c r="J123" s="80" t="s">
        <v>9546</v>
      </c>
    </row>
    <row r="124" spans="1:10" outlineLevel="1">
      <c r="A124" s="79"/>
      <c r="B124" s="82"/>
      <c r="C124" s="28" t="s">
        <v>9701</v>
      </c>
      <c r="D124" s="88" t="str">
        <f>IFERROR(VLOOKUP($C$11&amp;J124,'[2]Lookup-ForecastAccomplishment'!$B$1:$G$1233,6,FALSE),"")</f>
        <v/>
      </c>
      <c r="E124" s="3"/>
      <c r="F124" s="2"/>
      <c r="G124" s="2"/>
      <c r="H124" s="2"/>
      <c r="J124" s="80" t="s">
        <v>9704</v>
      </c>
    </row>
    <row r="125" spans="1:10" outlineLevel="1">
      <c r="A125" s="79"/>
      <c r="B125" s="83" t="s">
        <v>9538</v>
      </c>
      <c r="C125" s="83"/>
      <c r="D125" s="83">
        <f>SUM(D120:D124)</f>
        <v>4</v>
      </c>
      <c r="E125" s="3"/>
      <c r="F125" s="2"/>
      <c r="G125" s="2"/>
      <c r="H125" s="2"/>
      <c r="J125" s="80"/>
    </row>
    <row r="126" spans="1:10" outlineLevel="1">
      <c r="A126" s="79"/>
      <c r="B126" s="82" t="s">
        <v>9547</v>
      </c>
      <c r="C126" s="82" t="s">
        <v>9548</v>
      </c>
      <c r="D126" s="88" t="str">
        <f>IFERROR(VLOOKUP($C$11&amp;J126,'[2]Lookup-ForecastAccomplishment'!$B$1:$G$1233,6,FALSE),"")</f>
        <v/>
      </c>
      <c r="E126" s="3"/>
      <c r="F126" s="2"/>
      <c r="G126" s="2"/>
      <c r="H126" s="2"/>
      <c r="J126" s="80" t="s">
        <v>9549</v>
      </c>
    </row>
    <row r="127" spans="1:10" outlineLevel="1">
      <c r="A127" s="79"/>
      <c r="B127" s="82"/>
      <c r="C127" s="82" t="s">
        <v>9550</v>
      </c>
      <c r="D127" s="88" t="str">
        <f>IFERROR(VLOOKUP($C$11&amp;J127,'[2]Lookup-ForecastAccomplishment'!$B$1:$G$1233,6,FALSE),"")</f>
        <v/>
      </c>
      <c r="E127" s="3"/>
      <c r="F127" s="2"/>
      <c r="G127" s="2"/>
      <c r="H127" s="2"/>
      <c r="J127" s="80" t="s">
        <v>9551</v>
      </c>
    </row>
    <row r="128" spans="1:10" outlineLevel="1">
      <c r="A128" s="79"/>
      <c r="B128" s="82"/>
      <c r="C128" s="82" t="s">
        <v>9552</v>
      </c>
      <c r="D128" s="88" t="str">
        <f>IFERROR(VLOOKUP($C$11&amp;J128,'[2]Lookup-ForecastAccomplishment'!$B$1:$G$1233,6,FALSE),"")</f>
        <v/>
      </c>
      <c r="E128" s="3"/>
      <c r="F128" s="2"/>
      <c r="G128" s="2"/>
      <c r="H128" s="2"/>
      <c r="J128" s="80" t="s">
        <v>9553</v>
      </c>
    </row>
    <row r="129" spans="1:10" outlineLevel="1">
      <c r="A129" s="79"/>
      <c r="B129" s="82"/>
      <c r="C129" s="28" t="s">
        <v>9701</v>
      </c>
      <c r="D129" s="88" t="str">
        <f>IFERROR(VLOOKUP($C$11&amp;J129,'[2]Lookup-ForecastAccomplishment'!$B$1:$G$1233,6,FALSE),"")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IFERROR(VLOOKUP($C$11&amp;J132,'[2]Lookup-ForecastAccomplishment'!$B$1:$G$1233,6,FALSE),"")</f>
        <v/>
      </c>
      <c r="E132" s="3"/>
      <c r="F132" s="2"/>
      <c r="G132" s="2"/>
      <c r="H132" s="2"/>
      <c r="J132" s="80" t="s">
        <v>9558</v>
      </c>
    </row>
    <row r="133" spans="1:10" outlineLevel="1">
      <c r="A133" s="79"/>
      <c r="B133" s="82"/>
      <c r="C133" s="82" t="s">
        <v>9552</v>
      </c>
      <c r="D133" s="88" t="str">
        <f>IFERROR(VLOOKUP($C$11&amp;J133,'[2]Lookup-ForecastAccomplishment'!$B$1:$G$1233,6,FALSE),"")</f>
        <v/>
      </c>
      <c r="E133" s="3"/>
      <c r="F133" s="2"/>
      <c r="G133" s="2"/>
      <c r="H133" s="2"/>
      <c r="J133" s="80" t="s">
        <v>9560</v>
      </c>
    </row>
    <row r="134" spans="1:10" outlineLevel="1">
      <c r="A134" s="79"/>
      <c r="B134" s="82"/>
      <c r="C134" s="82" t="s">
        <v>9539</v>
      </c>
      <c r="D134" s="88" t="str">
        <f>IFERROR(VLOOKUP($C$11&amp;J134,'[2]Lookup-ForecastAccomplishment'!$B$1:$G$1233,6,FALSE),"")</f>
        <v/>
      </c>
      <c r="E134" s="3"/>
      <c r="F134" s="2"/>
      <c r="G134" s="2"/>
      <c r="H134" s="2"/>
      <c r="J134" s="80" t="s">
        <v>9555</v>
      </c>
    </row>
    <row r="135" spans="1:10" outlineLevel="1">
      <c r="A135" s="79"/>
      <c r="B135" s="82"/>
      <c r="C135" s="82" t="s">
        <v>9541</v>
      </c>
      <c r="D135" s="88" t="str">
        <f>IFERROR(VLOOKUP($C$11&amp;J135,'[2]Lookup-ForecastAccomplishment'!$B$1:$G$1233,6,FALSE),"")</f>
        <v/>
      </c>
      <c r="E135" s="3"/>
      <c r="F135" s="2"/>
      <c r="G135" s="2"/>
      <c r="H135" s="2"/>
      <c r="J135" s="80" t="s">
        <v>9557</v>
      </c>
    </row>
    <row r="136" spans="1:10" outlineLevel="1">
      <c r="A136" s="79"/>
      <c r="B136" s="82"/>
      <c r="C136" s="82" t="s">
        <v>9543</v>
      </c>
      <c r="D136" s="88" t="str">
        <f>IFERROR(VLOOKUP($C$11&amp;J136,'[2]Lookup-ForecastAccomplishment'!$B$1:$G$1233,6,FALSE),"")</f>
        <v/>
      </c>
      <c r="E136" s="3"/>
      <c r="F136" s="2"/>
      <c r="G136" s="2"/>
      <c r="H136" s="2"/>
      <c r="J136" s="80" t="s">
        <v>9559</v>
      </c>
    </row>
    <row r="137" spans="1:10" outlineLevel="1">
      <c r="A137" s="79"/>
      <c r="B137" s="82"/>
      <c r="C137" s="82" t="s">
        <v>9545</v>
      </c>
      <c r="D137" s="88" t="str">
        <f>IFERROR(VLOOKUP($C$11&amp;J137,'[2]Lookup-ForecastAccomplishment'!$B$1:$G$1233,6,FALSE),"")</f>
        <v/>
      </c>
      <c r="E137" s="3"/>
      <c r="F137" s="2"/>
      <c r="G137" s="2"/>
      <c r="H137" s="2"/>
      <c r="J137" s="80" t="s">
        <v>9561</v>
      </c>
    </row>
    <row r="138" spans="1:10" outlineLevel="1">
      <c r="A138" s="79"/>
      <c r="B138" s="82"/>
      <c r="C138" s="28" t="s">
        <v>9701</v>
      </c>
      <c r="D138" s="88" t="str">
        <f>IFERROR(VLOOKUP($C$11&amp;J138,'[2]Lookup-ForecastAccomplishment'!$B$1:$G$1233,6,FALSE),"")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IFERROR(VLOOKUP($C$11&amp;J140,'[2]Lookup-ForecastAccomplishment'!$B$1:$G$1233,6,FALSE),"")</f>
        <v/>
      </c>
      <c r="E140" s="3"/>
      <c r="F140" s="2"/>
      <c r="G140" s="2"/>
      <c r="H140" s="2"/>
      <c r="J140" s="80" t="s">
        <v>9565</v>
      </c>
    </row>
    <row r="141" spans="1:10" outlineLevel="1">
      <c r="A141" s="79"/>
      <c r="B141" s="82"/>
      <c r="C141" s="82" t="s">
        <v>9532</v>
      </c>
      <c r="D141" s="88" t="str">
        <f>IFERROR(VLOOKUP($C$11&amp;J141,'[2]Lookup-ForecastAccomplishment'!$B$1:$G$1233,6,FALSE),"")</f>
        <v/>
      </c>
      <c r="E141" s="3"/>
      <c r="F141" s="2"/>
      <c r="G141" s="2"/>
      <c r="H141" s="2"/>
      <c r="J141" s="80" t="s">
        <v>9563</v>
      </c>
    </row>
    <row r="142" spans="1:10" outlineLevel="1">
      <c r="A142" s="79"/>
      <c r="B142" s="82"/>
      <c r="C142" s="82" t="s">
        <v>9534</v>
      </c>
      <c r="D142" s="88" t="str">
        <f>IFERROR(VLOOKUP($C$11&amp;J142,'[2]Lookup-ForecastAccomplishment'!$B$1:$G$1233,6,FALSE),"")</f>
        <v/>
      </c>
      <c r="E142" s="3"/>
      <c r="F142" s="2"/>
      <c r="G142" s="2"/>
      <c r="H142" s="2"/>
      <c r="J142" s="80" t="s">
        <v>9564</v>
      </c>
    </row>
    <row r="143" spans="1:10" outlineLevel="1">
      <c r="A143" s="79"/>
      <c r="B143" s="82"/>
      <c r="C143" s="28" t="s">
        <v>9701</v>
      </c>
      <c r="D143" s="88" t="str">
        <f>IFERROR(VLOOKUP($C$11&amp;J143,'[2]Lookup-ForecastAccomplishment'!$B$1:$G$1233,6,FALSE),"")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IFERROR(VLOOKUP($C$11&amp;J145,'[2]Lookup-ForecastAccomplishment'!$B$1:$G$1233,6,FALSE),"")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IFERROR(VLOOKUP($C$11&amp;J147,'[2]Lookup-ForecastAccomplishment'!$B$1:$G$1233,6,FALSE),"")</f>
        <v/>
      </c>
      <c r="E147" s="3"/>
      <c r="F147" s="2"/>
      <c r="G147" s="2"/>
      <c r="H147" s="2"/>
      <c r="J147" s="80" t="s">
        <v>9569</v>
      </c>
    </row>
    <row r="148" spans="1:10" outlineLevel="1">
      <c r="A148" s="79"/>
      <c r="B148" s="82"/>
      <c r="C148" s="82" t="s">
        <v>9541</v>
      </c>
      <c r="D148" s="88" t="str">
        <f>IFERROR(VLOOKUP($C$11&amp;J148,'[2]Lookup-ForecastAccomplishment'!$B$1:$G$1233,6,FALSE),"")</f>
        <v/>
      </c>
      <c r="E148" s="3"/>
      <c r="F148" s="2"/>
      <c r="G148" s="2"/>
      <c r="H148" s="2"/>
      <c r="J148" s="80" t="s">
        <v>9570</v>
      </c>
    </row>
    <row r="149" spans="1:10" outlineLevel="1">
      <c r="A149" s="79"/>
      <c r="B149" s="82"/>
      <c r="C149" s="82" t="s">
        <v>9543</v>
      </c>
      <c r="D149" s="88" t="str">
        <f>IFERROR(VLOOKUP($C$11&amp;J149,'[2]Lookup-ForecastAccomplishment'!$B$1:$G$1233,6,FALSE),"")</f>
        <v/>
      </c>
      <c r="E149" s="3"/>
      <c r="F149" s="2"/>
      <c r="G149" s="2"/>
      <c r="H149" s="2"/>
      <c r="J149" s="80" t="s">
        <v>9571</v>
      </c>
    </row>
    <row r="150" spans="1:10" outlineLevel="1">
      <c r="A150" s="79"/>
      <c r="B150" s="82"/>
      <c r="C150" s="82" t="s">
        <v>9545</v>
      </c>
      <c r="D150" s="88" t="str">
        <f>IFERROR(VLOOKUP($C$11&amp;J150,'[2]Lookup-ForecastAccomplishment'!$B$1:$G$1233,6,FALSE),"")</f>
        <v/>
      </c>
      <c r="E150" s="3"/>
      <c r="F150" s="2"/>
      <c r="G150" s="2"/>
      <c r="H150" s="2"/>
      <c r="J150" s="80" t="s">
        <v>9572</v>
      </c>
    </row>
    <row r="151" spans="1:10" outlineLevel="1">
      <c r="A151" s="79"/>
      <c r="B151" s="82"/>
      <c r="C151" s="28" t="s">
        <v>9701</v>
      </c>
      <c r="D151" s="88" t="str">
        <f>IFERROR(VLOOKUP($C$11&amp;J151,'[2]Lookup-ForecastAccomplishment'!$B$1:$G$1233,6,FALSE),"")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IFERROR(VLOOKUP($C$11&amp;J153,'[2]Lookup-ForecastAccomplishment'!$B$1:$G$1233,6,FALSE),"")</f>
        <v/>
      </c>
      <c r="E153" s="3"/>
      <c r="F153" s="2"/>
      <c r="G153" s="2"/>
      <c r="H153" s="2"/>
      <c r="J153" s="80" t="s">
        <v>9575</v>
      </c>
    </row>
    <row r="154" spans="1:10" outlineLevel="1">
      <c r="A154" s="79"/>
      <c r="B154" s="82"/>
      <c r="C154" s="82" t="s">
        <v>9550</v>
      </c>
      <c r="D154" s="88" t="str">
        <f>IFERROR(VLOOKUP($C$11&amp;J154,'[2]Lookup-ForecastAccomplishment'!$B$1:$G$1233,6,FALSE),"")</f>
        <v/>
      </c>
      <c r="E154" s="3"/>
      <c r="F154" s="2"/>
      <c r="G154" s="2"/>
      <c r="H154" s="2"/>
      <c r="J154" s="80" t="s">
        <v>9577</v>
      </c>
    </row>
    <row r="155" spans="1:10" outlineLevel="1">
      <c r="A155" s="79"/>
      <c r="B155" s="82"/>
      <c r="C155" s="82" t="s">
        <v>9552</v>
      </c>
      <c r="D155" s="88" t="str">
        <f>IFERROR(VLOOKUP($C$11&amp;J155,'[2]Lookup-ForecastAccomplishment'!$B$1:$G$1233,6,FALSE),"")</f>
        <v/>
      </c>
      <c r="E155" s="3"/>
      <c r="F155" s="2"/>
      <c r="G155" s="2"/>
      <c r="H155" s="2"/>
      <c r="J155" s="80" t="s">
        <v>9579</v>
      </c>
    </row>
    <row r="156" spans="1:10" outlineLevel="1">
      <c r="A156" s="79"/>
      <c r="B156" s="82"/>
      <c r="C156" s="82" t="s">
        <v>9539</v>
      </c>
      <c r="D156" s="88"/>
      <c r="E156" s="3"/>
      <c r="F156" s="2"/>
      <c r="G156" s="2"/>
      <c r="H156" s="2"/>
      <c r="J156" s="80" t="s">
        <v>9574</v>
      </c>
    </row>
    <row r="157" spans="1:10" outlineLevel="1">
      <c r="A157" s="79"/>
      <c r="B157" s="82"/>
      <c r="C157" s="82" t="s">
        <v>9541</v>
      </c>
      <c r="D157" s="88" t="str">
        <f>IFERROR(VLOOKUP($C$11&amp;J157,'[2]Lookup-ForecastAccomplishment'!$B$1:$G$1233,6,FALSE),"")</f>
        <v/>
      </c>
      <c r="E157" s="3"/>
      <c r="F157" s="2"/>
      <c r="G157" s="2"/>
      <c r="H157" s="2"/>
      <c r="J157" s="80" t="s">
        <v>9576</v>
      </c>
    </row>
    <row r="158" spans="1:10" outlineLevel="1">
      <c r="A158" s="79"/>
      <c r="B158" s="82"/>
      <c r="C158" s="82" t="s">
        <v>9543</v>
      </c>
      <c r="D158" s="88" t="str">
        <f>IFERROR(VLOOKUP($C$11&amp;J158,'[2]Lookup-ForecastAccomplishment'!$B$1:$G$1233,6,FALSE),"")</f>
        <v/>
      </c>
      <c r="E158" s="3"/>
      <c r="F158" s="2"/>
      <c r="G158" s="2"/>
      <c r="H158" s="2"/>
      <c r="J158" s="80" t="s">
        <v>9578</v>
      </c>
    </row>
    <row r="159" spans="1:10" outlineLevel="1">
      <c r="A159" s="79"/>
      <c r="B159" s="82"/>
      <c r="C159" s="82" t="s">
        <v>9545</v>
      </c>
      <c r="D159" s="88" t="str">
        <f>IFERROR(VLOOKUP($C$11&amp;J159,'[2]Lookup-ForecastAccomplishment'!$B$1:$G$1233,6,FALSE),"")</f>
        <v/>
      </c>
      <c r="E159" s="3"/>
      <c r="F159" s="2"/>
      <c r="G159" s="2"/>
      <c r="H159" s="2"/>
      <c r="J159" s="80" t="s">
        <v>9580</v>
      </c>
    </row>
    <row r="160" spans="1:10" outlineLevel="1">
      <c r="A160" s="79"/>
      <c r="B160" s="82"/>
      <c r="C160" s="28" t="s">
        <v>9701</v>
      </c>
      <c r="D160" s="88" t="str">
        <f>IFERROR(VLOOKUP($C$11&amp;J160,'[2]Lookup-ForecastAccomplishment'!$B$1:$G$1233,6,FALSE),"")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IFERROR(VLOOKUP($C$11&amp;J164,'[2]Lookup-ForecastAccomplishment'!$B$1:$G$1233,6,FALSE),"")</f>
        <v/>
      </c>
      <c r="E164" s="3"/>
      <c r="F164" s="2"/>
      <c r="G164" s="2"/>
      <c r="H164" s="2"/>
      <c r="J164" s="80" t="s">
        <v>9584</v>
      </c>
    </row>
    <row r="165" spans="1:10" outlineLevel="1">
      <c r="A165" s="79"/>
      <c r="B165" s="82"/>
      <c r="C165" s="82" t="s">
        <v>9550</v>
      </c>
      <c r="D165" s="88" t="str">
        <f>IFERROR(VLOOKUP($C$11&amp;J165,'[2]Lookup-ForecastAccomplishment'!$B$1:$G$1233,6,FALSE),"")</f>
        <v/>
      </c>
      <c r="E165" s="3"/>
      <c r="F165" s="2"/>
      <c r="G165" s="2"/>
      <c r="H165" s="2"/>
      <c r="J165" s="80" t="s">
        <v>9585</v>
      </c>
    </row>
    <row r="166" spans="1:10" outlineLevel="1">
      <c r="A166" s="79"/>
      <c r="B166" s="82"/>
      <c r="C166" s="82" t="s">
        <v>9552</v>
      </c>
      <c r="D166" s="88" t="str">
        <f>IFERROR(VLOOKUP($C$11&amp;J166,'[2]Lookup-ForecastAccomplishment'!$B$1:$G$1233,6,FALSE),"")</f>
        <v/>
      </c>
      <c r="E166" s="3"/>
      <c r="F166" s="2"/>
      <c r="G166" s="2"/>
      <c r="H166" s="2"/>
      <c r="J166" s="80" t="s">
        <v>9586</v>
      </c>
    </row>
    <row r="167" spans="1:10" outlineLevel="1">
      <c r="A167" s="79"/>
      <c r="B167" s="82"/>
      <c r="C167" s="28" t="s">
        <v>9701</v>
      </c>
      <c r="D167" s="88" t="str">
        <f>IFERROR(VLOOKUP($C$11&amp;J167,'[2]Lookup-ForecastAccomplishment'!$B$1:$G$1233,6,FALSE),"")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IFERROR(VLOOKUP($C$11&amp;J169,'[2]Lookup-ForecastAccomplishment'!$B$1:$G$1233,6,FALSE),"")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IFERROR(VLOOKUP($C$11&amp;J173,'[2]Lookup-ForecastAccomplishment'!$B$1:$G$1233,6,FALSE),"")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t="str">
        <f>IFERROR(VLOOKUP($C$11&amp;J175,'[2]Lookup-ForecastAccomplishment'!$B$1:$G$1233,6,FALSE),"")</f>
        <v/>
      </c>
      <c r="E175" s="3"/>
      <c r="F175" s="2"/>
      <c r="G175" s="2"/>
      <c r="H175" s="2"/>
      <c r="J175" s="80" t="s">
        <v>9594</v>
      </c>
    </row>
    <row r="176" spans="1:10" outlineLevel="1">
      <c r="A176" s="79"/>
      <c r="B176" s="83" t="s">
        <v>9593</v>
      </c>
      <c r="C176" s="83"/>
      <c r="D176" s="83">
        <f>SUM(D175)</f>
        <v>0</v>
      </c>
      <c r="E176" s="3"/>
      <c r="F176" s="2"/>
      <c r="G176" s="2"/>
      <c r="H176" s="2"/>
      <c r="J176" s="80"/>
    </row>
    <row r="177" spans="1:10" outlineLevel="1">
      <c r="A177" s="79"/>
      <c r="B177" s="82" t="s">
        <v>9595</v>
      </c>
      <c r="C177" s="82" t="s">
        <v>9548</v>
      </c>
      <c r="D177" s="88" t="str">
        <f>IFERROR(VLOOKUP($C$11&amp;J177,'[2]Lookup-ForecastAccomplishment'!$B$1:$G$1233,6,FALSE),"")</f>
        <v/>
      </c>
      <c r="E177" s="3"/>
      <c r="F177" s="2"/>
      <c r="G177" s="2"/>
      <c r="H177" s="2"/>
      <c r="J177" s="80" t="s">
        <v>9597</v>
      </c>
    </row>
    <row r="178" spans="1:10" outlineLevel="1">
      <c r="A178" s="79"/>
      <c r="B178" s="82"/>
      <c r="C178" s="82" t="s">
        <v>9550</v>
      </c>
      <c r="D178" s="88" t="str">
        <f>IFERROR(VLOOKUP($C$11&amp;J178,'[2]Lookup-ForecastAccomplishment'!$B$1:$G$1233,6,FALSE),"")</f>
        <v/>
      </c>
      <c r="E178" s="3"/>
      <c r="F178" s="2"/>
      <c r="G178" s="2"/>
      <c r="H178" s="2"/>
      <c r="J178" s="80" t="s">
        <v>9599</v>
      </c>
    </row>
    <row r="179" spans="1:10" outlineLevel="1">
      <c r="A179" s="79"/>
      <c r="B179" s="82"/>
      <c r="C179" s="82" t="s">
        <v>9552</v>
      </c>
      <c r="D179" s="88" t="str">
        <f>IFERROR(VLOOKUP($C$11&amp;J179,'[2]Lookup-ForecastAccomplishment'!$B$1:$G$1233,6,FALSE),"")</f>
        <v/>
      </c>
      <c r="E179" s="3"/>
      <c r="F179" s="2"/>
      <c r="G179" s="2"/>
      <c r="H179" s="2"/>
      <c r="J179" s="80" t="s">
        <v>9601</v>
      </c>
    </row>
    <row r="180" spans="1:10" outlineLevel="1">
      <c r="A180" s="79"/>
      <c r="B180" s="82"/>
      <c r="C180" s="82" t="s">
        <v>9539</v>
      </c>
      <c r="D180" s="88" t="str">
        <f>IFERROR(VLOOKUP($C$11&amp;J180,'[2]Lookup-ForecastAccomplishment'!$B$1:$G$1233,6,FALSE),"")</f>
        <v/>
      </c>
      <c r="E180" s="3"/>
      <c r="F180" s="2"/>
      <c r="G180" s="2"/>
      <c r="H180" s="2"/>
      <c r="J180" s="80" t="s">
        <v>9596</v>
      </c>
    </row>
    <row r="181" spans="1:10" outlineLevel="1">
      <c r="A181" s="79"/>
      <c r="B181" s="82"/>
      <c r="C181" s="82" t="s">
        <v>9541</v>
      </c>
      <c r="D181" s="88" t="str">
        <f>IFERROR(VLOOKUP($C$11&amp;J181,'[2]Lookup-ForecastAccomplishment'!$B$1:$G$1233,6,FALSE),"")</f>
        <v/>
      </c>
      <c r="E181" s="3"/>
      <c r="F181" s="2"/>
      <c r="G181" s="2"/>
      <c r="H181" s="2"/>
      <c r="J181" s="80" t="s">
        <v>9598</v>
      </c>
    </row>
    <row r="182" spans="1:10" outlineLevel="1">
      <c r="A182" s="79"/>
      <c r="B182" s="82"/>
      <c r="C182" s="82" t="s">
        <v>9543</v>
      </c>
      <c r="D182" s="88" t="str">
        <f>IFERROR(VLOOKUP($C$11&amp;J182,'[2]Lookup-ForecastAccomplishment'!$B$1:$G$1233,6,FALSE),"")</f>
        <v/>
      </c>
      <c r="E182" s="3"/>
      <c r="F182" s="2"/>
      <c r="G182" s="2"/>
      <c r="H182" s="2"/>
      <c r="J182" s="80" t="s">
        <v>9600</v>
      </c>
    </row>
    <row r="183" spans="1:10" outlineLevel="1">
      <c r="A183" s="79"/>
      <c r="B183" s="82"/>
      <c r="C183" s="82" t="s">
        <v>9545</v>
      </c>
      <c r="D183" s="88" t="str">
        <f>IFERROR(VLOOKUP($C$11&amp;J183,'[2]Lookup-ForecastAccomplishment'!$B$1:$G$1233,6,FALSE),"")</f>
        <v/>
      </c>
      <c r="E183" s="3"/>
      <c r="F183" s="2"/>
      <c r="G183" s="2"/>
      <c r="H183" s="2"/>
      <c r="J183" s="80" t="s">
        <v>9602</v>
      </c>
    </row>
    <row r="184" spans="1:10" outlineLevel="1">
      <c r="A184" s="79"/>
      <c r="B184" s="82"/>
      <c r="C184" s="28" t="s">
        <v>9701</v>
      </c>
      <c r="D184" s="88" t="str">
        <f>IFERROR(VLOOKUP($C$11&amp;J184,'[2]Lookup-ForecastAccomplishment'!$B$1:$G$1233,6,FALSE),"")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IFERROR(VLOOKUP($C$11&amp;J186,'[2]Lookup-ForecastAccomplishment'!$B$1:$G$1233,6,FALSE),"")</f>
        <v/>
      </c>
      <c r="E186" s="3"/>
      <c r="F186" s="2"/>
      <c r="G186" s="2"/>
      <c r="H186" s="2"/>
      <c r="J186" s="80" t="s">
        <v>9605</v>
      </c>
    </row>
    <row r="187" spans="1:10" outlineLevel="1">
      <c r="A187" s="79"/>
      <c r="B187" s="82"/>
      <c r="C187" s="82" t="s">
        <v>9550</v>
      </c>
      <c r="D187" s="88" t="str">
        <f>IFERROR(VLOOKUP($C$11&amp;J187,'[2]Lookup-ForecastAccomplishment'!$B$1:$G$1233,6,FALSE),"")</f>
        <v/>
      </c>
      <c r="E187" s="3"/>
      <c r="F187" s="2"/>
      <c r="G187" s="2"/>
      <c r="H187" s="2"/>
      <c r="J187" s="80" t="s">
        <v>9607</v>
      </c>
    </row>
    <row r="188" spans="1:10" outlineLevel="1">
      <c r="A188" s="79"/>
      <c r="B188" s="82"/>
      <c r="C188" s="82" t="s">
        <v>9552</v>
      </c>
      <c r="D188" s="88" t="str">
        <f>IFERROR(VLOOKUP($C$11&amp;J188,'[2]Lookup-ForecastAccomplishment'!$B$1:$G$1233,6,FALSE),"")</f>
        <v/>
      </c>
      <c r="E188" s="3"/>
      <c r="F188" s="2"/>
      <c r="G188" s="2"/>
      <c r="H188" s="2"/>
      <c r="J188" s="80" t="s">
        <v>9609</v>
      </c>
    </row>
    <row r="189" spans="1:10" outlineLevel="1">
      <c r="A189" s="79"/>
      <c r="B189" s="82"/>
      <c r="C189" s="82" t="s">
        <v>9539</v>
      </c>
      <c r="D189" s="88" t="str">
        <f>IFERROR(VLOOKUP($C$11&amp;J189,'[2]Lookup-ForecastAccomplishment'!$B$1:$G$1233,6,FALSE),"")</f>
        <v/>
      </c>
      <c r="E189" s="3"/>
      <c r="F189" s="2"/>
      <c r="G189" s="2"/>
      <c r="H189" s="2"/>
      <c r="J189" s="80" t="s">
        <v>9604</v>
      </c>
    </row>
    <row r="190" spans="1:10" outlineLevel="1">
      <c r="A190" s="79"/>
      <c r="B190" s="82"/>
      <c r="C190" s="82" t="s">
        <v>9541</v>
      </c>
      <c r="D190" s="88" t="str">
        <f>IFERROR(VLOOKUP($C$11&amp;J190,'[2]Lookup-ForecastAccomplishment'!$B$1:$G$1233,6,FALSE),"")</f>
        <v/>
      </c>
      <c r="E190" s="3"/>
      <c r="F190" s="2"/>
      <c r="G190" s="2"/>
      <c r="H190" s="2"/>
      <c r="J190" s="80" t="s">
        <v>9606</v>
      </c>
    </row>
    <row r="191" spans="1:10" outlineLevel="1">
      <c r="A191" s="79"/>
      <c r="B191" s="82"/>
      <c r="C191" s="82" t="s">
        <v>9543</v>
      </c>
      <c r="D191" s="88" t="str">
        <f>IFERROR(VLOOKUP($C$11&amp;J191,'[2]Lookup-ForecastAccomplishment'!$B$1:$G$1233,6,FALSE),"")</f>
        <v/>
      </c>
      <c r="E191" s="3"/>
      <c r="F191" s="2"/>
      <c r="G191" s="2"/>
      <c r="H191" s="2"/>
      <c r="J191" s="80" t="s">
        <v>9608</v>
      </c>
    </row>
    <row r="192" spans="1:10" outlineLevel="1">
      <c r="A192" s="79"/>
      <c r="B192" s="82"/>
      <c r="C192" s="82" t="s">
        <v>9545</v>
      </c>
      <c r="D192" s="88" t="str">
        <f>IFERROR(VLOOKUP($C$11&amp;J192,'[2]Lookup-ForecastAccomplishment'!$B$1:$G$1233,6,FALSE),"")</f>
        <v/>
      </c>
      <c r="E192" s="3"/>
      <c r="F192" s="2"/>
      <c r="G192" s="2"/>
      <c r="H192" s="2"/>
      <c r="J192" s="80" t="s">
        <v>9610</v>
      </c>
    </row>
    <row r="193" spans="1:10" outlineLevel="1">
      <c r="A193" s="79"/>
      <c r="B193" s="82"/>
      <c r="C193" s="28" t="s">
        <v>9701</v>
      </c>
      <c r="D193" s="88" t="str">
        <f>IFERROR(VLOOKUP($C$11&amp;J193,'[2]Lookup-ForecastAccomplishment'!$B$1:$G$1233,6,FALSE),"")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IFERROR(VLOOKUP($C$11&amp;J195,'[2]Lookup-ForecastAccomplishment'!$B$1:$G$1233,6,FALSE),"")</f>
        <v/>
      </c>
      <c r="E195" s="3"/>
      <c r="F195" s="2"/>
      <c r="G195" s="2"/>
      <c r="H195" s="2"/>
      <c r="J195" s="80" t="s">
        <v>9612</v>
      </c>
    </row>
    <row r="196" spans="1:10" outlineLevel="1">
      <c r="A196" s="79"/>
      <c r="B196" s="82"/>
      <c r="C196" s="82" t="s">
        <v>9529</v>
      </c>
      <c r="D196" s="88" t="str">
        <f>IFERROR(VLOOKUP($C$11&amp;J196,'[2]Lookup-ForecastAccomplishment'!$B$1:$G$1233,6,FALSE),"")</f>
        <v/>
      </c>
      <c r="E196" s="3"/>
      <c r="F196" s="2"/>
      <c r="G196" s="2"/>
      <c r="H196" s="2"/>
      <c r="J196" s="80" t="s">
        <v>9613</v>
      </c>
    </row>
    <row r="197" spans="1:10" outlineLevel="1">
      <c r="A197" s="79"/>
      <c r="B197" s="82"/>
      <c r="C197" s="28" t="s">
        <v>9701</v>
      </c>
      <c r="D197" s="88" t="str">
        <f>IFERROR(VLOOKUP($C$11&amp;J197,'[2]Lookup-ForecastAccomplishment'!$B$1:$G$1233,6,FALSE),"")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IFERROR(VLOOKUP($C$11&amp;J199,'[2]Lookup-ForecastAccomplishment'!$B$1:$G$1233,6,FALSE),"")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IFERROR(VLOOKUP($C$11&amp;J203,'[2]Lookup-ForecastAccomplishment'!$B$1:$G$1233,6,FALSE),"")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t="str">
        <f>IFERROR(VLOOKUP($C$11&amp;J205,'[2]Lookup-ForecastAccomplishment'!$B$1:$G$1233,6,FALSE),"")</f>
        <v/>
      </c>
      <c r="E205" s="3"/>
      <c r="F205" s="2"/>
      <c r="G205" s="2"/>
      <c r="H205" s="2"/>
      <c r="J205" s="80" t="s">
        <v>9621</v>
      </c>
    </row>
    <row r="206" spans="1:10" outlineLevel="1">
      <c r="A206" s="79"/>
      <c r="B206" s="82"/>
      <c r="C206" s="82" t="s">
        <v>9529</v>
      </c>
      <c r="D206" s="88" t="str">
        <f>IFERROR(VLOOKUP($C$11&amp;J206,'[2]Lookup-ForecastAccomplishment'!$B$1:$G$1233,6,FALSE),"")</f>
        <v/>
      </c>
      <c r="E206" s="3"/>
      <c r="F206" s="2"/>
      <c r="G206" s="2"/>
      <c r="H206" s="2"/>
      <c r="J206" s="80" t="s">
        <v>9622</v>
      </c>
    </row>
    <row r="207" spans="1:10" outlineLevel="1">
      <c r="A207" s="79"/>
      <c r="B207" s="82"/>
      <c r="C207" s="28" t="s">
        <v>9701</v>
      </c>
      <c r="D207" s="88" t="str">
        <f>IFERROR(VLOOKUP($C$11&amp;J207,'[2]Lookup-ForecastAccomplishment'!$B$1:$G$1233,6,FALSE),"")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IFERROR(VLOOKUP($C$11&amp;J209,'[2]Lookup-ForecastAccomplishment'!$B$1:$G$1233,6,FALSE),"")</f>
        <v/>
      </c>
      <c r="E209" s="3"/>
      <c r="F209" s="2"/>
      <c r="G209" s="2"/>
      <c r="H209" s="2"/>
      <c r="J209" s="80" t="s">
        <v>9625</v>
      </c>
    </row>
    <row r="210" spans="1:10" outlineLevel="1">
      <c r="A210" s="79"/>
      <c r="B210" s="82"/>
      <c r="C210" s="82" t="s">
        <v>9550</v>
      </c>
      <c r="D210" s="88" t="str">
        <f>IFERROR(VLOOKUP($C$11&amp;J210,'[2]Lookup-ForecastAccomplishment'!$B$1:$G$1233,6,FALSE),"")</f>
        <v/>
      </c>
      <c r="E210" s="3"/>
      <c r="F210" s="2"/>
      <c r="G210" s="2"/>
      <c r="H210" s="2"/>
      <c r="J210" s="80" t="s">
        <v>9627</v>
      </c>
    </row>
    <row r="211" spans="1:10" outlineLevel="1">
      <c r="A211" s="79"/>
      <c r="B211" s="82"/>
      <c r="C211" s="82" t="s">
        <v>9552</v>
      </c>
      <c r="D211" s="88" t="str">
        <f>IFERROR(VLOOKUP($C$11&amp;J211,'[2]Lookup-ForecastAccomplishment'!$B$1:$G$1233,6,FALSE),"")</f>
        <v/>
      </c>
      <c r="E211" s="3"/>
      <c r="F211" s="2"/>
      <c r="G211" s="2"/>
      <c r="H211" s="2"/>
      <c r="J211" s="80" t="s">
        <v>9629</v>
      </c>
    </row>
    <row r="212" spans="1:10" outlineLevel="1">
      <c r="A212" s="79"/>
      <c r="B212" s="82"/>
      <c r="C212" s="82" t="s">
        <v>9539</v>
      </c>
      <c r="D212" s="88" t="str">
        <f>IFERROR(VLOOKUP($C$11&amp;J212,'[2]Lookup-ForecastAccomplishment'!$B$1:$G$1233,6,FALSE),"")</f>
        <v/>
      </c>
      <c r="E212" s="3"/>
      <c r="F212" s="2"/>
      <c r="G212" s="2"/>
      <c r="H212" s="2"/>
      <c r="J212" s="80" t="s">
        <v>9624</v>
      </c>
    </row>
    <row r="213" spans="1:10" outlineLevel="1">
      <c r="A213" s="79"/>
      <c r="B213" s="82"/>
      <c r="C213" s="82" t="s">
        <v>9541</v>
      </c>
      <c r="D213" s="88" t="str">
        <f>IFERROR(VLOOKUP($C$11&amp;J213,'[2]Lookup-ForecastAccomplishment'!$B$1:$G$1233,6,FALSE),"")</f>
        <v/>
      </c>
      <c r="E213" s="3"/>
      <c r="F213" s="2"/>
      <c r="G213" s="2"/>
      <c r="H213" s="2"/>
      <c r="J213" s="80" t="s">
        <v>9626</v>
      </c>
    </row>
    <row r="214" spans="1:10" outlineLevel="1">
      <c r="A214" s="79"/>
      <c r="B214" s="82"/>
      <c r="C214" s="82" t="s">
        <v>9543</v>
      </c>
      <c r="D214" s="88" t="str">
        <f>IFERROR(VLOOKUP($C$11&amp;J214,'[2]Lookup-ForecastAccomplishment'!$B$1:$G$1233,6,FALSE),"")</f>
        <v/>
      </c>
      <c r="E214" s="3"/>
      <c r="F214" s="2"/>
      <c r="G214" s="2"/>
      <c r="H214" s="2"/>
      <c r="J214" s="80" t="s">
        <v>9628</v>
      </c>
    </row>
    <row r="215" spans="1:10" outlineLevel="1">
      <c r="A215" s="79"/>
      <c r="B215" s="82"/>
      <c r="C215" s="82" t="s">
        <v>9545</v>
      </c>
      <c r="D215" s="88" t="str">
        <f>IFERROR(VLOOKUP($C$11&amp;J215,'[2]Lookup-ForecastAccomplishment'!$B$1:$G$1233,6,FALSE),"")</f>
        <v/>
      </c>
      <c r="E215" s="3"/>
      <c r="F215" s="2"/>
      <c r="G215" s="2"/>
      <c r="H215" s="2"/>
      <c r="J215" s="80" t="s">
        <v>9630</v>
      </c>
    </row>
    <row r="216" spans="1:10" outlineLevel="1">
      <c r="A216" s="79"/>
      <c r="B216" s="82"/>
      <c r="C216" s="28" t="s">
        <v>9701</v>
      </c>
      <c r="D216" s="88" t="str">
        <f>IFERROR(VLOOKUP($C$11&amp;J216,'[2]Lookup-ForecastAccomplishment'!$B$1:$G$1233,6,FALSE),"")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IFERROR(VLOOKUP($C$11&amp;J218,'[2]Lookup-ForecastAccomplishment'!$B$1:$G$1233,6,FALSE),"")</f>
        <v/>
      </c>
      <c r="E218" s="3"/>
      <c r="F218" s="2"/>
      <c r="G218" s="2"/>
      <c r="H218" s="2"/>
      <c r="J218" s="80" t="s">
        <v>9633</v>
      </c>
    </row>
    <row r="219" spans="1:10" outlineLevel="1">
      <c r="A219" s="79"/>
      <c r="B219" s="82"/>
      <c r="C219" s="82" t="s">
        <v>9550</v>
      </c>
      <c r="D219" s="88" t="str">
        <f>IFERROR(VLOOKUP($C$11&amp;J219,'[2]Lookup-ForecastAccomplishment'!$B$1:$G$1233,6,FALSE),"")</f>
        <v/>
      </c>
      <c r="E219" s="3"/>
      <c r="F219" s="2"/>
      <c r="G219" s="2"/>
      <c r="H219" s="2"/>
      <c r="J219" s="80" t="s">
        <v>9635</v>
      </c>
    </row>
    <row r="220" spans="1:10" outlineLevel="1">
      <c r="A220" s="79"/>
      <c r="B220" s="82"/>
      <c r="C220" s="82" t="s">
        <v>9552</v>
      </c>
      <c r="D220" s="88" t="str">
        <f>IFERROR(VLOOKUP($C$11&amp;J220,'[2]Lookup-ForecastAccomplishment'!$B$1:$G$1233,6,FALSE),"")</f>
        <v/>
      </c>
      <c r="E220" s="3"/>
      <c r="F220" s="2"/>
      <c r="G220" s="2"/>
      <c r="H220" s="2"/>
      <c r="J220" s="80" t="s">
        <v>9637</v>
      </c>
    </row>
    <row r="221" spans="1:10" outlineLevel="1">
      <c r="A221" s="79"/>
      <c r="B221" s="82"/>
      <c r="C221" s="82" t="s">
        <v>9539</v>
      </c>
      <c r="D221" s="88" t="str">
        <f>IFERROR(VLOOKUP($C$11&amp;J221,'[2]Lookup-ForecastAccomplishment'!$B$1:$G$1233,6,FALSE),"")</f>
        <v/>
      </c>
      <c r="E221" s="3"/>
      <c r="F221" s="2"/>
      <c r="G221" s="2"/>
      <c r="H221" s="2"/>
      <c r="J221" s="80" t="s">
        <v>9632</v>
      </c>
    </row>
    <row r="222" spans="1:10" outlineLevel="1">
      <c r="A222" s="79"/>
      <c r="B222" s="82"/>
      <c r="C222" s="82" t="s">
        <v>9541</v>
      </c>
      <c r="D222" s="88" t="str">
        <f>IFERROR(VLOOKUP($C$11&amp;J222,'[2]Lookup-ForecastAccomplishment'!$B$1:$G$1233,6,FALSE),"")</f>
        <v/>
      </c>
      <c r="E222" s="3"/>
      <c r="F222" s="2"/>
      <c r="G222" s="2"/>
      <c r="H222" s="2"/>
      <c r="J222" s="80" t="s">
        <v>9634</v>
      </c>
    </row>
    <row r="223" spans="1:10" outlineLevel="1">
      <c r="A223" s="79"/>
      <c r="B223" s="82"/>
      <c r="C223" s="82" t="s">
        <v>9543</v>
      </c>
      <c r="D223" s="88" t="str">
        <f>IFERROR(VLOOKUP($C$11&amp;J223,'[2]Lookup-ForecastAccomplishment'!$B$1:$G$1233,6,FALSE),"")</f>
        <v/>
      </c>
      <c r="E223" s="3"/>
      <c r="F223" s="2"/>
      <c r="G223" s="2"/>
      <c r="H223" s="2"/>
      <c r="J223" s="80" t="s">
        <v>9636</v>
      </c>
    </row>
    <row r="224" spans="1:10" outlineLevel="1">
      <c r="A224" s="79"/>
      <c r="B224" s="82"/>
      <c r="C224" s="82" t="s">
        <v>9545</v>
      </c>
      <c r="D224" s="88" t="str">
        <f>IFERROR(VLOOKUP($C$11&amp;J224,'[2]Lookup-ForecastAccomplishment'!$B$1:$G$1233,6,FALSE),"")</f>
        <v/>
      </c>
      <c r="E224" s="3"/>
      <c r="F224" s="2"/>
      <c r="G224" s="2"/>
      <c r="H224" s="2"/>
      <c r="J224" s="80" t="s">
        <v>9638</v>
      </c>
    </row>
    <row r="225" spans="1:10" outlineLevel="1">
      <c r="A225" s="79"/>
      <c r="B225" s="82"/>
      <c r="C225" s="28" t="s">
        <v>9701</v>
      </c>
      <c r="D225" s="88" t="str">
        <f>IFERROR(VLOOKUP($C$11&amp;J225,'[2]Lookup-ForecastAccomplishment'!$B$1:$G$1233,6,FALSE),"")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v>0</v>
      </c>
      <c r="E227" s="3"/>
      <c r="F227" s="2"/>
      <c r="G227" s="2"/>
      <c r="H227" s="2"/>
      <c r="J227" s="80" t="s">
        <v>9640</v>
      </c>
    </row>
    <row r="228" spans="1:10" outlineLevel="1">
      <c r="A228" s="79"/>
      <c r="B228" s="82"/>
      <c r="C228" s="82" t="s">
        <v>9541</v>
      </c>
      <c r="D228" s="88" t="str">
        <f>IFERROR(VLOOKUP($C$11&amp;J228,'[2]Lookup-ForecastAccomplishment'!$B$1:$G$1233,6,FALSE),"")</f>
        <v/>
      </c>
      <c r="E228" s="3"/>
      <c r="F228" s="2"/>
      <c r="G228" s="2"/>
      <c r="H228" s="2"/>
      <c r="J228" s="80" t="s">
        <v>9641</v>
      </c>
    </row>
    <row r="229" spans="1:10" outlineLevel="1">
      <c r="A229" s="79"/>
      <c r="B229" s="82"/>
      <c r="C229" s="82" t="s">
        <v>9543</v>
      </c>
      <c r="D229" s="88" t="str">
        <f>IFERROR(VLOOKUP($C$11&amp;J229,'[2]Lookup-ForecastAccomplishment'!$B$1:$G$1233,6,FALSE),"")</f>
        <v/>
      </c>
      <c r="E229" s="3"/>
      <c r="F229" s="2"/>
      <c r="G229" s="2"/>
      <c r="H229" s="2"/>
      <c r="J229" s="80" t="s">
        <v>9642</v>
      </c>
    </row>
    <row r="230" spans="1:10" outlineLevel="1">
      <c r="A230" s="79"/>
      <c r="B230" s="82"/>
      <c r="C230" s="82" t="s">
        <v>9545</v>
      </c>
      <c r="D230" s="88" t="str">
        <f>IFERROR(VLOOKUP($C$11&amp;J230,'[2]Lookup-ForecastAccomplishment'!$B$1:$G$1233,6,FALSE),"")</f>
        <v/>
      </c>
      <c r="E230" s="3"/>
      <c r="F230" s="2"/>
      <c r="G230" s="2"/>
      <c r="H230" s="2"/>
      <c r="J230" s="80" t="s">
        <v>9643</v>
      </c>
    </row>
    <row r="231" spans="1:10" outlineLevel="1">
      <c r="A231" s="79"/>
      <c r="B231" s="82"/>
      <c r="C231" s="28" t="s">
        <v>9701</v>
      </c>
      <c r="D231" s="88" t="str">
        <f>IFERROR(VLOOKUP($C$11&amp;J231,'[2]Lookup-ForecastAccomplishment'!$B$1:$G$1233,6,FALSE),"")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c r="E233" s="3"/>
      <c r="F233" s="2"/>
      <c r="G233" s="2"/>
      <c r="H233" s="2"/>
      <c r="J233" s="80" t="s">
        <v>9645</v>
      </c>
    </row>
    <row r="234" spans="1:10" outlineLevel="1">
      <c r="A234" s="79"/>
      <c r="B234" s="82"/>
      <c r="C234" s="82" t="s">
        <v>9541</v>
      </c>
      <c r="D234" s="88" t="str">
        <f>IFERROR(VLOOKUP($C$11&amp;J234,'[2]Lookup-ForecastAccomplishment'!$B$1:$G$1233,6,FALSE),"")</f>
        <v/>
      </c>
      <c r="E234" s="3"/>
      <c r="F234" s="2"/>
      <c r="G234" s="2"/>
      <c r="H234" s="2"/>
      <c r="J234" s="80" t="s">
        <v>9646</v>
      </c>
    </row>
    <row r="235" spans="1:10" outlineLevel="1">
      <c r="A235" s="79"/>
      <c r="B235" s="82"/>
      <c r="C235" s="82" t="s">
        <v>9543</v>
      </c>
      <c r="D235" s="88" t="str">
        <f>IFERROR(VLOOKUP($C$11&amp;J235,'[2]Lookup-ForecastAccomplishment'!$B$1:$G$1233,6,FALSE),"")</f>
        <v/>
      </c>
      <c r="E235" s="3"/>
      <c r="F235" s="2"/>
      <c r="G235" s="2"/>
      <c r="H235" s="2"/>
      <c r="J235" s="80" t="s">
        <v>9647</v>
      </c>
    </row>
    <row r="236" spans="1:10" outlineLevel="1">
      <c r="A236" s="79"/>
      <c r="B236" s="82"/>
      <c r="C236" s="82" t="s">
        <v>9545</v>
      </c>
      <c r="D236" s="88" t="str">
        <f>IFERROR(VLOOKUP($C$11&amp;J236,'[2]Lookup-ForecastAccomplishment'!$B$1:$G$1233,6,FALSE),"")</f>
        <v/>
      </c>
      <c r="E236" s="3"/>
      <c r="F236" s="2"/>
      <c r="G236" s="2"/>
      <c r="H236" s="2"/>
      <c r="J236" s="80" t="s">
        <v>9648</v>
      </c>
    </row>
    <row r="237" spans="1:10" outlineLevel="1">
      <c r="A237" s="79"/>
      <c r="B237" s="82"/>
      <c r="C237" s="28" t="s">
        <v>9701</v>
      </c>
      <c r="D237" s="88" t="str">
        <f>IFERROR(VLOOKUP($C$11&amp;J237,'[2]Lookup-ForecastAccomplishment'!$B$1:$G$1233,6,FALSE),"")</f>
        <v/>
      </c>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IFERROR(VLOOKUP($C$11&amp;J239,'[2]Lookup-ForecastAccomplishment'!$B$1:$G$1233,6,FALSE),"")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IFERROR(VLOOKUP($C$11&amp;J241,'[2]Lookup-ForecastAccomplishment'!$B$1:$G$1233,6,FALSE),"")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IFERROR(VLOOKUP($C$11&amp;J243,'[2]Lookup-ForecastAccomplishment'!$B$1:$G$1233,6,FALSE),"")</f>
        <v/>
      </c>
      <c r="E243" s="3"/>
      <c r="F243" s="2"/>
      <c r="G243" s="2"/>
      <c r="H243" s="2"/>
      <c r="J243" s="80" t="s">
        <v>9655</v>
      </c>
    </row>
    <row r="244" spans="1:10" outlineLevel="1">
      <c r="A244" s="79"/>
      <c r="B244" s="82"/>
      <c r="C244" s="82" t="s">
        <v>9656</v>
      </c>
      <c r="D244" s="88" t="str">
        <f>IFERROR(VLOOKUP($C$11&amp;J244,'[2]Lookup-ForecastAccomplishment'!$B$1:$G$1233,6,FALSE),"")</f>
        <v/>
      </c>
      <c r="E244" s="3"/>
      <c r="F244" s="2"/>
      <c r="G244" s="2"/>
      <c r="H244" s="2"/>
      <c r="J244" s="80" t="s">
        <v>9657</v>
      </c>
    </row>
    <row r="245" spans="1:10" outlineLevel="1">
      <c r="A245" s="79"/>
      <c r="B245" s="82"/>
      <c r="C245" s="82" t="s">
        <v>9658</v>
      </c>
      <c r="D245" s="88" t="str">
        <f>IFERROR(VLOOKUP($C$11&amp;J245,'[2]Lookup-ForecastAccomplishment'!$B$1:$G$1233,6,FALSE),"")</f>
        <v/>
      </c>
      <c r="E245" s="3"/>
      <c r="F245" s="2"/>
      <c r="G245" s="2"/>
      <c r="H245" s="2"/>
      <c r="J245" s="80" t="s">
        <v>9659</v>
      </c>
    </row>
    <row r="246" spans="1:10" outlineLevel="1">
      <c r="A246" s="79"/>
      <c r="B246" s="82"/>
      <c r="C246" s="82" t="s">
        <v>9660</v>
      </c>
      <c r="D246" s="88" t="str">
        <f>IFERROR(VLOOKUP($C$11&amp;J246,'[2]Lookup-ForecastAccomplishment'!$B$1:$G$1233,6,FALSE),"")</f>
        <v/>
      </c>
      <c r="E246" s="3"/>
      <c r="F246" s="2"/>
      <c r="G246" s="2"/>
      <c r="H246" s="2"/>
      <c r="J246" s="80" t="s">
        <v>9661</v>
      </c>
    </row>
    <row r="247" spans="1:10" outlineLevel="1">
      <c r="A247" s="79"/>
      <c r="B247" s="82"/>
      <c r="C247" s="82" t="s">
        <v>9662</v>
      </c>
      <c r="D247" s="88" t="str">
        <f>IFERROR(VLOOKUP($C$11&amp;J247,'[2]Lookup-ForecastAccomplishment'!$B$1:$G$1233,6,FALSE),"")</f>
        <v/>
      </c>
      <c r="E247" s="3"/>
      <c r="F247" s="2"/>
      <c r="G247" s="2"/>
      <c r="H247" s="2"/>
      <c r="J247" s="80" t="s">
        <v>9663</v>
      </c>
    </row>
    <row r="248" spans="1:10" outlineLevel="1">
      <c r="A248" s="79"/>
      <c r="B248" s="82"/>
      <c r="C248" s="82" t="s">
        <v>9664</v>
      </c>
      <c r="D248" s="88" t="str">
        <f>IFERROR(VLOOKUP($C$11&amp;J248,'[2]Lookup-ForecastAccomplishment'!$B$1:$G$1233,6,FALSE),"")</f>
        <v/>
      </c>
      <c r="E248" s="3"/>
      <c r="F248" s="2"/>
      <c r="G248" s="2"/>
      <c r="H248" s="2"/>
      <c r="J248" s="80" t="s">
        <v>9665</v>
      </c>
    </row>
    <row r="249" spans="1:10" outlineLevel="1">
      <c r="A249" s="79"/>
      <c r="B249" s="82"/>
      <c r="C249" s="82" t="s">
        <v>9666</v>
      </c>
      <c r="D249" s="88" t="str">
        <f>IFERROR(VLOOKUP($C$11&amp;J249,'[2]Lookup-ForecastAccomplishment'!$B$1:$G$1233,6,FALSE),"")</f>
        <v/>
      </c>
      <c r="E249" s="3"/>
      <c r="F249" s="2"/>
      <c r="G249" s="2"/>
      <c r="H249" s="2"/>
      <c r="J249" s="80" t="s">
        <v>9667</v>
      </c>
    </row>
    <row r="250" spans="1:10" outlineLevel="1">
      <c r="A250" s="79"/>
      <c r="B250" s="82"/>
      <c r="C250" s="82" t="s">
        <v>9668</v>
      </c>
      <c r="D250" s="88" t="str">
        <f>IFERROR(VLOOKUP($C$11&amp;J250,'[2]Lookup-ForecastAccomplishment'!$B$1:$G$1233,6,FALSE),"")</f>
        <v/>
      </c>
      <c r="E250" s="3"/>
      <c r="F250" s="2"/>
      <c r="G250" s="2"/>
      <c r="H250" s="2"/>
      <c r="J250" s="80" t="s">
        <v>9669</v>
      </c>
    </row>
    <row r="251" spans="1:10" outlineLevel="1">
      <c r="A251" s="79"/>
      <c r="B251" s="82"/>
      <c r="C251" s="82" t="s">
        <v>9670</v>
      </c>
      <c r="D251" s="88" t="str">
        <f>IFERROR(VLOOKUP($C$11&amp;J251,'[2]Lookup-ForecastAccomplishment'!$B$1:$G$1233,6,FALSE),"")</f>
        <v/>
      </c>
      <c r="E251" s="3"/>
      <c r="F251" s="2"/>
      <c r="G251" s="2"/>
      <c r="H251" s="2"/>
      <c r="J251" s="80" t="s">
        <v>9671</v>
      </c>
    </row>
    <row r="252" spans="1:10" outlineLevel="1">
      <c r="A252" s="79"/>
      <c r="B252" s="82"/>
      <c r="C252" s="82" t="s">
        <v>9672</v>
      </c>
      <c r="D252" s="88" t="str">
        <f>IFERROR(VLOOKUP($C$11&amp;J252,'[2]Lookup-ForecastAccomplishment'!$B$1:$G$1233,6,FALSE),"")</f>
        <v/>
      </c>
      <c r="E252" s="3"/>
      <c r="F252" s="2"/>
      <c r="G252" s="2"/>
      <c r="H252" s="2"/>
      <c r="J252" s="80" t="s">
        <v>9673</v>
      </c>
    </row>
    <row r="253" spans="1:10" outlineLevel="1">
      <c r="A253" s="79"/>
      <c r="B253" s="82"/>
      <c r="C253" s="82" t="s">
        <v>9674</v>
      </c>
      <c r="D253" s="88" t="str">
        <f>IFERROR(VLOOKUP($C$11&amp;J253,'[2]Lookup-ForecastAccomplishment'!$B$1:$G$1233,6,FALSE),"")</f>
        <v/>
      </c>
      <c r="E253" s="3"/>
      <c r="F253" s="2"/>
      <c r="G253" s="2"/>
      <c r="H253" s="2"/>
      <c r="J253" s="80" t="s">
        <v>9675</v>
      </c>
    </row>
    <row r="254" spans="1:10" outlineLevel="1">
      <c r="A254" s="79"/>
      <c r="B254" s="82"/>
      <c r="C254" s="82" t="s">
        <v>9676</v>
      </c>
      <c r="D254" s="88" t="str">
        <f>IFERROR(VLOOKUP($C$11&amp;J254,'[2]Lookup-ForecastAccomplishment'!$B$1:$G$1233,6,FALSE),"")</f>
        <v/>
      </c>
      <c r="E254" s="3"/>
      <c r="F254" s="2"/>
      <c r="G254" s="2"/>
      <c r="H254" s="2"/>
      <c r="J254" s="80" t="s">
        <v>9677</v>
      </c>
    </row>
    <row r="255" spans="1:10" outlineLevel="1">
      <c r="A255" s="79"/>
      <c r="B255" s="82"/>
      <c r="C255" s="82" t="s">
        <v>9678</v>
      </c>
      <c r="D255" s="88" t="str">
        <f>IFERROR(VLOOKUP($C$11&amp;J255,'[2]Lookup-ForecastAccomplishment'!$B$1:$G$1233,6,FALSE),"")</f>
        <v/>
      </c>
      <c r="E255" s="3"/>
      <c r="F255" s="2"/>
      <c r="G255" s="2"/>
      <c r="H255" s="2"/>
      <c r="J255" s="80" t="s">
        <v>9679</v>
      </c>
    </row>
    <row r="256" spans="1:10" outlineLevel="1">
      <c r="A256" s="79"/>
      <c r="B256" s="82"/>
      <c r="C256" s="82" t="s">
        <v>9680</v>
      </c>
      <c r="D256" s="88" t="str">
        <f>IFERROR(VLOOKUP($C$11&amp;J256,'[2]Lookup-ForecastAccomplishment'!$B$1:$G$1233,6,FALSE),"")</f>
        <v/>
      </c>
      <c r="E256" s="3"/>
      <c r="F256" s="2"/>
      <c r="G256" s="2"/>
      <c r="H256" s="2"/>
      <c r="J256" s="80" t="s">
        <v>9681</v>
      </c>
    </row>
    <row r="257" spans="1:10" outlineLevel="1">
      <c r="A257" s="79"/>
      <c r="B257" s="82"/>
      <c r="C257" s="82" t="s">
        <v>9682</v>
      </c>
      <c r="D257" s="88" t="str">
        <f>IFERROR(VLOOKUP($C$11&amp;J257,'[2]Lookup-ForecastAccomplishment'!$B$1:$G$1233,6,FALSE),"")</f>
        <v/>
      </c>
      <c r="E257" s="3"/>
      <c r="F257" s="2"/>
      <c r="G257" s="2"/>
      <c r="H257" s="2"/>
      <c r="J257" s="80" t="s">
        <v>9683</v>
      </c>
    </row>
    <row r="258" spans="1:10" outlineLevel="1">
      <c r="A258" s="79"/>
      <c r="B258" s="82"/>
      <c r="C258" s="82" t="s">
        <v>9684</v>
      </c>
      <c r="D258" s="88" t="str">
        <f>IFERROR(VLOOKUP($C$11&amp;J258,'[2]Lookup-ForecastAccomplishment'!$B$1:$G$1233,6,FALSE),"")</f>
        <v/>
      </c>
      <c r="E258" s="3"/>
      <c r="F258" s="2"/>
      <c r="G258" s="2"/>
      <c r="H258" s="2"/>
      <c r="J258" s="80" t="s">
        <v>9685</v>
      </c>
    </row>
    <row r="259" spans="1:10" outlineLevel="1">
      <c r="A259" s="79"/>
      <c r="B259" s="82"/>
      <c r="C259" s="28" t="s">
        <v>9701</v>
      </c>
      <c r="D259" s="88" t="str">
        <f>IFERROR(VLOOKUP($C$11&amp;J259,'[2]Lookup-ForecastAccomplishment'!$B$1:$G$1233,6,FALSE),"")</f>
        <v/>
      </c>
      <c r="E259" s="3"/>
      <c r="F259" s="2"/>
      <c r="G259" s="2"/>
      <c r="H259" s="2"/>
      <c r="J259" s="80" t="s">
        <v>9718</v>
      </c>
    </row>
    <row r="260" spans="1:10" outlineLevel="1">
      <c r="A260" s="79"/>
      <c r="B260" s="83" t="s">
        <v>9653</v>
      </c>
      <c r="C260" s="83"/>
      <c r="D260" s="83">
        <f>SUM(D243:D259)</f>
        <v>0</v>
      </c>
      <c r="E260" s="3"/>
      <c r="F260" s="2"/>
      <c r="G260" s="2"/>
      <c r="H260" s="2"/>
      <c r="J260" s="80"/>
    </row>
    <row r="261" spans="1:10" outlineLevel="1">
      <c r="A261" s="79"/>
      <c r="B261" s="82" t="s">
        <v>9686</v>
      </c>
      <c r="C261" s="82" t="s">
        <v>9686</v>
      </c>
      <c r="D261" s="88" t="str">
        <f>IFERROR(VLOOKUP($C$11&amp;J261,'[2]Lookup-ForecastAccomplishment'!$B$1:$G$1233,6,FALSE),"")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IFERROR(VLOOKUP($C$11&amp;J263,'[2]Lookup-ForecastAccomplishment'!$B$1:$G$1233,6,FALSE),"")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IFERROR(VLOOKUP($C$11&amp;J265,'[2]Lookup-ForecastAccomplishment'!$B$1:$G$1233,6,FALSE),"")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t="str">
        <f>IFERROR(VLOOKUP($C$11&amp;J267,'[2]Lookup-ForecastAccomplishment'!$B$1:$G$1233,6,FALSE),"")</f>
        <v/>
      </c>
      <c r="E267" s="3"/>
      <c r="F267" s="2"/>
      <c r="G267" s="2"/>
      <c r="H267" s="2"/>
      <c r="J267" s="80" t="s">
        <v>9692</v>
      </c>
    </row>
    <row r="268" spans="1:10" outlineLevel="1">
      <c r="A268" s="79"/>
      <c r="B268" s="83" t="s">
        <v>9691</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36:A64 J36:XFD63">
    <cfRule type="expression" dxfId="109" priority="22">
      <formula>$C$35="Yes"</formula>
    </cfRule>
  </conditionalFormatting>
  <conditionalFormatting sqref="A33 J33:XFD33">
    <cfRule type="expression" dxfId="108" priority="17">
      <formula>$C$35="Yes"</formula>
    </cfRule>
  </conditionalFormatting>
  <conditionalFormatting sqref="B64:H64 B63:D63 F63:H63 B36:I62">
    <cfRule type="expression" dxfId="107" priority="8">
      <formula>$C$35="Yes"</formula>
    </cfRule>
  </conditionalFormatting>
  <conditionalFormatting sqref="B33:I33">
    <cfRule type="expression" dxfId="106" priority="5">
      <formula>$C$35="Yes"</formula>
    </cfRule>
  </conditionalFormatting>
  <conditionalFormatting sqref="D65">
    <cfRule type="expression" dxfId="105" priority="7">
      <formula>$C$35="Yes"</formula>
    </cfRule>
  </conditionalFormatting>
  <conditionalFormatting sqref="D66">
    <cfRule type="expression" dxfId="104" priority="6">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5000000}">
          <x14:formula1>
            <xm:f>'Template dropdowns'!$B$300:$B$301</xm:f>
          </x14:formula1>
          <xm:sqref>M12:M13</xm:sqref>
        </x14:dataValidation>
        <x14:dataValidation type="list" allowBlank="1" showInputMessage="1" showErrorMessage="1" xr:uid="{00000000-0002-0000-0000-000006000000}">
          <x14:formula1>
            <xm:f>'Template dropdowns'!$B$3:$B$8</xm:f>
          </x14:formula1>
          <xm:sqref>C6</xm:sqref>
        </x14:dataValidation>
        <x14:dataValidation type="list" allowBlank="1" showInputMessage="1" showErrorMessage="1" xr:uid="{00000000-0002-0000-0000-000007000000}">
          <x14:formula1>
            <xm:f>'Template dropdowns'!$B$351:$B$359</xm:f>
          </x14:formula1>
          <xm:sqref>C4</xm:sqref>
        </x14:dataValidation>
        <x14:dataValidation type="list" allowBlank="1" showInputMessage="1" showErrorMessage="1" xr:uid="{00000000-0002-0000-0000-000008000000}">
          <x14:formula1>
            <xm:f>'Template dropdowns'!$B$12:$B$140</xm:f>
          </x14:formula1>
          <xm:sqref>M14</xm:sqref>
        </x14:dataValidation>
        <x14:dataValidation type="list" allowBlank="1" showInputMessage="1" showErrorMessage="1" xr:uid="{00000000-0002-0000-0000-000009000000}">
          <x14:formula1>
            <xm:f>'Template dropdowns'!$D$12:$D$13</xm:f>
          </x14:formula1>
          <xm:sqref>M15</xm:sqref>
        </x14:dataValidation>
        <x14:dataValidation type="list" allowBlank="1" showInputMessage="1" showErrorMessage="1" xr:uid="{00000000-0002-0000-0000-00000A000000}">
          <x14:formula1>
            <xm:f>'Template dropdowns'!$B$144:$B$238</xm:f>
          </x14:formula1>
          <xm:sqref>O12</xm:sqref>
        </x14:dataValidation>
        <x14:dataValidation type="list" allowBlank="1" showInputMessage="1" showErrorMessage="1" xr:uid="{00000000-0002-0000-0000-00000B000000}">
          <x14:formula1>
            <xm:f>'Template dropdowns'!$F$12:$F$107</xm:f>
          </x14:formula1>
          <xm:sqref>O13</xm:sqref>
        </x14:dataValidation>
        <x14:dataValidation type="list" allowBlank="1" showInputMessage="1" showErrorMessage="1" xr:uid="{00000000-0002-0000-0000-00000C000000}">
          <x14:formula1>
            <xm:f>'Template dropdowns'!$I$12:$I$1394</xm:f>
          </x14:formula1>
          <xm:sqref>O14</xm:sqref>
        </x14:dataValidation>
        <x14:dataValidation type="list" allowBlank="1" showInputMessage="1" xr:uid="{00000000-0002-0000-0000-00000D000000}">
          <x14:formula1>
            <xm:f>'Template dropdowns'!$K$140:$K$161</xm:f>
          </x14:formula1>
          <xm:sqref>Q12</xm:sqref>
        </x14:dataValidation>
        <x14:dataValidation type="list" allowBlank="1" showInputMessage="1" showErrorMessage="1" xr:uid="{00000000-0002-0000-0000-00000E000000}">
          <x14:formula1>
            <xm:f>'Template dropdowns'!$G$12:$G$107</xm:f>
          </x14:formula1>
          <xm:sqref>Q13</xm:sqref>
        </x14:dataValidation>
        <x14:dataValidation type="list" allowBlank="1" showInputMessage="1" showErrorMessage="1" xr:uid="{00000000-0002-0000-0000-00000F000000}">
          <x14:formula1>
            <xm:f>'Template dropdowns'!$D$15:$D$16</xm:f>
          </x14:formula1>
          <xm:sqref>Q14</xm:sqref>
        </x14:dataValidation>
        <x14:dataValidation type="list" allowBlank="1" showInputMessage="1" xr:uid="{00000000-0002-0000-0000-000010000000}">
          <x14:formula1>
            <xm:f>'Template dropdowns'!$K$12:$K$121</xm:f>
          </x14:formula1>
          <xm:sqref>Q15</xm:sqref>
        </x14:dataValidation>
        <x14:dataValidation type="list" allowBlank="1" showInputMessage="1" showErrorMessage="1" xr:uid="{00000000-0002-0000-0000-000011000000}">
          <x14:formula1>
            <xm:f>'C:\Users\Gamaliel.Obinyan\Desktop\HOSSM - Risk\[Tx - Power Systems_60007_Steelton T.S. Breaker Replacement_Replacement.xlsx]Template dropdowns'!#REF!</xm:f>
          </x14:formula1>
          <xm:sqref>G106 C70 C18 G102 C35 E51 G44 G51 G58 E44 G18 E87 C24:C31 F24:F32 E18 E12:E15 G12 G14 I13:I14 E57:E58 E65:E66 I63:I64 C102:C104 E102:E106</xm:sqref>
        </x14:dataValidation>
        <x14:dataValidation type="list" allowBlank="1" showInputMessage="1" xr:uid="{00000000-0002-0000-0000-00001C000000}">
          <x14:formula1>
            <xm:f>'C:\Users\Gamaliel.Obinyan\Desktop\HOSSM - Risk\[Tx - Power Systems_60007_Steelton T.S. Breaker Replacement_Replacement.xlsx]Template dropdowns'!#REF!</xm:f>
          </x14:formula1>
          <xm:sqref>I15 I12</xm:sqref>
        </x14:dataValidation>
        <x14:dataValidation type="list" allowBlank="1" xr:uid="{00000000-0002-0000-0000-000024000000}">
          <x14:formula1>
            <xm:f>'C:\Users\Gamaliel.Obinyan\Desktop\HOSSM - Risk\[Tx - Power Systems_60007_Steelton T.S. Breaker Replacement_Replacement.xlsx]Template dropdowns'!#REF!</xm:f>
          </x14:formula1>
          <xm:sqref>C105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D6E02E-1E28-4F1F-8F9A-7B2DA835E1B1}"/>
</file>

<file path=customXml/itemProps2.xml><?xml version="1.0" encoding="utf-8"?>
<ds:datastoreItem xmlns:ds="http://schemas.openxmlformats.org/officeDocument/2006/customXml" ds:itemID="{70FF3859-E57B-4DF9-BE4F-4E20D974F199}"/>
</file>

<file path=customXml/itemProps3.xml><?xml version="1.0" encoding="utf-8"?>
<ds:datastoreItem xmlns:ds="http://schemas.openxmlformats.org/officeDocument/2006/customXml" ds:itemID="{B315010C-DCCB-42A7-BF03-A8E9CF862E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280400</vt:r8>
  </property>
</Properties>
</file>