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0" yWindow="0" windowWidth="15270" windowHeight="5595"/>
  </bookViews>
  <sheets>
    <sheet name="1B-SEC-2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J26" i="1"/>
  <c r="J25" i="1"/>
  <c r="J24" i="1"/>
  <c r="J23" i="1"/>
  <c r="J22" i="1"/>
  <c r="J21" i="1"/>
  <c r="J20" i="1"/>
  <c r="J19" i="1"/>
  <c r="I28" i="1"/>
  <c r="I27" i="1"/>
  <c r="I26" i="1"/>
  <c r="I21" i="1"/>
  <c r="I22" i="1" s="1"/>
  <c r="I23" i="1" s="1"/>
  <c r="I24" i="1" s="1"/>
  <c r="I25" i="1" s="1"/>
  <c r="I20" i="1"/>
  <c r="I19" i="1"/>
  <c r="I18" i="1"/>
  <c r="E28" i="1"/>
  <c r="C28" i="1"/>
  <c r="E26" i="1"/>
  <c r="C26" i="1"/>
  <c r="E25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7" i="1"/>
</calcChain>
</file>

<file path=xl/sharedStrings.xml><?xml version="1.0" encoding="utf-8"?>
<sst xmlns="http://schemas.openxmlformats.org/spreadsheetml/2006/main" count="11" uniqueCount="10">
  <si>
    <t>Toronto Hydro Actual and Benchmark Cost Increases</t>
  </si>
  <si>
    <t>Using PSE Model</t>
  </si>
  <si>
    <t>Year</t>
  </si>
  <si>
    <t>Actual</t>
  </si>
  <si>
    <t>Increase</t>
  </si>
  <si>
    <t>Benchmark</t>
  </si>
  <si>
    <t>Total 19 Year Increase</t>
  </si>
  <si>
    <t>Increase from 2017</t>
  </si>
  <si>
    <t>CAGR - 7 years</t>
  </si>
  <si>
    <t>CAGR - 19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</si>
</sst>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0" fontId="0" fillId="0" borderId="0" xfId="0" applyNumberForma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tabSelected="1" workbookViewId="0">
      <selection activeCell="I18" sqref="I18"/>
    </sheetView>
  </sheetViews>
  <sheetFormatPr defaultRowHeight="15" x14ac:dyDescent="0.25"/>
  <cols>
    <col min="2" max="2" width="12.7109375" customWidth="1"/>
    <col min="4" max="4" width="12.7109375" customWidth="1"/>
    <col min="9" max="9" width="14.85546875" customWidth="1"/>
  </cols>
  <sheetData>
    <row r="2" spans="1:5" ht="15.75" x14ac:dyDescent="0.25">
      <c r="A2" s="5" t="s">
        <v>0</v>
      </c>
      <c r="B2" s="5"/>
      <c r="C2" s="5"/>
      <c r="D2" s="5"/>
      <c r="E2" s="5"/>
    </row>
    <row r="3" spans="1:5" x14ac:dyDescent="0.25">
      <c r="A3" s="6" t="s">
        <v>1</v>
      </c>
      <c r="B3" s="6"/>
      <c r="C3" s="6"/>
      <c r="D3" s="6"/>
      <c r="E3" s="6"/>
    </row>
    <row r="5" spans="1:5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4</v>
      </c>
    </row>
    <row r="6" spans="1:5" x14ac:dyDescent="0.25">
      <c r="A6" s="1">
        <v>2005</v>
      </c>
      <c r="B6" s="2">
        <v>436128</v>
      </c>
      <c r="C6" s="3"/>
      <c r="D6" s="2">
        <v>641275</v>
      </c>
      <c r="E6" s="2"/>
    </row>
    <row r="7" spans="1:5" x14ac:dyDescent="0.25">
      <c r="A7" s="1">
        <f>+A6+1</f>
        <v>2006</v>
      </c>
      <c r="B7" s="2">
        <v>450686</v>
      </c>
      <c r="C7" s="3">
        <f>+(B7-B6)/B6</f>
        <v>3.3380108591972997E-2</v>
      </c>
      <c r="D7" s="2">
        <v>681212</v>
      </c>
      <c r="E7" s="3">
        <f>+(D7-D6)/D6</f>
        <v>6.2277494054812678E-2</v>
      </c>
    </row>
    <row r="8" spans="1:5" x14ac:dyDescent="0.25">
      <c r="A8" s="1">
        <f t="shared" ref="A8:A25" si="0">+A7+1</f>
        <v>2007</v>
      </c>
      <c r="B8" s="2">
        <v>502433</v>
      </c>
      <c r="C8" s="3">
        <f t="shared" ref="C8:C25" si="1">+(B8-B7)/B7</f>
        <v>0.11481829921497451</v>
      </c>
      <c r="D8" s="2">
        <v>744486</v>
      </c>
      <c r="E8" s="3">
        <f t="shared" ref="E8" si="2">+(D8-D7)/D7</f>
        <v>9.2884447132463896E-2</v>
      </c>
    </row>
    <row r="9" spans="1:5" x14ac:dyDescent="0.25">
      <c r="A9" s="1">
        <f t="shared" si="0"/>
        <v>2008</v>
      </c>
      <c r="B9" s="2">
        <v>556429</v>
      </c>
      <c r="C9" s="3">
        <f t="shared" si="1"/>
        <v>0.10746905557556928</v>
      </c>
      <c r="D9" s="2">
        <v>813528</v>
      </c>
      <c r="E9" s="3">
        <f t="shared" ref="E9" si="3">+(D9-D8)/D8</f>
        <v>9.2737808367115024E-2</v>
      </c>
    </row>
    <row r="10" spans="1:5" x14ac:dyDescent="0.25">
      <c r="A10" s="1">
        <f t="shared" si="0"/>
        <v>2009</v>
      </c>
      <c r="B10" s="2">
        <v>595932</v>
      </c>
      <c r="C10" s="3">
        <f t="shared" si="1"/>
        <v>7.0993783573465793E-2</v>
      </c>
      <c r="D10" s="2">
        <v>852775</v>
      </c>
      <c r="E10" s="3">
        <f t="shared" ref="E10" si="4">+(D10-D9)/D9</f>
        <v>4.8242961520685211E-2</v>
      </c>
    </row>
    <row r="11" spans="1:5" x14ac:dyDescent="0.25">
      <c r="A11" s="1">
        <f t="shared" si="0"/>
        <v>2010</v>
      </c>
      <c r="B11" s="2">
        <v>647456</v>
      </c>
      <c r="C11" s="3">
        <f t="shared" si="1"/>
        <v>8.6459528939543437E-2</v>
      </c>
      <c r="D11" s="2">
        <v>882130</v>
      </c>
      <c r="E11" s="3">
        <f t="shared" ref="E11" si="5">+(D11-D10)/D10</f>
        <v>3.4422913429685439E-2</v>
      </c>
    </row>
    <row r="12" spans="1:5" x14ac:dyDescent="0.25">
      <c r="A12" s="1">
        <f t="shared" si="0"/>
        <v>2011</v>
      </c>
      <c r="B12" s="2">
        <v>710544</v>
      </c>
      <c r="C12" s="3">
        <f t="shared" si="1"/>
        <v>9.7439826026787926E-2</v>
      </c>
      <c r="D12" s="2">
        <v>912729</v>
      </c>
      <c r="E12" s="3">
        <f t="shared" ref="E12" si="6">+(D12-D11)/D11</f>
        <v>3.4687631074784897E-2</v>
      </c>
    </row>
    <row r="13" spans="1:5" x14ac:dyDescent="0.25">
      <c r="A13" s="1">
        <f t="shared" si="0"/>
        <v>2012</v>
      </c>
      <c r="B13" s="2">
        <v>691388</v>
      </c>
      <c r="C13" s="3">
        <f t="shared" si="1"/>
        <v>-2.6959625301177688E-2</v>
      </c>
      <c r="D13" s="2">
        <v>910814</v>
      </c>
      <c r="E13" s="3">
        <f t="shared" ref="E13" si="7">+(D13-D12)/D12</f>
        <v>-2.0981035992063361E-3</v>
      </c>
    </row>
    <row r="14" spans="1:5" x14ac:dyDescent="0.25">
      <c r="A14" s="1">
        <f t="shared" si="0"/>
        <v>2013</v>
      </c>
      <c r="B14" s="2">
        <v>727152</v>
      </c>
      <c r="C14" s="3">
        <f t="shared" si="1"/>
        <v>5.1727828657714629E-2</v>
      </c>
      <c r="D14" s="2">
        <v>925488</v>
      </c>
      <c r="E14" s="3">
        <f t="shared" ref="E14" si="8">+(D14-D13)/D13</f>
        <v>1.6110863469380138E-2</v>
      </c>
    </row>
    <row r="15" spans="1:5" x14ac:dyDescent="0.25">
      <c r="A15" s="1">
        <f t="shared" si="0"/>
        <v>2014</v>
      </c>
      <c r="B15" s="2">
        <v>777414</v>
      </c>
      <c r="C15" s="3">
        <f t="shared" si="1"/>
        <v>6.9121724206218232E-2</v>
      </c>
      <c r="D15" s="2">
        <v>976095</v>
      </c>
      <c r="E15" s="3">
        <f t="shared" ref="E15" si="9">+(D15-D14)/D14</f>
        <v>5.4681422125408434E-2</v>
      </c>
    </row>
    <row r="16" spans="1:5" x14ac:dyDescent="0.25">
      <c r="A16" s="1">
        <f t="shared" si="0"/>
        <v>2015</v>
      </c>
      <c r="B16" s="2">
        <v>826886</v>
      </c>
      <c r="C16" s="3">
        <f t="shared" si="1"/>
        <v>6.3636620899546442E-2</v>
      </c>
      <c r="D16" s="2">
        <v>1024030</v>
      </c>
      <c r="E16" s="3">
        <f t="shared" ref="E16" si="10">+(D16-D15)/D15</f>
        <v>4.9108949436274134E-2</v>
      </c>
    </row>
    <row r="17" spans="1:11" x14ac:dyDescent="0.25">
      <c r="A17" s="1">
        <f t="shared" si="0"/>
        <v>2016</v>
      </c>
      <c r="B17" s="2">
        <v>861394</v>
      </c>
      <c r="C17" s="3">
        <f t="shared" si="1"/>
        <v>4.1732475818915787E-2</v>
      </c>
      <c r="D17" s="2">
        <v>1034492</v>
      </c>
      <c r="E17" s="3">
        <f t="shared" ref="E17" si="11">+(D17-D16)/D16</f>
        <v>1.0216497563547942E-2</v>
      </c>
    </row>
    <row r="18" spans="1:11" x14ac:dyDescent="0.25">
      <c r="A18" s="1">
        <f t="shared" si="0"/>
        <v>2017</v>
      </c>
      <c r="B18" s="2">
        <v>904560</v>
      </c>
      <c r="C18" s="3">
        <f t="shared" si="1"/>
        <v>5.011179553142929E-2</v>
      </c>
      <c r="D18" s="2">
        <v>1061642</v>
      </c>
      <c r="E18" s="3">
        <f t="shared" ref="E18" si="12">+(D18-D17)/D17</f>
        <v>2.6244765546761115E-2</v>
      </c>
      <c r="I18" s="2">
        <f>+B18</f>
        <v>904560</v>
      </c>
    </row>
    <row r="19" spans="1:11" x14ac:dyDescent="0.25">
      <c r="A19" s="1">
        <f t="shared" si="0"/>
        <v>2018</v>
      </c>
      <c r="B19" s="2">
        <v>964885</v>
      </c>
      <c r="C19" s="3">
        <f t="shared" si="1"/>
        <v>6.6689882373750772E-2</v>
      </c>
      <c r="D19" s="2">
        <v>1095430</v>
      </c>
      <c r="E19" s="3">
        <f t="shared" ref="E19" si="13">+(D19-D18)/D18</f>
        <v>3.182617115750884E-2</v>
      </c>
      <c r="I19" s="2">
        <f>+I18*(1+E19)</f>
        <v>933348.68138223607</v>
      </c>
      <c r="J19" s="2">
        <f>+B19-I19</f>
        <v>31536.318617763929</v>
      </c>
    </row>
    <row r="20" spans="1:11" x14ac:dyDescent="0.25">
      <c r="A20" s="1">
        <f t="shared" si="0"/>
        <v>2019</v>
      </c>
      <c r="B20" s="2">
        <v>999492</v>
      </c>
      <c r="C20" s="3">
        <f t="shared" si="1"/>
        <v>3.5866450406006931E-2</v>
      </c>
      <c r="D20" s="2">
        <v>1122407</v>
      </c>
      <c r="E20" s="3">
        <f t="shared" ref="E20" si="14">+(D20-D19)/D19</f>
        <v>2.4626858859078171E-2</v>
      </c>
      <c r="I20" s="2">
        <f t="shared" ref="I20:I25" si="15">+I19*(1+E20)</f>
        <v>956334.12762494304</v>
      </c>
      <c r="J20" s="2">
        <f t="shared" ref="J20:J25" si="16">+B20-I20</f>
        <v>43157.872375056962</v>
      </c>
    </row>
    <row r="21" spans="1:11" x14ac:dyDescent="0.25">
      <c r="A21" s="1">
        <f t="shared" si="0"/>
        <v>2020</v>
      </c>
      <c r="B21" s="2">
        <v>1044567</v>
      </c>
      <c r="C21" s="3">
        <f t="shared" si="1"/>
        <v>4.509790973814698E-2</v>
      </c>
      <c r="D21" s="2">
        <v>1148601</v>
      </c>
      <c r="E21" s="3">
        <f t="shared" ref="E21" si="17">+(D21-D20)/D20</f>
        <v>2.3337345543996073E-2</v>
      </c>
      <c r="I21" s="2">
        <f t="shared" si="15"/>
        <v>978652.42761684232</v>
      </c>
      <c r="J21" s="2">
        <f t="shared" si="16"/>
        <v>65914.572383157676</v>
      </c>
    </row>
    <row r="22" spans="1:11" x14ac:dyDescent="0.25">
      <c r="A22" s="1">
        <f t="shared" si="0"/>
        <v>2021</v>
      </c>
      <c r="B22" s="2">
        <v>1085324</v>
      </c>
      <c r="C22" s="3">
        <f t="shared" si="1"/>
        <v>3.9018081176219431E-2</v>
      </c>
      <c r="D22" s="2">
        <v>1174549</v>
      </c>
      <c r="E22" s="3">
        <f t="shared" ref="E22" si="18">+(D22-D21)/D21</f>
        <v>2.2590960655614962E-2</v>
      </c>
      <c r="I22" s="2">
        <f t="shared" si="15"/>
        <v>1000761.1261046565</v>
      </c>
      <c r="J22" s="2">
        <f t="shared" si="16"/>
        <v>84562.87389534351</v>
      </c>
    </row>
    <row r="23" spans="1:11" x14ac:dyDescent="0.25">
      <c r="A23" s="1">
        <f t="shared" si="0"/>
        <v>2022</v>
      </c>
      <c r="B23" s="2">
        <v>1134689</v>
      </c>
      <c r="C23" s="3">
        <f t="shared" si="1"/>
        <v>4.5484113499747542E-2</v>
      </c>
      <c r="D23" s="2">
        <v>1201662</v>
      </c>
      <c r="E23" s="3">
        <f t="shared" ref="E23" si="19">+(D23-D22)/D22</f>
        <v>2.3083753849349836E-2</v>
      </c>
      <c r="I23" s="2">
        <f t="shared" si="15"/>
        <v>1023862.4496016545</v>
      </c>
      <c r="J23" s="2">
        <f t="shared" si="16"/>
        <v>110826.55039834545</v>
      </c>
    </row>
    <row r="24" spans="1:11" x14ac:dyDescent="0.25">
      <c r="A24" s="1">
        <f t="shared" si="0"/>
        <v>2023</v>
      </c>
      <c r="B24" s="2">
        <v>1180820</v>
      </c>
      <c r="C24" s="3">
        <f t="shared" si="1"/>
        <v>4.0655192744443631E-2</v>
      </c>
      <c r="D24" s="2">
        <v>1229463</v>
      </c>
      <c r="E24" s="3">
        <f t="shared" ref="E24" si="20">+(D24-D23)/D23</f>
        <v>2.3135457391512754E-2</v>
      </c>
      <c r="I24" s="2">
        <f t="shared" si="15"/>
        <v>1047549.9756791835</v>
      </c>
      <c r="J24" s="2">
        <f t="shared" si="16"/>
        <v>133270.0243208165</v>
      </c>
    </row>
    <row r="25" spans="1:11" x14ac:dyDescent="0.25">
      <c r="A25" s="1">
        <f t="shared" si="0"/>
        <v>2024</v>
      </c>
      <c r="B25" s="2">
        <v>1225282</v>
      </c>
      <c r="C25" s="3">
        <f t="shared" si="1"/>
        <v>3.7653495028878235E-2</v>
      </c>
      <c r="D25" s="2">
        <v>1257907</v>
      </c>
      <c r="E25" s="3">
        <f t="shared" ref="E25" si="21">+(D25-D24)/D24</f>
        <v>2.3135303787100547E-2</v>
      </c>
      <c r="I25" s="2">
        <f t="shared" si="15"/>
        <v>1071785.3625986911</v>
      </c>
      <c r="J25" s="2">
        <f t="shared" si="16"/>
        <v>153496.63740130886</v>
      </c>
      <c r="K25" s="3">
        <f>+J25/B25</f>
        <v>0.12527453876030895</v>
      </c>
    </row>
    <row r="26" spans="1:11" x14ac:dyDescent="0.25">
      <c r="A26" t="s">
        <v>6</v>
      </c>
      <c r="B26" s="2"/>
      <c r="C26" s="3">
        <f>+(B25-B6)/B6</f>
        <v>1.8094550223787511</v>
      </c>
      <c r="D26" s="2"/>
      <c r="E26" s="3">
        <f>+(D25-D6)/D6</f>
        <v>0.9615718685431367</v>
      </c>
      <c r="I26" s="2">
        <f>SUM(I21:I25)</f>
        <v>5122611.3416010272</v>
      </c>
      <c r="J26" s="2">
        <f>SUM(J21:J25)</f>
        <v>548070.65839897201</v>
      </c>
    </row>
    <row r="27" spans="1:11" x14ac:dyDescent="0.25">
      <c r="A27" t="s">
        <v>9</v>
      </c>
      <c r="C27" s="3">
        <v>5.5870000000000003E-2</v>
      </c>
      <c r="E27" s="3">
        <v>3.61E-2</v>
      </c>
      <c r="I27" s="2">
        <f>SUM(B21:B25)</f>
        <v>5670682</v>
      </c>
    </row>
    <row r="28" spans="1:11" x14ac:dyDescent="0.25">
      <c r="A28" t="s">
        <v>7</v>
      </c>
      <c r="C28" s="3">
        <f>+(B25-B18)/B18</f>
        <v>0.35456133368709647</v>
      </c>
      <c r="E28" s="3">
        <f>+(D25-D18)/D18</f>
        <v>0.1848692873868969</v>
      </c>
      <c r="I28" s="2">
        <f>+I27-I26</f>
        <v>548070.65839897282</v>
      </c>
    </row>
    <row r="29" spans="1:11" x14ac:dyDescent="0.25">
      <c r="A29" t="s">
        <v>8</v>
      </c>
      <c r="B29" s="2"/>
      <c r="C29" s="3">
        <v>4.4299999999999999E-2</v>
      </c>
      <c r="E29" s="3">
        <v>2.4500000000000001E-2</v>
      </c>
    </row>
    <row r="30" spans="1:11" x14ac:dyDescent="0.25">
      <c r="C30" s="3"/>
      <c r="E30" s="3"/>
    </row>
    <row r="31" spans="1:11" x14ac:dyDescent="0.25">
      <c r="B31" s="2"/>
    </row>
  </sheetData>
  <mergeCells count="2">
    <mergeCell ref="A2:E2"/>
    <mergeCell ref="A3:E3"/>
  </mergeCells>
  <pageMargins left="1" right="1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1B-SEC-23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2018-12-17T14:28:25Z</dcterms:created>
  <dcterms:modified xsi:type="dcterms:W3CDTF">2018-12-17T14:28:29Z</dcterms:modified>
</cp:coreProperties>
</file>