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ttps://myhydro.torontohydro.com/divisions/regulatorylegal/2020cir/Exhibits/2020 Interrogatories (IRs)/ISSUE 3/VECC/3-VECC-26/"/>
    </mc:Choice>
  </mc:AlternateContent>
  <bookViews>
    <workbookView xWindow="0" yWindow="0" windowWidth="19200" windowHeight="11595" tabRatio="823" firstSheet="1" activeTab="3"/>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state="hidden" r:id="rId6"/>
    <sheet name="D. CDM Plan Milestone LDC 4" sheetId="101" state="hidden" r:id="rId7"/>
    <sheet name="D. CDM Plan Milestone LDC 5" sheetId="102" state="hidden" r:id="rId8"/>
    <sheet name="D. CDM Plan Milestone LDC 6" sheetId="103" state="hidden" r:id="rId9"/>
    <sheet name="D.CDM Plan Milestone LDC 7" sheetId="108" state="hidden" r:id="rId10"/>
    <sheet name="D. CDM Plan Milestone LDC 8" sheetId="105" state="hidden" r:id="rId11"/>
    <sheet name="D. CDM Plan Milestone LDC 9" sheetId="106" state="hidden" r:id="rId12"/>
    <sheet name="D. CDM Plan Milestone LDC 10" sheetId="107" state="hidden" r:id="rId13"/>
    <sheet name="E.  Proposed Program&amp;Pilots" sheetId="110"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1'!$A$1:$AA$85</definedName>
    <definedName name="_xlnm.Print_Area" localSheetId="12">'D. CDM Plan Milestone LDC 10'!$A$1:$AA$83</definedName>
    <definedName name="_xlnm.Print_Area" localSheetId="4">'D. CDM Plan Milestone LDC 2'!$A$1:$AA$92</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Changes'!$A$1:$D$19</definedName>
    <definedName name="_xlnm.Print_Titles" localSheetId="13">'E.  Proposed Program&amp;Pilots'!$1:$4</definedName>
  </definedNames>
  <calcPr calcId="152511" concurrentCalc="0"/>
</workbook>
</file>

<file path=xl/calcChain.xml><?xml version="1.0" encoding="utf-8"?>
<calcChain xmlns="http://schemas.openxmlformats.org/spreadsheetml/2006/main">
  <c r="AA49" i="61" l="1"/>
  <c r="Z42" i="99"/>
  <c r="Z43" i="99"/>
  <c r="Z44" i="99"/>
  <c r="Z45" i="99"/>
  <c r="Z46" i="99"/>
  <c r="Z47" i="99"/>
  <c r="Z48" i="99"/>
  <c r="Z49" i="99"/>
  <c r="Z50" i="99"/>
  <c r="Z51" i="99"/>
  <c r="Z52" i="99"/>
  <c r="Z53" i="99"/>
  <c r="Z54" i="99"/>
  <c r="Z55" i="99"/>
  <c r="L11" i="2"/>
  <c r="L12" i="2"/>
  <c r="L13" i="2"/>
  <c r="L14" i="2"/>
  <c r="L15" i="2"/>
  <c r="L16" i="2"/>
  <c r="L17" i="2"/>
  <c r="AA80" i="61"/>
  <c r="S56" i="99"/>
  <c r="O78" i="61"/>
  <c r="E5" i="2"/>
  <c r="E7" i="2"/>
  <c r="R49" i="61"/>
  <c r="Z49" i="61"/>
  <c r="AA79" i="99"/>
  <c r="AA80" i="99"/>
  <c r="AA81" i="99"/>
  <c r="AA82" i="99"/>
  <c r="AA83" i="99"/>
  <c r="AA84" i="99"/>
  <c r="AA78" i="61"/>
  <c r="AA82" i="61"/>
  <c r="E56" i="110"/>
  <c r="G56" i="110"/>
  <c r="E57" i="110"/>
  <c r="G57" i="110"/>
  <c r="E58" i="110"/>
  <c r="G58" i="110"/>
  <c r="E59" i="110"/>
  <c r="G59" i="110"/>
  <c r="E60" i="110"/>
  <c r="G60" i="110"/>
  <c r="E61" i="110"/>
  <c r="G61" i="110"/>
  <c r="G62" i="110"/>
  <c r="C66" i="110"/>
  <c r="E66" i="110"/>
  <c r="C67" i="110"/>
  <c r="E67" i="110"/>
  <c r="C68" i="110"/>
  <c r="E68" i="110"/>
  <c r="C69" i="110"/>
  <c r="E69" i="110"/>
  <c r="C70" i="110"/>
  <c r="E70" i="110"/>
  <c r="C71" i="110"/>
  <c r="E71" i="110"/>
  <c r="C72" i="110"/>
  <c r="E72" i="110"/>
  <c r="C73" i="110"/>
  <c r="E73" i="110"/>
  <c r="C74" i="110"/>
  <c r="E74" i="110"/>
  <c r="C75" i="110"/>
  <c r="E75" i="110"/>
  <c r="C76" i="110"/>
  <c r="E76" i="110"/>
  <c r="C77" i="110"/>
  <c r="E77" i="110"/>
  <c r="C78" i="110"/>
  <c r="E78" i="110"/>
  <c r="C79" i="110"/>
  <c r="E79" i="110"/>
  <c r="C80" i="110"/>
  <c r="E80" i="110"/>
  <c r="C81" i="110"/>
  <c r="E81" i="110"/>
  <c r="C82" i="110"/>
  <c r="E82" i="110"/>
  <c r="C83" i="110"/>
  <c r="E83" i="110"/>
  <c r="C84" i="110"/>
  <c r="E84" i="110"/>
  <c r="C85" i="110"/>
  <c r="E85" i="110"/>
  <c r="C86" i="110"/>
  <c r="E86" i="110"/>
  <c r="C87" i="110"/>
  <c r="E87" i="110"/>
  <c r="C88" i="110"/>
  <c r="C89" i="110"/>
  <c r="C90" i="110"/>
  <c r="C91" i="110"/>
  <c r="C92" i="110"/>
  <c r="C93" i="110"/>
  <c r="C94" i="110"/>
  <c r="C95" i="110"/>
  <c r="C96" i="110"/>
  <c r="C97" i="110"/>
  <c r="C98" i="110"/>
  <c r="C99" i="110"/>
  <c r="C100" i="110"/>
  <c r="C101" i="110"/>
  <c r="C102" i="110"/>
  <c r="C103" i="110"/>
  <c r="C104" i="110"/>
  <c r="C105" i="110"/>
  <c r="C106" i="110"/>
  <c r="C107" i="110"/>
  <c r="C108" i="110"/>
  <c r="C109" i="110"/>
  <c r="C110" i="110"/>
  <c r="C111" i="110"/>
  <c r="C112" i="110"/>
  <c r="C113" i="110"/>
  <c r="C114" i="110"/>
  <c r="C115" i="110"/>
  <c r="C116" i="110"/>
  <c r="C117" i="110"/>
  <c r="C118" i="110"/>
  <c r="C119" i="110"/>
  <c r="C120" i="110"/>
  <c r="C121" i="110"/>
  <c r="C122" i="110"/>
  <c r="C123" i="110"/>
  <c r="C124" i="110"/>
  <c r="C125" i="110"/>
  <c r="C126" i="110"/>
  <c r="C127" i="110"/>
  <c r="C128" i="110"/>
  <c r="C129" i="110"/>
  <c r="C130" i="110"/>
  <c r="C131" i="110"/>
  <c r="C132" i="110"/>
  <c r="C133" i="110"/>
  <c r="C134" i="110"/>
  <c r="C135" i="110"/>
  <c r="C136" i="110"/>
  <c r="C137" i="110"/>
  <c r="C138" i="110"/>
  <c r="C139" i="110"/>
  <c r="C140" i="110"/>
  <c r="C141" i="110"/>
  <c r="C142" i="110"/>
  <c r="C143" i="110"/>
  <c r="C144" i="110"/>
  <c r="C145" i="110"/>
  <c r="C146" i="110"/>
  <c r="C147" i="110"/>
  <c r="C148" i="110"/>
  <c r="C149" i="110"/>
  <c r="C150" i="110"/>
  <c r="C151" i="110"/>
  <c r="C152" i="110"/>
  <c r="C153" i="110"/>
  <c r="C154" i="110"/>
  <c r="C155" i="110"/>
  <c r="C156" i="110"/>
  <c r="C157" i="110"/>
  <c r="C158" i="110"/>
  <c r="C159" i="110"/>
  <c r="C160" i="110"/>
  <c r="C161" i="110"/>
  <c r="C162" i="110"/>
  <c r="C163" i="110"/>
  <c r="C164" i="110"/>
  <c r="C165" i="110"/>
  <c r="C166" i="110"/>
  <c r="C167" i="110"/>
  <c r="C168" i="110"/>
  <c r="C169" i="110"/>
  <c r="C170" i="110"/>
  <c r="C171" i="110"/>
  <c r="C172" i="110"/>
  <c r="C173" i="110"/>
  <c r="C174" i="110"/>
  <c r="C175" i="110"/>
  <c r="C176" i="110"/>
  <c r="C177" i="110"/>
  <c r="C178" i="110"/>
  <c r="C179" i="110"/>
  <c r="C180" i="110"/>
  <c r="C181" i="110"/>
  <c r="C182" i="110"/>
  <c r="C183" i="110"/>
  <c r="C184" i="110"/>
  <c r="C185" i="110"/>
  <c r="C186" i="110"/>
  <c r="AA87" i="99"/>
  <c r="F5" i="2"/>
  <c r="C9" i="108"/>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X47" i="108"/>
  <c r="W47" i="108"/>
  <c r="V47" i="108"/>
  <c r="U47" i="108"/>
  <c r="T47" i="108"/>
  <c r="S47" i="108"/>
  <c r="R47" i="108"/>
  <c r="Q47" i="108"/>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Q80" i="108"/>
  <c r="U80" i="108"/>
  <c r="Y80" i="108"/>
  <c r="N80" i="108"/>
  <c r="R80" i="108"/>
  <c r="V80" i="108"/>
  <c r="AA80" i="108"/>
  <c r="P80" i="108"/>
  <c r="T80" i="108"/>
  <c r="X80" i="108"/>
  <c r="O80" i="108"/>
  <c r="Z47" i="108"/>
  <c r="S80" i="108"/>
  <c r="W80" i="108"/>
  <c r="Z58" i="108"/>
  <c r="C9" i="107"/>
  <c r="Z78" i="107"/>
  <c r="AA76" i="107"/>
  <c r="Z76" i="107"/>
  <c r="O76" i="107"/>
  <c r="N76" i="107"/>
  <c r="AA58" i="107"/>
  <c r="Y58" i="107"/>
  <c r="X58" i="107"/>
  <c r="W58" i="107"/>
  <c r="V58" i="107"/>
  <c r="U58" i="107"/>
  <c r="T58" i="107"/>
  <c r="S58" i="107"/>
  <c r="R58" i="107"/>
  <c r="Q58" i="107"/>
  <c r="P58" i="107"/>
  <c r="O58" i="107"/>
  <c r="N58" i="107"/>
  <c r="Z57" i="107"/>
  <c r="Z56" i="107"/>
  <c r="Z55" i="107"/>
  <c r="Z54" i="107"/>
  <c r="Z53" i="107"/>
  <c r="Z52" i="107"/>
  <c r="Z51" i="107"/>
  <c r="Z50" i="107"/>
  <c r="Z49" i="107"/>
  <c r="AA47" i="107"/>
  <c r="Y47" i="107"/>
  <c r="X47" i="107"/>
  <c r="W47" i="107"/>
  <c r="W80" i="107"/>
  <c r="V47" i="107"/>
  <c r="U47" i="107"/>
  <c r="T47" i="107"/>
  <c r="S47" i="107"/>
  <c r="S80" i="107"/>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c r="V47" i="106"/>
  <c r="U47" i="106"/>
  <c r="T47" i="106"/>
  <c r="S47" i="106"/>
  <c r="S80" i="106"/>
  <c r="R47" i="106"/>
  <c r="Q47" i="106"/>
  <c r="P47" i="106"/>
  <c r="O47" i="106"/>
  <c r="N47" i="106"/>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W58" i="105"/>
  <c r="V58" i="105"/>
  <c r="U58" i="105"/>
  <c r="T58" i="105"/>
  <c r="S58" i="105"/>
  <c r="R58" i="105"/>
  <c r="Q58" i="105"/>
  <c r="P58" i="105"/>
  <c r="O58" i="105"/>
  <c r="N58" i="105"/>
  <c r="Z57" i="105"/>
  <c r="Z56" i="105"/>
  <c r="Z55" i="105"/>
  <c r="Z54" i="105"/>
  <c r="Z53" i="105"/>
  <c r="Z52" i="105"/>
  <c r="Z51" i="105"/>
  <c r="Z50" i="105"/>
  <c r="Z49" i="105"/>
  <c r="AA47" i="105"/>
  <c r="Y47" i="105"/>
  <c r="X47" i="105"/>
  <c r="W47" i="105"/>
  <c r="W80" i="105"/>
  <c r="V47" i="105"/>
  <c r="U47" i="105"/>
  <c r="T47" i="105"/>
  <c r="S47" i="105"/>
  <c r="S80" i="105"/>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W58" i="103"/>
  <c r="V58" i="103"/>
  <c r="U58" i="103"/>
  <c r="T58" i="103"/>
  <c r="S58" i="103"/>
  <c r="R58" i="103"/>
  <c r="Q58" i="103"/>
  <c r="P58" i="103"/>
  <c r="O58" i="103"/>
  <c r="N58" i="103"/>
  <c r="Z57" i="103"/>
  <c r="Z56" i="103"/>
  <c r="Z55" i="103"/>
  <c r="Z54" i="103"/>
  <c r="Z53" i="103"/>
  <c r="Z52" i="103"/>
  <c r="Z51" i="103"/>
  <c r="Z50" i="103"/>
  <c r="Z49" i="103"/>
  <c r="AA47" i="103"/>
  <c r="Y47" i="103"/>
  <c r="X47" i="103"/>
  <c r="W47" i="103"/>
  <c r="W80" i="103"/>
  <c r="V47" i="103"/>
  <c r="U47" i="103"/>
  <c r="T47" i="103"/>
  <c r="S47" i="103"/>
  <c r="S80" i="103"/>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c r="V47" i="102"/>
  <c r="U47" i="102"/>
  <c r="T47" i="102"/>
  <c r="S47" i="102"/>
  <c r="S80" i="102"/>
  <c r="R47" i="102"/>
  <c r="Q47" i="102"/>
  <c r="P47" i="102"/>
  <c r="O47" i="102"/>
  <c r="N47" i="102"/>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c r="V47" i="101"/>
  <c r="U47" i="101"/>
  <c r="T47" i="101"/>
  <c r="S47" i="101"/>
  <c r="S80" i="101"/>
  <c r="R47" i="101"/>
  <c r="Q47" i="101"/>
  <c r="P47" i="101"/>
  <c r="O47" i="101"/>
  <c r="N47" i="10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W58" i="100"/>
  <c r="V58" i="100"/>
  <c r="U58" i="100"/>
  <c r="T58" i="100"/>
  <c r="S58" i="100"/>
  <c r="R58" i="100"/>
  <c r="Q58" i="100"/>
  <c r="P58" i="100"/>
  <c r="O58" i="100"/>
  <c r="N58" i="100"/>
  <c r="Z57" i="100"/>
  <c r="Z56" i="100"/>
  <c r="Z55" i="100"/>
  <c r="Z54" i="100"/>
  <c r="Z53" i="100"/>
  <c r="Z52" i="100"/>
  <c r="Z51" i="100"/>
  <c r="Z50" i="100"/>
  <c r="Z49" i="100"/>
  <c r="AA47" i="100"/>
  <c r="Y47" i="100"/>
  <c r="X47" i="100"/>
  <c r="W47" i="100"/>
  <c r="W80" i="100"/>
  <c r="V47" i="100"/>
  <c r="U47" i="100"/>
  <c r="T47" i="100"/>
  <c r="S47" i="100"/>
  <c r="S80" i="100"/>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AA85" i="99"/>
  <c r="Z85" i="99"/>
  <c r="O85" i="99"/>
  <c r="N85" i="99"/>
  <c r="AA67" i="99"/>
  <c r="Y67" i="99"/>
  <c r="X67" i="99"/>
  <c r="W67" i="99"/>
  <c r="V67" i="99"/>
  <c r="U67" i="99"/>
  <c r="T67" i="99"/>
  <c r="S67" i="99"/>
  <c r="R67" i="99"/>
  <c r="Q67" i="99"/>
  <c r="P67" i="99"/>
  <c r="O67" i="99"/>
  <c r="N67" i="99"/>
  <c r="Z66" i="99"/>
  <c r="Z65" i="99"/>
  <c r="Z64" i="99"/>
  <c r="Z63" i="99"/>
  <c r="Z62" i="99"/>
  <c r="Z61" i="99"/>
  <c r="Z60" i="99"/>
  <c r="Z59" i="99"/>
  <c r="Z58" i="99"/>
  <c r="Z80" i="108"/>
  <c r="K8" i="2"/>
  <c r="Z56" i="99"/>
  <c r="Z89" i="99"/>
  <c r="F8" i="2"/>
  <c r="P80" i="100"/>
  <c r="T80" i="100"/>
  <c r="X80" i="100"/>
  <c r="O80" i="100"/>
  <c r="N80" i="101"/>
  <c r="R80" i="101"/>
  <c r="V80" i="101"/>
  <c r="O80" i="101"/>
  <c r="N80" i="102"/>
  <c r="R80" i="102"/>
  <c r="V80" i="102"/>
  <c r="O80" i="102"/>
  <c r="P80" i="103"/>
  <c r="T80" i="103"/>
  <c r="X80" i="103"/>
  <c r="O80" i="103"/>
  <c r="P80" i="105"/>
  <c r="T80" i="105"/>
  <c r="X80" i="105"/>
  <c r="O80" i="105"/>
  <c r="N80" i="106"/>
  <c r="R80" i="106"/>
  <c r="V80" i="106"/>
  <c r="O80" i="106"/>
  <c r="P80" i="107"/>
  <c r="T80" i="107"/>
  <c r="X80" i="107"/>
  <c r="O80" i="107"/>
  <c r="Z87" i="99"/>
  <c r="K6" i="2"/>
  <c r="W82" i="108"/>
  <c r="U82" i="108"/>
  <c r="S82" i="108"/>
  <c r="Q82" i="108"/>
  <c r="O82" i="108"/>
  <c r="Z67" i="99"/>
  <c r="Z47" i="100"/>
  <c r="Z80" i="100"/>
  <c r="G8" i="2"/>
  <c r="Z58" i="100"/>
  <c r="Z47" i="101"/>
  <c r="Y82" i="108"/>
  <c r="Z58" i="101"/>
  <c r="Z47" i="102"/>
  <c r="Z58" i="102"/>
  <c r="Z47" i="103"/>
  <c r="Z58" i="103"/>
  <c r="Z80" i="103"/>
  <c r="J8" i="2"/>
  <c r="Z47" i="105"/>
  <c r="Z58" i="105"/>
  <c r="Z80" i="105"/>
  <c r="L8" i="2"/>
  <c r="Z47" i="106"/>
  <c r="Z58" i="106"/>
  <c r="Z80" i="106"/>
  <c r="M8" i="2"/>
  <c r="Z47" i="107"/>
  <c r="Z58" i="107"/>
  <c r="Z80" i="107"/>
  <c r="N8" i="2"/>
  <c r="N80" i="100"/>
  <c r="R80" i="100"/>
  <c r="V80" i="100"/>
  <c r="AA80" i="100"/>
  <c r="G6" i="2"/>
  <c r="P80" i="101"/>
  <c r="T80" i="101"/>
  <c r="X80" i="101"/>
  <c r="AA80" i="101"/>
  <c r="H6" i="2"/>
  <c r="P80" i="102"/>
  <c r="T80" i="102"/>
  <c r="X80" i="102"/>
  <c r="AA80" i="102"/>
  <c r="I6" i="2"/>
  <c r="N80" i="103"/>
  <c r="R80" i="103"/>
  <c r="V80" i="103"/>
  <c r="AA80" i="103"/>
  <c r="J6" i="2"/>
  <c r="N80" i="105"/>
  <c r="R80" i="105"/>
  <c r="V80" i="105"/>
  <c r="AA80" i="105"/>
  <c r="L6" i="2"/>
  <c r="P80" i="106"/>
  <c r="T80" i="106"/>
  <c r="X80" i="106"/>
  <c r="AA80" i="106"/>
  <c r="M6" i="2"/>
  <c r="N80" i="107"/>
  <c r="R80" i="107"/>
  <c r="V80" i="107"/>
  <c r="AA80" i="107"/>
  <c r="N6" i="2"/>
  <c r="Q80" i="100"/>
  <c r="U80" i="100"/>
  <c r="Y80" i="100"/>
  <c r="Q80" i="101"/>
  <c r="U80" i="101"/>
  <c r="Y80" i="101"/>
  <c r="Q80" i="102"/>
  <c r="U80" i="102"/>
  <c r="Y80" i="102"/>
  <c r="Q80" i="103"/>
  <c r="U80" i="103"/>
  <c r="Y80" i="103"/>
  <c r="Q80" i="105"/>
  <c r="U80" i="105"/>
  <c r="Y80" i="105"/>
  <c r="Q80" i="106"/>
  <c r="U80" i="106"/>
  <c r="Y80" i="106"/>
  <c r="Q80" i="107"/>
  <c r="U80" i="107"/>
  <c r="Y80" i="107"/>
  <c r="Y82" i="107"/>
  <c r="Y82" i="106"/>
  <c r="S82" i="105"/>
  <c r="S82" i="103"/>
  <c r="Z80" i="102"/>
  <c r="I8" i="2"/>
  <c r="U82" i="102"/>
  <c r="S82" i="101"/>
  <c r="U82" i="101"/>
  <c r="S82" i="100"/>
  <c r="Y82" i="100"/>
  <c r="N78" i="61"/>
  <c r="C9" i="61"/>
  <c r="O82" i="102"/>
  <c r="Y82" i="103"/>
  <c r="U82" i="105"/>
  <c r="Q82" i="106"/>
  <c r="W82" i="106"/>
  <c r="Z80" i="101"/>
  <c r="H8" i="2"/>
  <c r="Q82" i="100"/>
  <c r="Q82" i="101"/>
  <c r="W82" i="101"/>
  <c r="W82" i="102"/>
  <c r="O82" i="103"/>
  <c r="O82" i="105"/>
  <c r="U82" i="106"/>
  <c r="U82" i="107"/>
  <c r="O82" i="100"/>
  <c r="Y82" i="101"/>
  <c r="Y82" i="102"/>
  <c r="Q82" i="103"/>
  <c r="Q82" i="105"/>
  <c r="W82" i="105"/>
  <c r="S82" i="106"/>
  <c r="O82" i="107"/>
  <c r="W82" i="107"/>
  <c r="U82" i="100"/>
  <c r="W82" i="100"/>
  <c r="O82" i="101"/>
  <c r="Q82" i="102"/>
  <c r="S82" i="102"/>
  <c r="U82" i="103"/>
  <c r="W82" i="103"/>
  <c r="Y82" i="105"/>
  <c r="O82" i="106"/>
  <c r="Q82" i="107"/>
  <c r="S82" i="107"/>
  <c r="AA60" i="61"/>
  <c r="Y60" i="61"/>
  <c r="X60" i="61"/>
  <c r="W60" i="61"/>
  <c r="V60" i="61"/>
  <c r="U60" i="61"/>
  <c r="T60" i="61"/>
  <c r="S60" i="61"/>
  <c r="R60" i="61"/>
  <c r="Q60" i="61"/>
  <c r="P60" i="61"/>
  <c r="O60" i="61"/>
  <c r="N60" i="61"/>
  <c r="Z78" i="61"/>
  <c r="Z59" i="61"/>
  <c r="Z58" i="61"/>
  <c r="Z57" i="61"/>
  <c r="Z56" i="61"/>
  <c r="Z55" i="61"/>
  <c r="Z54" i="61"/>
  <c r="Z53" i="61"/>
  <c r="Z52" i="61"/>
  <c r="Z51" i="61"/>
  <c r="D7" i="2"/>
  <c r="D5" i="2"/>
  <c r="N49" i="61"/>
  <c r="N82" i="61"/>
  <c r="T49" i="61"/>
  <c r="T82" i="61"/>
  <c r="X49" i="61"/>
  <c r="P49" i="61"/>
  <c r="P82" i="61"/>
  <c r="V49" i="61"/>
  <c r="V82" i="61"/>
  <c r="Y49" i="61"/>
  <c r="O49" i="61"/>
  <c r="W49" i="61"/>
  <c r="W82" i="61"/>
  <c r="U49" i="61"/>
  <c r="U82" i="61"/>
  <c r="Q49" i="61"/>
  <c r="S49" i="61"/>
  <c r="S82" i="61"/>
  <c r="V56" i="99"/>
  <c r="V89" i="99"/>
  <c r="P56" i="99"/>
  <c r="P89" i="99"/>
  <c r="R56" i="99"/>
  <c r="R89" i="99"/>
  <c r="X56" i="99"/>
  <c r="X89" i="99"/>
  <c r="S89" i="99"/>
  <c r="N56" i="99"/>
  <c r="N89" i="99"/>
  <c r="Y56" i="99"/>
  <c r="Y89" i="99"/>
  <c r="O56" i="99"/>
  <c r="O89" i="99"/>
  <c r="T56" i="99"/>
  <c r="T89" i="99"/>
  <c r="Q56" i="99"/>
  <c r="Q89" i="99"/>
  <c r="W56" i="99"/>
  <c r="W89" i="99"/>
  <c r="U56" i="99"/>
  <c r="U89" i="99"/>
  <c r="AA56" i="99"/>
  <c r="Q82" i="61"/>
  <c r="Z60" i="61"/>
  <c r="AA89" i="99"/>
  <c r="F6" i="2"/>
  <c r="Y82" i="61"/>
  <c r="R82" i="61"/>
  <c r="O82" i="61"/>
  <c r="O91" i="99"/>
  <c r="X82" i="61"/>
  <c r="W91" i="99"/>
  <c r="U91" i="99"/>
  <c r="S91" i="99"/>
  <c r="Q91" i="99"/>
  <c r="Y91" i="99"/>
  <c r="E6" i="2"/>
  <c r="D6" i="2"/>
  <c r="W84" i="61"/>
  <c r="Q84" i="61"/>
  <c r="Z80" i="61"/>
  <c r="Z82" i="61"/>
  <c r="E8" i="2"/>
  <c r="D8" i="2"/>
  <c r="O84" i="61"/>
  <c r="S84" i="61"/>
  <c r="U84" i="61"/>
  <c r="Y84" i="61"/>
</calcChain>
</file>

<file path=xl/sharedStrings.xml><?xml version="1.0" encoding="utf-8"?>
<sst xmlns="http://schemas.openxmlformats.org/spreadsheetml/2006/main" count="1926" uniqueCount="573">
  <si>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</si>
  <si>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</si>
  <si>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</si>
  <si>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</si>
  <si>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</si>
  <si>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</si>
  <si>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</si>
  <si>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</si>
  <si>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</si>
  <si>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</si>
  <si>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</si>
  <si>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</si>
  <si>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</si>
  <si>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</si>
  <si>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</si>
  <si>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</si>
  <si>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</si>
  <si>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</si>
  <si>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</si>
  <si>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</si>
  <si>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</si>
  <si>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</si>
  <si>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</si>
  <si>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</si>
  <si>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</si>
  <si>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</si>
  <si>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</si>
  <si>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</si>
  <si>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</si>
  <si>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</si>
  <si>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</si>
  <si>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</si>
  <si>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</si>
  <si>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</si>
  <si>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</si>
  <si>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</si>
  <si>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</si>
  <si>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</si>
  <si>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</si>
  <si>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</si>
  <si>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</si>
  <si>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</si>
  <si>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</si>
  <si>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</si>
  <si>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</si>
  <si>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</si>
  <si>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</si>
  <si>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</si>
  <si>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</si>
  <si>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</si>
  <si>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</si>
  <si>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</si>
  <si>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</si>
  <si>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</si>
  <si>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</si>
  <si>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</si>
  <si>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</si>
  <si>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</si>
  <si>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</si>
  <si>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</si>
  <si>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</si>
  <si>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</si>
  <si>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</si>
  <si>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</si>
  <si>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</si>
  <si>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</si>
  <si>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</si>
  <si>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</si>
  <si>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</si>
  <si>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</si>
  <si>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</si>
  <si>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</si>
  <si>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</si>
  <si>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</si>
  <si>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</si>
  <si>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</si>
  <si>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</si>
  <si>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</si>
  <si>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</si>
  <si>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</si>
  <si>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</si>
  <si>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</si>
  <si>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</si>
  <si>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</si>
  <si>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</si>
  <si>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</si>
  <si>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</si>
  <si>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</si>
  <si>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</si>
  <si>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</si>
  <si>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</si>
  <si>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</si>
  <si>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</si>
  <si>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</si>
  <si>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</si>
  <si>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</si>
  <si>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</si>
  <si>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</si>
  <si>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</si>
  <si>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</si>
  <si>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</si>
  <si>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</si>
  <si>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</si>
  <si>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</si>
  <si>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</si>
  <si>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</si>
  <si>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</si>
  <si>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</si>
  <si>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</si>
  <si>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</si>
  <si>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</si>
  <si>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</si>
  <si>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</si>
  <si>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</si>
  <si>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</si>
  <si>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</si>
  <si>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</si>
  <si>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</si>
  <si>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</si>
  <si>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</si>
  <si>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</si>
  <si>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</si>
  <si>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</si>
  <si>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</si>
  <si>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</si>
  <si>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</si>
  <si>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</si>
  <si>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</si>
  <si>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</si>
  <si>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</si>
  <si>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</si>
  <si>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</si>
  <si>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</si>
  <si>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</si>
  <si>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</si>
  <si>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</si>
  <si>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</si>
  <si>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</si>
  <si>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</si>
  <si>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</si>
  <si>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</si>
  <si>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</si>
  <si>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</si>
  <si>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</si>
  <si>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</si>
  <si>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</si>
  <si>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</si>
  <si>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</si>
  <si>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</si>
  <si>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</si>
  <si>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</si>
  <si>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</si>
  <si>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</si>
  <si>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</si>
  <si>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</si>
  <si>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</si>
  <si>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</si>
  <si>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</si>
  <si>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</si>
  <si>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</si>
  <si>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</si>
  <si>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</si>
  <si>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</si>
  <si>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</si>
  <si>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</si>
  <si>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</si>
  <si>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</si>
  <si>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</si>
  <si>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</si>
  <si>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</si>
  <si>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</si>
  <si>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</si>
  <si>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</si>
  <si>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</si>
  <si>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</si>
  <si>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</si>
  <si>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</si>
  <si>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</si>
  <si>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</si>
  <si>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</si>
  <si>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</si>
  <si>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</si>
  <si>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</si>
  <si>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</si>
  <si>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</si>
  <si>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</si>
  <si>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</si>
  <si>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</si>
  <si>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</si>
  <si>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</si>
  <si>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</si>
  <si>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</si>
  <si>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</si>
  <si>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</si>
  <si>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</si>
  <si>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</si>
  <si>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</si>
  <si>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</si>
  <si>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</si>
  <si>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</si>
  <si>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</si>
  <si>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</si>
  <si>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</si>
  <si>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</si>
  <si>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</si>
  <si>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</si>
  <si>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</si>
  <si>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</si>
  <si>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</si>
  <si>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</si>
  <si>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</si>
  <si>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</si>
  <si>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</si>
  <si>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</si>
  <si>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</si>
  <si>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</si>
  <si>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</si>
  <si>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</si>
  <si>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</si>
  <si>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</si>
  <si>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</si>
  <si>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</si>
  <si>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</si>
  <si>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</si>
  <si>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</si>
  <si>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</si>
  <si>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</si>
  <si>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</si>
  <si>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</si>
  <si>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</si>
  <si>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</si>
  <si>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</si>
  <si>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</si>
  <si>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</si>
  <si>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</si>
  <si>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</si>
  <si>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</si>
  <si>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</si>
  <si>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</si>
  <si>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</si>
  <si>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</si>
  <si>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</si>
  <si>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</si>
  <si>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</si>
  <si>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</si>
  <si>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</si>
  <si>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</si>
  <si>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</si>
  <si>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</si>
  <si>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</si>
  <si>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</si>
  <si>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</si>
  <si>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</si>
  <si>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</si>
  <si>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</si>
  <si>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</si>
  <si>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</si>
  <si>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</si>
  <si>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</si>
  <si>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</si>
  <si>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</si>
  <si>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</si>
  <si>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</si>
  <si>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</si>
  <si>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</si>
  <si>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</si>
  <si>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</si>
  <si>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</si>
  <si>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</si>
  <si>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</si>
  <si>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</si>
  <si>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</si>
  <si>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</si>
  <si>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</si>
  <si>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</si>
  <si>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</si>
  <si>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</si>
  <si>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</si>
  <si>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</si>
  <si>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</si>
  <si>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</si>
  <si>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</si>
  <si>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</si>
  <si>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</si>
  <si>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</si>
  <si>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</si>
  <si>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</si>
  <si>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</si>
  <si>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</si>
  <si>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</si>
  <si>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</si>
  <si>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</si>
  <si>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</si>
  <si>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</si>
  <si>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</si>
  <si>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</si>
  <si>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</si>
  <si>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</si>
  <si>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</si>
  <si>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</si>
  <si>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</si>
  <si>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</si>
  <si>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</si>
  <si>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</si>
  <si>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</si>
  <si>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</si>
  <si>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</si>
  <si>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</si>
  <si>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</si>
  <si>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</si>
  <si>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</si>
  <si>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</si>
  <si>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</si>
  <si>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</si>
  <si>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</si>
  <si>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</si>
  <si>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</si>
  <si>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</si>
  <si>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</si>
  <si>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</si>
  <si>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</si>
  <si>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</si>
  <si>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</si>
  <si>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</si>
  <si>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</si>
  <si>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</si>
  <si>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</si>
  <si>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</si>
  <si>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</si>
  <si>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</si>
  <si>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</si>
  <si>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</si>
  <si>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</si>
  <si>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</si>
  <si>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</si>
  <si>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</si>
  <si>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</si>
  <si>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</si>
  <si>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</si>
  <si>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</si>
  <si>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</si>
  <si>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</si>
  <si>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</si>
  <si>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</si>
  <si>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</si>
  <si>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</si>
  <si>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</si>
  <si>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</si>
  <si>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</si>
  <si>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</si>
  <si>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</si>
  <si>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</si>
  <si>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</si>
  <si>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</si>
  <si>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</si>
  <si>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</si>
  <si>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</si>
  <si>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</si>
  <si>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</si>
  <si>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</si>
  <si>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</si>
  <si>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</si>
  <si>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</si>
  <si>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</si>
  <si>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</si>
  <si>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</si>
  <si>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</si>
  <si>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</si>
  <si>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</si>
  <si>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</si>
  <si>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</si>
  <si>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</si>
  <si>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</si>
  <si>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</si>
  <si>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</si>
  <si>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</si>
  <si>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</si>
  <si>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</si>
  <si>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</si>
  <si>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</si>
  <si>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</si>
  <si>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</si>
  <si>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</si>
  <si>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</si>
  <si>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</si>
  <si>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</si>
  <si>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</si>
  <si>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</si>
  <si>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</si>
  <si>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</si>
  <si>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</si>
  <si>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</si>
  <si>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</si>
  <si>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</si>
  <si>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</si>
  <si>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</si>
  <si>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</si>
  <si>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</si>
  <si>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</si>
  <si>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</si>
  <si>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</si>
  <si>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</si>
  <si>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</si>
  <si>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</si>
  <si>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</si>
  <si>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</si>
  <si>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</si>
  <si>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</si>
  <si>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</si>
  <si>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</si>
  <si>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</si>
  <si>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</si>
  <si>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</si>
  <si>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</si>
  <si>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</si>
  <si>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</si>
  <si>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</si>
  <si>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</si>
  <si>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</si>
  <si>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</si>
  <si>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</si>
  <si>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</si>
  <si>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</si>
  <si>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</si>
  <si>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</si>
  <si>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</si>
  <si>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</si>
  <si>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</si>
  <si>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</si>
  <si>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</si>
  <si>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</si>
  <si>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</si>
  <si>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</si>
  <si>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</si>
  <si>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</si>
  <si>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</si>
  <si>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</si>
  <si>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</si>
  <si>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</si>
  <si>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</si>
  <si>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</si>
  <si>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</si>
  <si>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</si>
  <si>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</si>
  <si>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</si>
  <si>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</si>
  <si>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</si>
  <si>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</si>
  <si>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</si>
  <si>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</si>
  <si>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</si>
  <si>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</si>
  <si>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</si>
  <si>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</si>
  <si>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</si>
  <si>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</si>
  <si>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</si>
  <si>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</si>
  <si>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</si>
  <si>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</si>
  <si>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</si>
  <si>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</si>
  <si>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</si>
  <si>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</si>
  <si>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</si>
  <si>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</si>
  <si>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</si>
  <si>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</si>
  <si>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</si>
  <si>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</si>
  <si>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</si>
  <si>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</si>
  <si>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</si>
  <si>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</si>
  <si>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</si>
  <si>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</si>
  <si>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</si>
  <si>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</si>
  <si>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</si>
  <si>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</si>
  <si>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</si>
  <si>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</si>
  <si>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</si>
  <si>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</si>
  <si>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</si>
  <si>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</si>
  <si>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</si>
  <si>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</si>
  <si>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</si>
  <si>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</si>
  <si>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</si>
  <si>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</si>
  <si>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</si>
  <si>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</si>
  <si>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</si>
  <si>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</si>
  <si>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</si>
  <si>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</si>
  <si>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</si>
  <si>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</si>
  <si>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</si>
  <si>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</si>
  <si>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</si>
  <si>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</si>
  <si>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</si>
  <si>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</si>
  <si>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</si>
  <si>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</si>
  <si>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</si>
  <si>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</si>
  <si>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</si>
  <si>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</si>
  <si>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</si>
  <si>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</si>
  <si>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</si>
  <si>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</si>
  <si>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</si>
  <si>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</si>
  <si>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</si>
  <si>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</si>
  <si>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</si>
  <si>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</si>
  <si>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Chris Tyrrell</t>
  </si>
  <si>
    <t>Mary Caputi</t>
  </si>
  <si>
    <t>EVP, Customer Care &amp; Chief Conservation Officer</t>
  </si>
  <si>
    <t>Interim Vice President Corporate Affairs</t>
  </si>
  <si>
    <t>ctyrrell@torontohydro.com</t>
  </si>
  <si>
    <t>mcaputi@oakvillehydrocorp.com</t>
  </si>
  <si>
    <t>(416) 542-3143</t>
  </si>
  <si>
    <t>905-825-6373</t>
  </si>
  <si>
    <t>Michael Marchant</t>
  </si>
  <si>
    <t>Director, Customer Data &amp; Engineering Services</t>
  </si>
  <si>
    <t>mmarchant@torontohydro.com</t>
  </si>
  <si>
    <t>416-542-3361</t>
  </si>
  <si>
    <t>Upstream (Retrofit Enhancement)</t>
  </si>
  <si>
    <t>Behaviour Program</t>
  </si>
  <si>
    <t>RTUSaver</t>
  </si>
  <si>
    <t>Appliance Retirement</t>
  </si>
  <si>
    <t xml:space="preserve">In support of the Ministry of Energy policy direction, Toronto Hydro has taken a leadership position with respect to the Conservation First framework and provincial program development. As past Chair of the Conservation First Advisory Working Group (CFAWG) and current Chair of the Electricity Distributors Association (EDA) Steering Committee, Toronto Hydro continues to collaborate with other Local Distribution Companies (LDCs) in both provincial program design and the development of potential regional programs. Furthermore, Toronto Hydro has entered a formal agreement with Oakville Hydro which authorizes Toronto Hydro to deliver CDM programs within the Oakville Hydro service territory. Toronto and Oakville will continue to undertake joint venture discussions with other LDCs, and will further explore collaborations with other culturally-aligned and performance-driven LDCs in order to lower costs and maximize program penetration. To further optimize program performance, Toronto Hydro and Oakville Hydro fully expect to collaborate with other LDCs in the following areas:
• Program design
• Resource procurement
• Marketing
• Program delivery
• Measurement, Evaluation, and Cost-Effectiveness analysis
</t>
  </si>
  <si>
    <t>Adaptive Thermostat Program</t>
  </si>
  <si>
    <t>Direct Install - Hydronic Pilot</t>
  </si>
  <si>
    <t>Direct Install - RTU Controls Pilot</t>
  </si>
  <si>
    <t>Electronics Takeback Pilot</t>
  </si>
  <si>
    <t>PUMPsaver Program</t>
  </si>
  <si>
    <t>Data Centre Pilot</t>
  </si>
  <si>
    <t>RTUsaver Program</t>
  </si>
  <si>
    <t>OPsaver Program</t>
  </si>
  <si>
    <t>Residential Engagement Program</t>
  </si>
  <si>
    <t>Behaviour Program/Residential Engagement Program</t>
  </si>
  <si>
    <t xml:space="preserve">Toronto Hydro, the City of Toronto, Hydro One and the IESO have been working together to develop the Integrated Regional Resource Plan (IRRP) for electricity in the Toronto service area. The purpose of the study, called the Central Toronto IRRP, is to provide the City of Toronto with the required levels of power system capacity, reliability and security over the next 25 years., This CDM Plan submission and the portfolio of strategies developed herein, will serve as a key component in an effort to balance the technical, economic, environmental and societal objectives developed in conjunction with the local community. Toronto Hydro will continue to align their efforts to meet provincially mandated CDM targets with their commitment to both informing the IRRP as well as leveraging this resource to strengthen the regional impact of CDM.                                                                                                                                                                                                                                                                             
Oakville Hydro understands that based on the Scoping Assessment Outcome Report completed for the GTA West Southern sub-region it was concluded that with the load restoration needs being addressed through other planning studies, regional coordination through either a Regional Infrastructure Plan (RIP) or an Integrated Regional Resource Plan (IRRP) is not needed at this time. Oakville Hydro is also working in collaboration with the IESO and other utilities involved in the Burlington to Nanticoke Study to develop an Integrated Regional Resource Plan for the Bronte sub-region. This CDM Plan submission and the portfolio of strategies developed herein, will serve as a key component in an effort to balance the technical, economic, environmental and societal objectives developed in conjunction with the local community. Oakville Hydro will continue to align their efforts to meet provincially mandated CDM targets with their commitment to both informing the IRRP as well as leveraging this resource to strengthen the regional impact of CDM. Oakville Hydro is also involved and supporting with the Municipality in community energy planning effort sand with the Region of Halton’s Energy Management Plan to promote energy conservation within the region.
</t>
  </si>
  <si>
    <t xml:space="preserve">P4P Pilot </t>
  </si>
  <si>
    <t xml:space="preserve">ENERNOC Pilot </t>
  </si>
  <si>
    <t xml:space="preserve">SEG Pilot </t>
  </si>
  <si>
    <t xml:space="preserve">The considerable increase in consumer digital engagement has created potential for increased conservation within the residential sector. A combination of web-enabled products offered through a centralized digital engagement platform, will allow home owners to control their energy use and understand the impact of behaviour changes via consumption data feedback. The Behaviour/Residential Engagement programs will offer residential customers the digital means necessary to monitor and manage their electricity consumption and set reductions targets; calculation tools to evaluate energy efficiency upgrades; and education and rewards that will lead to persistent behavioural change in order to meet reduction targets. The digitial platform will be developed to accept Green Button-formatted home energy data, "pushed" by Toronto Hydro on a daily basis, thereby increasing uptake and enhancing the conservation opportunity within the residential sector. 
</t>
  </si>
  <si>
    <t>Small Business Lighting</t>
  </si>
  <si>
    <t>Business Refrigeration Incentive Program</t>
  </si>
  <si>
    <t>Swimming Pool Efficiency Program</t>
  </si>
  <si>
    <t>Energy Performance Program</t>
  </si>
  <si>
    <t>Truckload Events Pilot</t>
  </si>
  <si>
    <t xml:space="preserve">Toronto Hydro and Enbridge Gas as well as Oakville Hydro and Union Gas have undertaken discussions regarding program delivery collaboration for appropriate pilot/program offerings. Both parties recognize considerable opportunity for joint program design and delivery, which could result in valuable program synergies in the following areas:
• Program design
• Resource procurement
• Marketing
• Program delivery
• Measurement, Evaluation, and Cost-Effectiveness analysis  
At this time, Toronto Hydro and Enbridge are collaborating in the delivery of the Home Assistance Program and the Adaptive Thermostat Rebate Program.
Oakville Hydro and Union Gas are currently examining potential opportunities for program cross-promotion and marketing for the OPsaver and their Run-It-Right and Strategic Energy Management (SEM) programs as there are some overlaps in program designs as well as customer experience.
</t>
  </si>
  <si>
    <t>Whole Home Pilot Program</t>
  </si>
  <si>
    <t xml:space="preserve">Whole Home Pilot Program </t>
  </si>
  <si>
    <t>P4P Pilot Program</t>
  </si>
  <si>
    <t>PUMPsaver 2.0 Program</t>
  </si>
  <si>
    <t xml:space="preserve">          Amendment No. 9</t>
  </si>
  <si>
    <t>Toronto Hydro Electric System Ltd.</t>
  </si>
  <si>
    <t>Anthony Haines</t>
  </si>
  <si>
    <t>Opt-in to the Province-Wide Smart Thermostat Program</t>
  </si>
  <si>
    <t>Smart Thermostat Program</t>
  </si>
  <si>
    <t>Residential Coupon Program</t>
  </si>
  <si>
    <t>Home Depot Appliance Market Lift</t>
  </si>
  <si>
    <t>MURB In-Suite Direct Install Lighting Program</t>
  </si>
  <si>
    <t>Instant Discount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</si>
</sst>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0"/>
    <numFmt numFmtId="165" formatCode="0.0"/>
    <numFmt numFmtId="166" formatCode="[$-409]d\-mmm\-yy;@"/>
    <numFmt numFmtId="167" formatCode="&quot;$&quot;#,##0"/>
    <numFmt numFmtId="168" formatCode="&quot;$&quot;#,##0.00"/>
    <numFmt numFmtId="169" formatCode="#,##0.0"/>
    <numFmt numFmtId="170" formatCode="[$-409]d\-mmm\-yyyy;@"/>
    <numFmt numFmtId="171" formatCode="dd\-mmm\-yyyy;@"/>
    <numFmt numFmtId="172" formatCode="_-* #,##0_-;\-* #,##0_-;_-* &quot;-&quot;??_-;_-@_-"/>
    <numFmt numFmtId="173" formatCode="&quot;$&quot;#,##0.000"/>
    <numFmt numFmtId="174" formatCode="_-&quot;$&quot;* #,##0_-;\-&quot;$&quot;* #,##0_-;_-&quot;$&quot;* &quot;-&quot;??_-;_-@_-"/>
  </numFmts>
  <fonts count="40"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
      <sz val="11"/>
      <color theme="0"/>
      <name val="Calibri"/>
      <family val="2"/>
      <scheme val="minor"/>
    </font>
    <font>
      <u/>
      <sz val="7.7"/>
      <color theme="10"/>
      <name val="Calibri"/>
      <family val="2"/>
    </font>
    <font>
      <u/>
      <sz val="11"/>
      <color rgb="FF0000FF"/>
      <name val="Arial"/>
      <family val="2"/>
    </font>
    <font>
      <b/>
      <sz val="11"/>
      <color theme="0"/>
      <name val="Arial"/>
      <family val="2"/>
    </font>
    <font>
      <sz val="11"/>
      <color theme="1"/>
      <name val="Calibri"/>
      <family val="2"/>
      <scheme val="minor"/>
    </font>
    <font>
      <sz val="11"/>
      <color theme="1"/>
      <name val="Arial"/>
      <family val="2"/>
    </font>
  </fonts>
  <fills count="9">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FF99"/>
        <bgColor rgb="FF000000"/>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9" fillId="3" borderId="0" applyNumberFormat="0" applyBorder="0" applyAlignment="0" applyProtection="0"/>
    <xf numFmtId="0" fontId="10" fillId="0" borderId="0"/>
    <xf numFmtId="0" fontId="35" fillId="0" borderId="0" applyNumberFormat="0" applyFill="0" applyBorder="0" applyAlignment="0" applyProtection="0">
      <alignment vertical="top"/>
      <protection locked="0"/>
    </xf>
    <xf numFmtId="43" fontId="38" fillId="0" borderId="0" applyFont="0" applyFill="0" applyBorder="0" applyAlignment="0" applyProtection="0"/>
    <xf numFmtId="44" fontId="38" fillId="0" borderId="0" applyFont="0" applyFill="0" applyBorder="0" applyAlignment="0" applyProtection="0"/>
    <xf numFmtId="9" fontId="38" fillId="0" borderId="0" applyFont="0" applyFill="0" applyBorder="0" applyAlignment="0" applyProtection="0"/>
  </cellStyleXfs>
  <cellXfs count="345">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0"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4" fillId="0" borderId="0" xfId="0" applyFont="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0"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49" fontId="11" fillId="7" borderId="1" xfId="2" applyNumberFormat="1" applyFont="1" applyFill="1" applyBorder="1" applyAlignment="1" applyProtection="1">
      <alignment vertical="center" wrapText="1"/>
      <protection locked="0"/>
    </xf>
    <xf numFmtId="49" fontId="36" fillId="7" borderId="1" xfId="3" applyNumberFormat="1" applyFont="1" applyFill="1" applyBorder="1" applyAlignment="1" applyProtection="1">
      <alignment vertical="center" wrapText="1"/>
      <protection locked="0"/>
    </xf>
    <xf numFmtId="171" fontId="11" fillId="4" borderId="1" xfId="2" applyNumberFormat="1" applyFont="1" applyFill="1" applyBorder="1" applyAlignment="1" applyProtection="1">
      <alignment horizontal="center" vertical="center" wrapText="1"/>
      <protection locked="0"/>
    </xf>
    <xf numFmtId="0" fontId="34" fillId="0" borderId="0" xfId="0" applyFont="1" applyProtection="1">
      <protection locked="0"/>
    </xf>
    <xf numFmtId="3" fontId="15" fillId="4" borderId="1" xfId="2" applyNumberFormat="1" applyFont="1" applyFill="1" applyBorder="1" applyAlignment="1" applyProtection="1">
      <alignment horizontal="center" vertical="center" wrapText="1"/>
      <protection locked="0"/>
    </xf>
    <xf numFmtId="0" fontId="34" fillId="0" borderId="10" xfId="0" applyFont="1" applyBorder="1" applyProtection="1">
      <protection locked="0"/>
    </xf>
    <xf numFmtId="3" fontId="37" fillId="0" borderId="10" xfId="2" applyNumberFormat="1" applyFont="1" applyFill="1" applyBorder="1" applyAlignment="1" applyProtection="1">
      <alignment vertical="center"/>
      <protection locked="0"/>
    </xf>
    <xf numFmtId="3" fontId="11" fillId="4" borderId="1" xfId="2" applyNumberFormat="1" applyFont="1" applyFill="1" applyBorder="1" applyAlignment="1" applyProtection="1">
      <alignment horizontal="center" vertical="center" wrapText="1"/>
      <protection locked="0"/>
    </xf>
    <xf numFmtId="49" fontId="34" fillId="0" borderId="0" xfId="0" applyNumberFormat="1" applyFont="1" applyProtection="1">
      <protection locked="0"/>
    </xf>
    <xf numFmtId="49" fontId="11" fillId="4" borderId="1" xfId="2" applyNumberFormat="1" applyFont="1" applyFill="1" applyBorder="1" applyAlignment="1" applyProtection="1">
      <alignment horizontal="left" vertical="center" wrapText="1"/>
      <protection locked="0"/>
    </xf>
    <xf numFmtId="167" fontId="0" fillId="0" borderId="0" xfId="0" applyNumberFormat="1" applyProtection="1">
      <protection locked="0"/>
    </xf>
    <xf numFmtId="3" fontId="15" fillId="7" borderId="3" xfId="2" applyNumberFormat="1" applyFont="1" applyFill="1" applyBorder="1" applyAlignment="1" applyProtection="1">
      <alignment horizontal="center" vertical="center" wrapText="1"/>
      <protection locked="0"/>
    </xf>
    <xf numFmtId="3" fontId="16" fillId="0" borderId="15" xfId="1" applyNumberFormat="1" applyFont="1" applyFill="1" applyBorder="1" applyAlignment="1" applyProtection="1">
      <alignment horizontal="center" vertical="center"/>
    </xf>
    <xf numFmtId="3" fontId="0" fillId="0" borderId="15" xfId="0" applyNumberFormat="1" applyFill="1" applyBorder="1" applyProtection="1">
      <protection hidden="1"/>
    </xf>
    <xf numFmtId="3" fontId="1" fillId="0" borderId="1" xfId="0" applyNumberFormat="1" applyFont="1" applyBorder="1" applyAlignment="1" applyProtection="1">
      <alignment horizontal="center" vertical="center" wrapText="1"/>
    </xf>
    <xf numFmtId="44" fontId="0" fillId="0" borderId="0" xfId="5" applyFont="1" applyProtection="1">
      <protection locked="0"/>
    </xf>
    <xf numFmtId="2" fontId="0" fillId="0" borderId="0" xfId="0" applyNumberFormat="1" applyProtection="1">
      <protection locked="0"/>
    </xf>
    <xf numFmtId="3" fontId="0" fillId="0" borderId="0" xfId="0" applyNumberFormat="1" applyProtection="1">
      <protection locked="0"/>
    </xf>
    <xf numFmtId="0" fontId="0" fillId="0" borderId="0" xfId="0" applyProtection="1">
      <protection locked="0"/>
    </xf>
    <xf numFmtId="0" fontId="0" fillId="0" borderId="0" xfId="0" applyFill="1" applyProtection="1">
      <protection locked="0"/>
    </xf>
    <xf numFmtId="0" fontId="1" fillId="0" borderId="0" xfId="0" applyFont="1" applyProtection="1">
      <protection locked="0"/>
    </xf>
    <xf numFmtId="169" fontId="15" fillId="7" borderId="3" xfId="2" applyNumberFormat="1" applyFont="1" applyFill="1" applyBorder="1" applyAlignment="1" applyProtection="1">
      <alignment horizontal="center" vertical="center" wrapText="1"/>
      <protection locked="0"/>
    </xf>
    <xf numFmtId="0" fontId="39" fillId="4" borderId="1" xfId="2" applyFont="1" applyFill="1" applyBorder="1" applyAlignment="1" applyProtection="1">
      <alignment vertical="center" wrapText="1"/>
      <protection locked="0"/>
    </xf>
    <xf numFmtId="170" fontId="39" fillId="4" borderId="1" xfId="2" applyNumberFormat="1" applyFont="1" applyFill="1" applyBorder="1" applyAlignment="1" applyProtection="1">
      <alignment horizontal="center" vertical="center" wrapText="1"/>
      <protection locked="0"/>
    </xf>
    <xf numFmtId="173" fontId="11" fillId="4" borderId="1" xfId="2" applyNumberFormat="1" applyFont="1" applyFill="1" applyBorder="1" applyAlignment="1" applyProtection="1">
      <alignment horizontal="center" vertical="center" wrapText="1"/>
      <protection locked="0"/>
    </xf>
    <xf numFmtId="174" fontId="0" fillId="0" borderId="0" xfId="5" applyNumberFormat="1" applyFont="1" applyBorder="1" applyProtection="1">
      <protection locked="0"/>
    </xf>
    <xf numFmtId="172" fontId="0" fillId="0" borderId="0" xfId="4" applyNumberFormat="1" applyFont="1" applyBorder="1" applyProtection="1">
      <protection locked="0"/>
    </xf>
    <xf numFmtId="174" fontId="0" fillId="0" borderId="0" xfId="0" applyNumberFormat="1" applyBorder="1" applyProtection="1">
      <protection locked="0"/>
    </xf>
    <xf numFmtId="172" fontId="0" fillId="0" borderId="0" xfId="0" applyNumberFormat="1" applyBorder="1" applyProtection="1">
      <protection locked="0"/>
    </xf>
    <xf numFmtId="9" fontId="0" fillId="0" borderId="0" xfId="6" applyFont="1" applyBorder="1" applyProtection="1">
      <protection locked="0"/>
    </xf>
    <xf numFmtId="3" fontId="15" fillId="8" borderId="1" xfId="2" applyNumberFormat="1" applyFont="1" applyFill="1" applyBorder="1" applyAlignment="1" applyProtection="1">
      <alignment horizontal="center" vertical="center" wrapText="1"/>
    </xf>
    <xf numFmtId="0" fontId="39" fillId="4" borderId="1" xfId="2" applyFont="1" applyFill="1" applyBorder="1" applyAlignment="1" applyProtection="1">
      <alignment horizontal="left" vertical="center" wrapText="1"/>
      <protection locked="0"/>
    </xf>
    <xf numFmtId="0" fontId="11" fillId="4" borderId="1" xfId="2" applyFont="1" applyFill="1" applyBorder="1" applyAlignment="1" applyProtection="1">
      <alignment horizontal="left" vertical="center" wrapText="1"/>
      <protection locked="0"/>
    </xf>
    <xf numFmtId="43" fontId="11" fillId="4" borderId="1" xfId="4" applyFont="1" applyFill="1" applyBorder="1" applyAlignment="1" applyProtection="1">
      <alignment vertical="center" wrapText="1"/>
      <protection locked="0"/>
    </xf>
    <xf numFmtId="43" fontId="15" fillId="4" borderId="1" xfId="4" applyFont="1" applyFill="1" applyBorder="1" applyAlignment="1" applyProtection="1">
      <alignment vertical="center" wrapText="1"/>
      <protection locked="0"/>
    </xf>
    <xf numFmtId="49" fontId="39" fillId="4" borderId="1" xfId="2" applyNumberFormat="1" applyFont="1" applyFill="1" applyBorder="1" applyAlignment="1" applyProtection="1">
      <alignment vertical="center" wrapText="1"/>
      <protection locked="0"/>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14" fontId="11" fillId="4" borderId="2" xfId="2" applyNumberFormat="1" applyFont="1" applyFill="1" applyBorder="1" applyAlignment="1" applyProtection="1">
      <alignment horizontal="center" vertical="center" wrapText="1"/>
      <protection locked="0"/>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3" fillId="0" borderId="0" xfId="0" applyFont="1" applyAlignment="1">
      <alignment horizontal="left" vertical="top" wrapText="1"/>
    </xf>
    <xf numFmtId="170" fontId="11" fillId="4" borderId="2" xfId="2" applyNumberFormat="1" applyFont="1" applyFill="1" applyBorder="1" applyAlignment="1" applyProtection="1">
      <alignment horizontal="center" vertical="center" wrapText="1"/>
      <protection locked="0"/>
    </xf>
    <xf numFmtId="170" fontId="11" fillId="4" borderId="15" xfId="2" applyNumberFormat="1" applyFont="1" applyFill="1" applyBorder="1" applyAlignment="1" applyProtection="1">
      <alignment horizontal="center" vertical="center" wrapText="1"/>
      <protection locked="0"/>
    </xf>
    <xf numFmtId="170" fontId="11" fillId="4" borderId="3" xfId="2" applyNumberFormat="1"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7">
    <cellStyle name="Comma" xfId="4" builtinId="3"/>
    <cellStyle name="Currency" xfId="5" builtinId="4"/>
    <cellStyle name="Good" xfId="1" builtinId="26"/>
    <cellStyle name="Hyperlink" xfId="3" builtinId="8"/>
    <cellStyle name="Normal" xfId="0" builtinId="0"/>
    <cellStyle name="Normal_Example 1" xfId="2"/>
    <cellStyle name="Percent" xfId="6" builtinId="5"/>
  </cellStyles>
  <dxfs count="26">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Kennedy@oakvillehydrocorp.com" TargetMode="External"/><Relationship Id="rId1" Type="http://schemas.openxmlformats.org/officeDocument/2006/relationships/hyperlink" Target="mailto:ctyrrell@torontohydro.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45"/>
  <sheetViews>
    <sheetView showGridLines="0" view="pageBreakPreview" topLeftCell="A27" zoomScale="70" zoomScaleNormal="60" zoomScaleSheetLayoutView="70" zoomScalePageLayoutView="55" workbookViewId="0">
      <selection activeCell="B45" sqref="B45:E45"/>
    </sheetView>
  </sheetViews>
  <sheetFormatPr defaultRowHeight="23.25" x14ac:dyDescent="0.35"/>
  <cols>
    <col min="1" max="1" width="4.85546875" style="69" customWidth="1"/>
    <col min="2" max="2" width="42.28515625" customWidth="1"/>
    <col min="3" max="3" width="41.7109375" customWidth="1"/>
    <col min="4" max="4" width="36.85546875" customWidth="1"/>
    <col min="5" max="12" width="29.7109375" customWidth="1"/>
  </cols>
  <sheetData>
    <row r="1" spans="1:12" ht="28.5" x14ac:dyDescent="0.45">
      <c r="B1" s="70"/>
    </row>
    <row r="2" spans="1:12" x14ac:dyDescent="0.35">
      <c r="B2" s="182" t="s">
        <v>403</v>
      </c>
      <c r="C2" s="183"/>
      <c r="D2" s="183"/>
      <c r="E2" s="183"/>
      <c r="F2" s="183"/>
      <c r="G2" s="183"/>
      <c r="H2" s="183"/>
      <c r="I2" s="184"/>
    </row>
    <row r="3" spans="1:12" ht="38.25" customHeight="1" x14ac:dyDescent="0.35">
      <c r="B3" s="188" t="s">
        <v>500</v>
      </c>
      <c r="C3" s="189"/>
      <c r="D3" s="189"/>
      <c r="E3" s="189"/>
      <c r="F3" s="189"/>
      <c r="G3" s="189"/>
      <c r="H3" s="189"/>
      <c r="I3" s="190"/>
    </row>
    <row r="4" spans="1:12" ht="39" customHeight="1" x14ac:dyDescent="0.35">
      <c r="B4" s="188" t="s">
        <v>363</v>
      </c>
      <c r="C4" s="189"/>
      <c r="D4" s="189"/>
      <c r="E4" s="189"/>
      <c r="F4" s="189"/>
      <c r="G4" s="189"/>
      <c r="H4" s="189"/>
      <c r="I4" s="190"/>
    </row>
    <row r="5" spans="1:12" ht="17.45" customHeight="1" x14ac:dyDescent="0.35">
      <c r="B5" s="71"/>
      <c r="C5" s="71"/>
      <c r="D5" s="71"/>
      <c r="E5" s="71"/>
      <c r="F5" s="71"/>
      <c r="G5" s="71"/>
      <c r="H5" s="71"/>
      <c r="I5" s="71"/>
    </row>
    <row r="6" spans="1:12" x14ac:dyDescent="0.35">
      <c r="A6" s="69" t="s">
        <v>364</v>
      </c>
      <c r="B6" s="4" t="s">
        <v>359</v>
      </c>
    </row>
    <row r="8" spans="1:12" ht="32.25" customHeight="1" x14ac:dyDescent="0.35">
      <c r="A8" s="69" t="s">
        <v>365</v>
      </c>
      <c r="B8" s="72" t="s">
        <v>457</v>
      </c>
      <c r="C8" s="115">
        <v>43024</v>
      </c>
      <c r="D8" s="7"/>
      <c r="I8" s="7"/>
    </row>
    <row r="9" spans="1:12" ht="27" customHeight="1" x14ac:dyDescent="0.35">
      <c r="B9" s="73" t="s">
        <v>366</v>
      </c>
      <c r="C9" s="40" t="s">
        <v>564</v>
      </c>
      <c r="D9" s="7"/>
      <c r="I9" s="7"/>
    </row>
    <row r="10" spans="1:12" x14ac:dyDescent="0.35">
      <c r="B10" s="17"/>
      <c r="C10" s="18"/>
      <c r="D10" s="19"/>
      <c r="E10" s="19"/>
      <c r="F10" s="7"/>
      <c r="G10" s="7"/>
      <c r="H10" s="7"/>
      <c r="I10" s="7"/>
    </row>
    <row r="11" spans="1:12" ht="22.15" customHeight="1" x14ac:dyDescent="0.35">
      <c r="A11" s="69" t="s">
        <v>367</v>
      </c>
      <c r="B11" s="175" t="s">
        <v>303</v>
      </c>
      <c r="C11" s="175"/>
      <c r="D11" s="175"/>
      <c r="E11" s="175"/>
      <c r="F11" s="175"/>
      <c r="G11" s="175"/>
      <c r="H11" s="175"/>
      <c r="I11" s="175"/>
      <c r="J11" s="175"/>
      <c r="K11" s="175"/>
      <c r="L11" s="175"/>
    </row>
    <row r="12" spans="1:12" x14ac:dyDescent="0.3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102</v>
      </c>
      <c r="D13" s="16" t="s">
        <v>87</v>
      </c>
      <c r="E13" s="16"/>
      <c r="F13" s="16"/>
      <c r="G13" s="16"/>
      <c r="H13" s="16"/>
      <c r="I13" s="16"/>
      <c r="J13" s="16"/>
      <c r="K13" s="16"/>
      <c r="L13" s="16"/>
    </row>
    <row r="14" spans="1:12" x14ac:dyDescent="0.35">
      <c r="B14" s="13" t="s">
        <v>1</v>
      </c>
      <c r="C14" s="39"/>
      <c r="D14" s="29"/>
      <c r="E14" s="29"/>
      <c r="F14" s="29"/>
      <c r="G14" s="29"/>
      <c r="H14" s="29"/>
      <c r="I14" s="30"/>
      <c r="J14" s="30"/>
      <c r="K14" s="30"/>
      <c r="L14" s="30"/>
    </row>
    <row r="15" spans="1:12" x14ac:dyDescent="0.35">
      <c r="B15" s="13" t="s">
        <v>258</v>
      </c>
      <c r="C15" s="139" t="s">
        <v>522</v>
      </c>
      <c r="D15" s="139" t="s">
        <v>523</v>
      </c>
      <c r="E15" s="40"/>
      <c r="F15" s="40"/>
      <c r="G15" s="40"/>
      <c r="H15" s="40"/>
      <c r="I15" s="40"/>
      <c r="J15" s="40"/>
      <c r="K15" s="40"/>
      <c r="L15" s="40"/>
    </row>
    <row r="16" spans="1:12" ht="28.5" x14ac:dyDescent="0.35">
      <c r="B16" s="13" t="s">
        <v>0</v>
      </c>
      <c r="C16" s="139" t="s">
        <v>524</v>
      </c>
      <c r="D16" s="139" t="s">
        <v>525</v>
      </c>
      <c r="E16" s="40"/>
      <c r="F16" s="40"/>
      <c r="G16" s="40"/>
      <c r="H16" s="40"/>
      <c r="I16" s="40"/>
      <c r="J16" s="40"/>
      <c r="K16" s="40"/>
      <c r="L16" s="40"/>
    </row>
    <row r="17" spans="1:12" x14ac:dyDescent="0.35">
      <c r="B17" s="13" t="s">
        <v>370</v>
      </c>
      <c r="C17" s="140" t="s">
        <v>526</v>
      </c>
      <c r="D17" s="140" t="s">
        <v>527</v>
      </c>
      <c r="E17" s="40"/>
      <c r="F17" s="40"/>
      <c r="G17" s="40"/>
      <c r="H17" s="40"/>
      <c r="I17" s="40"/>
      <c r="J17" s="40"/>
      <c r="K17" s="40"/>
      <c r="L17" s="40"/>
    </row>
    <row r="18" spans="1:12" x14ac:dyDescent="0.35">
      <c r="B18" s="15" t="s">
        <v>404</v>
      </c>
      <c r="C18" s="139" t="s">
        <v>528</v>
      </c>
      <c r="D18" s="139" t="s">
        <v>529</v>
      </c>
      <c r="E18" s="40"/>
      <c r="F18" s="40"/>
      <c r="G18" s="40"/>
      <c r="H18" s="40"/>
      <c r="I18" s="40"/>
      <c r="J18" s="40"/>
      <c r="K18" s="40"/>
      <c r="L18" s="40"/>
    </row>
    <row r="19" spans="1:12" x14ac:dyDescent="0.35">
      <c r="B19" s="191"/>
      <c r="C19" s="191"/>
      <c r="D19" s="192"/>
      <c r="E19" s="192"/>
      <c r="F19" s="192"/>
      <c r="G19" s="192"/>
      <c r="H19" s="192"/>
      <c r="I19" s="192"/>
    </row>
    <row r="20" spans="1:12" x14ac:dyDescent="0.35">
      <c r="A20" s="69" t="s">
        <v>369</v>
      </c>
      <c r="B20" s="193" t="s">
        <v>322</v>
      </c>
      <c r="C20" s="194"/>
      <c r="D20" s="47"/>
      <c r="E20" s="46"/>
      <c r="F20" s="46"/>
      <c r="G20" s="46"/>
      <c r="H20" s="46"/>
      <c r="I20" s="46"/>
    </row>
    <row r="21" spans="1:12" x14ac:dyDescent="0.35">
      <c r="B21" s="13" t="s">
        <v>258</v>
      </c>
      <c r="C21" s="40" t="s">
        <v>530</v>
      </c>
      <c r="D21" s="47"/>
      <c r="E21" s="46"/>
      <c r="F21" s="46"/>
      <c r="G21" s="46"/>
      <c r="H21" s="46"/>
      <c r="I21" s="46"/>
    </row>
    <row r="22" spans="1:12" x14ac:dyDescent="0.35">
      <c r="B22" s="13" t="s">
        <v>368</v>
      </c>
      <c r="C22" s="16" t="s">
        <v>102</v>
      </c>
      <c r="D22" s="47"/>
      <c r="E22" s="46"/>
      <c r="F22" s="46"/>
      <c r="G22" s="46"/>
      <c r="H22" s="46"/>
      <c r="I22" s="46"/>
    </row>
    <row r="23" spans="1:12" ht="28.5" x14ac:dyDescent="0.35">
      <c r="B23" s="13" t="s">
        <v>0</v>
      </c>
      <c r="C23" s="40" t="s">
        <v>531</v>
      </c>
      <c r="D23" s="47"/>
      <c r="E23" s="46"/>
      <c r="F23" s="46"/>
      <c r="G23" s="46"/>
      <c r="H23" s="46"/>
      <c r="I23" s="46"/>
    </row>
    <row r="24" spans="1:12" x14ac:dyDescent="0.35">
      <c r="B24" s="13" t="s">
        <v>370</v>
      </c>
      <c r="C24" s="40" t="s">
        <v>532</v>
      </c>
      <c r="D24" s="47"/>
      <c r="E24" s="46"/>
      <c r="F24" s="46"/>
      <c r="G24" s="46"/>
      <c r="H24" s="46"/>
      <c r="I24" s="46"/>
    </row>
    <row r="25" spans="1:12" x14ac:dyDescent="0.35">
      <c r="B25" s="15" t="s">
        <v>404</v>
      </c>
      <c r="C25" s="40" t="s">
        <v>533</v>
      </c>
      <c r="D25" s="47"/>
      <c r="E25" s="46"/>
      <c r="F25" s="46"/>
      <c r="G25" s="46"/>
      <c r="H25" s="46"/>
      <c r="I25" s="46"/>
    </row>
    <row r="27" spans="1:12" ht="25.5" x14ac:dyDescent="0.35">
      <c r="B27" s="33" t="s">
        <v>453</v>
      </c>
      <c r="C27" s="115">
        <v>42186</v>
      </c>
    </row>
    <row r="29" spans="1:12" ht="30.95" customHeight="1" x14ac:dyDescent="0.35">
      <c r="B29" s="182" t="s">
        <v>357</v>
      </c>
      <c r="C29" s="183"/>
      <c r="D29" s="183"/>
      <c r="E29" s="183"/>
      <c r="F29" s="184"/>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85" t="s">
        <v>374</v>
      </c>
      <c r="C33" s="186"/>
      <c r="D33" s="186"/>
      <c r="E33" s="187"/>
      <c r="F33" s="40" t="s">
        <v>296</v>
      </c>
      <c r="G33" s="8"/>
    </row>
    <row r="34" spans="2:7" ht="30.95" customHeight="1" x14ac:dyDescent="0.35">
      <c r="B34" s="185" t="s">
        <v>375</v>
      </c>
      <c r="C34" s="186"/>
      <c r="D34" s="186"/>
      <c r="E34" s="187"/>
      <c r="F34" s="40" t="s">
        <v>296</v>
      </c>
      <c r="G34" s="8"/>
    </row>
    <row r="35" spans="2:7" ht="30.95" customHeight="1" x14ac:dyDescent="0.35">
      <c r="B35" s="185" t="s">
        <v>399</v>
      </c>
      <c r="C35" s="186"/>
      <c r="D35" s="186"/>
      <c r="E35" s="187"/>
      <c r="F35" s="40" t="s">
        <v>296</v>
      </c>
      <c r="G35" s="8"/>
    </row>
    <row r="36" spans="2:7" ht="30.95" customHeight="1" x14ac:dyDescent="0.35">
      <c r="B36" s="199" t="s">
        <v>494</v>
      </c>
      <c r="C36" s="200"/>
      <c r="D36" s="200"/>
      <c r="E36" s="201"/>
      <c r="F36" s="40" t="s">
        <v>455</v>
      </c>
      <c r="G36" s="8"/>
    </row>
    <row r="37" spans="2:7" ht="30.95" customHeight="1" x14ac:dyDescent="0.35"/>
    <row r="38" spans="2:7" ht="30.95" customHeight="1" x14ac:dyDescent="0.35">
      <c r="B38" s="182" t="s">
        <v>413</v>
      </c>
      <c r="C38" s="183"/>
      <c r="D38" s="183"/>
      <c r="E38" s="183"/>
      <c r="F38" s="184"/>
    </row>
    <row r="39" spans="2:7" ht="30.95" customHeight="1" x14ac:dyDescent="0.35">
      <c r="B39" s="195" t="s">
        <v>411</v>
      </c>
      <c r="C39" s="196"/>
      <c r="D39" s="196"/>
      <c r="E39" s="196"/>
      <c r="F39" s="197"/>
    </row>
    <row r="40" spans="2:7" ht="30.95" customHeight="1" x14ac:dyDescent="0.35">
      <c r="B40" s="176" t="s">
        <v>430</v>
      </c>
      <c r="C40" s="177"/>
      <c r="D40" s="177"/>
      <c r="E40" s="178"/>
      <c r="F40" s="40"/>
    </row>
    <row r="41" spans="2:7" ht="30.95" customHeight="1" x14ac:dyDescent="0.35">
      <c r="B41" s="198" t="s">
        <v>410</v>
      </c>
      <c r="C41" s="177"/>
      <c r="D41" s="177"/>
      <c r="E41" s="178"/>
      <c r="F41" s="40"/>
    </row>
    <row r="42" spans="2:7" ht="30.95" customHeight="1" x14ac:dyDescent="0.35">
      <c r="B42" s="176" t="s">
        <v>431</v>
      </c>
      <c r="C42" s="177"/>
      <c r="D42" s="177"/>
      <c r="E42" s="178"/>
      <c r="F42" s="40"/>
    </row>
    <row r="43" spans="2:7" ht="30.95" customHeight="1" x14ac:dyDescent="0.35">
      <c r="B43" s="176" t="s">
        <v>412</v>
      </c>
      <c r="C43" s="177"/>
      <c r="D43" s="177"/>
      <c r="E43" s="178"/>
      <c r="F43" s="40" t="s">
        <v>296</v>
      </c>
    </row>
    <row r="44" spans="2:7" ht="30.95" customHeight="1" x14ac:dyDescent="0.35">
      <c r="B44" s="176" t="s">
        <v>501</v>
      </c>
      <c r="C44" s="177"/>
      <c r="D44" s="177"/>
      <c r="E44" s="178"/>
      <c r="F44" s="40"/>
    </row>
    <row r="45" spans="2:7" ht="30.95" customHeight="1" x14ac:dyDescent="0.35">
      <c r="B45" s="176" t="s">
        <v>508</v>
      </c>
      <c r="C45" s="177"/>
      <c r="D45" s="177"/>
      <c r="E45" s="178"/>
      <c r="F45" s="40"/>
    </row>
    <row r="46" spans="2:7" ht="30.95" customHeight="1" x14ac:dyDescent="0.35">
      <c r="B46" s="176" t="s">
        <v>432</v>
      </c>
      <c r="C46" s="177"/>
      <c r="D46" s="177"/>
      <c r="E46" s="178"/>
      <c r="F46" s="40"/>
    </row>
    <row r="47" spans="2:7" ht="30.95" customHeight="1" x14ac:dyDescent="0.35">
      <c r="B47" s="80" t="s">
        <v>433</v>
      </c>
      <c r="C47" s="179" t="s">
        <v>567</v>
      </c>
      <c r="D47" s="180"/>
      <c r="E47" s="181"/>
      <c r="F47" s="40" t="s">
        <v>296</v>
      </c>
    </row>
    <row r="48" spans="2:7" ht="24.6" customHeight="1" x14ac:dyDescent="0.35">
      <c r="B48" s="8"/>
    </row>
    <row r="60" hidden="1" x14ac:dyDescent="0.35"/>
    <row r="61" hidden="1" x14ac:dyDescent="0.35"/>
    <row r="62" hidden="1" x14ac:dyDescent="0.35"/>
    <row r="63" hidden="1" x14ac:dyDescent="0.35"/>
    <row r="64" hidden="1" x14ac:dyDescent="0.35"/>
    <row r="65" spans="2:5" hidden="1" x14ac:dyDescent="0.35">
      <c r="B65" t="s">
        <v>409</v>
      </c>
      <c r="D65" t="s">
        <v>296</v>
      </c>
      <c r="E65" s="116" t="s">
        <v>455</v>
      </c>
    </row>
    <row r="66" spans="2:5" hidden="1" x14ac:dyDescent="0.35">
      <c r="B66" t="s">
        <v>37</v>
      </c>
      <c r="D66" t="s">
        <v>297</v>
      </c>
      <c r="E66" s="116" t="s">
        <v>456</v>
      </c>
    </row>
    <row r="67" spans="2:5" hidden="1" x14ac:dyDescent="0.35">
      <c r="B67" t="s">
        <v>38</v>
      </c>
    </row>
    <row r="68" spans="2:5" hidden="1" x14ac:dyDescent="0.35">
      <c r="B68" t="s">
        <v>39</v>
      </c>
    </row>
    <row r="69" spans="2:5" hidden="1" x14ac:dyDescent="0.35">
      <c r="B69" t="s">
        <v>40</v>
      </c>
    </row>
    <row r="70" spans="2:5" hidden="1" x14ac:dyDescent="0.35">
      <c r="B70" t="s">
        <v>41</v>
      </c>
    </row>
    <row r="71" spans="2:5" hidden="1" x14ac:dyDescent="0.35">
      <c r="B71" t="s">
        <v>42</v>
      </c>
    </row>
    <row r="72" spans="2:5" hidden="1" x14ac:dyDescent="0.35">
      <c r="B72" t="s">
        <v>43</v>
      </c>
    </row>
    <row r="73" spans="2:5" hidden="1" x14ac:dyDescent="0.35">
      <c r="B73" t="s">
        <v>44</v>
      </c>
    </row>
    <row r="74" spans="2:5" hidden="1" x14ac:dyDescent="0.35">
      <c r="B74" t="s">
        <v>45</v>
      </c>
    </row>
    <row r="75" spans="2:5" hidden="1" x14ac:dyDescent="0.35">
      <c r="B75" t="s">
        <v>46</v>
      </c>
    </row>
    <row r="76" spans="2:5" hidden="1" x14ac:dyDescent="0.35">
      <c r="B76" t="s">
        <v>47</v>
      </c>
    </row>
    <row r="77" spans="2:5" hidden="1" x14ac:dyDescent="0.35">
      <c r="B77" t="s">
        <v>48</v>
      </c>
    </row>
    <row r="78" spans="2:5" hidden="1" x14ac:dyDescent="0.35">
      <c r="B78" t="s">
        <v>49</v>
      </c>
    </row>
    <row r="79" spans="2:5" hidden="1" x14ac:dyDescent="0.35">
      <c r="B79" t="s">
        <v>50</v>
      </c>
    </row>
    <row r="80" spans="2:5" hidden="1" x14ac:dyDescent="0.35">
      <c r="B80" t="s">
        <v>51</v>
      </c>
    </row>
    <row r="81" spans="2:2" hidden="1" x14ac:dyDescent="0.35">
      <c r="B81" t="s">
        <v>52</v>
      </c>
    </row>
    <row r="82" spans="2:2" hidden="1" x14ac:dyDescent="0.35">
      <c r="B82" t="s">
        <v>53</v>
      </c>
    </row>
    <row r="83" spans="2:2" hidden="1" x14ac:dyDescent="0.35">
      <c r="B83" t="s">
        <v>54</v>
      </c>
    </row>
    <row r="84" spans="2:2" hidden="1" x14ac:dyDescent="0.35">
      <c r="B84" t="s">
        <v>55</v>
      </c>
    </row>
    <row r="85" spans="2:2" hidden="1" x14ac:dyDescent="0.35">
      <c r="B85" t="s">
        <v>56</v>
      </c>
    </row>
    <row r="86" spans="2:2" hidden="1" x14ac:dyDescent="0.35">
      <c r="B86" t="s">
        <v>57</v>
      </c>
    </row>
    <row r="87" spans="2:2" hidden="1" x14ac:dyDescent="0.35">
      <c r="B87" t="s">
        <v>58</v>
      </c>
    </row>
    <row r="88" spans="2:2" hidden="1" x14ac:dyDescent="0.35">
      <c r="B88" t="s">
        <v>59</v>
      </c>
    </row>
    <row r="89" spans="2:2" hidden="1" x14ac:dyDescent="0.35">
      <c r="B89" t="s">
        <v>60</v>
      </c>
    </row>
    <row r="90" spans="2:2" hidden="1" x14ac:dyDescent="0.35">
      <c r="B90" t="s">
        <v>61</v>
      </c>
    </row>
    <row r="91" spans="2:2" hidden="1" x14ac:dyDescent="0.35">
      <c r="B91" t="s">
        <v>62</v>
      </c>
    </row>
    <row r="92" spans="2:2" hidden="1" x14ac:dyDescent="0.35">
      <c r="B92" t="s">
        <v>63</v>
      </c>
    </row>
    <row r="93" spans="2:2" hidden="1" x14ac:dyDescent="0.35">
      <c r="B93" t="s">
        <v>64</v>
      </c>
    </row>
    <row r="94" spans="2:2" hidden="1" x14ac:dyDescent="0.35">
      <c r="B94" t="s">
        <v>65</v>
      </c>
    </row>
    <row r="95" spans="2:2" hidden="1" x14ac:dyDescent="0.35">
      <c r="B95" t="s">
        <v>66</v>
      </c>
    </row>
    <row r="96" spans="2:2" hidden="1" x14ac:dyDescent="0.35">
      <c r="B96" t="s">
        <v>67</v>
      </c>
    </row>
    <row r="97" spans="2:2" hidden="1" x14ac:dyDescent="0.35">
      <c r="B97" t="s">
        <v>68</v>
      </c>
    </row>
    <row r="98" spans="2:2" hidden="1" x14ac:dyDescent="0.35">
      <c r="B98" t="s">
        <v>69</v>
      </c>
    </row>
    <row r="99" spans="2:2" hidden="1" x14ac:dyDescent="0.35">
      <c r="B99" t="s">
        <v>70</v>
      </c>
    </row>
    <row r="100" spans="2:2" hidden="1" x14ac:dyDescent="0.35">
      <c r="B100" t="s">
        <v>71</v>
      </c>
    </row>
    <row r="101" spans="2:2" hidden="1" x14ac:dyDescent="0.35">
      <c r="B101" t="s">
        <v>72</v>
      </c>
    </row>
    <row r="102" spans="2:2" hidden="1" x14ac:dyDescent="0.35">
      <c r="B102" t="s">
        <v>73</v>
      </c>
    </row>
    <row r="103" spans="2:2" hidden="1" x14ac:dyDescent="0.35">
      <c r="B103" t="s">
        <v>74</v>
      </c>
    </row>
    <row r="104" spans="2:2" hidden="1" x14ac:dyDescent="0.35">
      <c r="B104" t="s">
        <v>75</v>
      </c>
    </row>
    <row r="105" spans="2:2" hidden="1" x14ac:dyDescent="0.35">
      <c r="B105" t="s">
        <v>76</v>
      </c>
    </row>
    <row r="106" spans="2:2" hidden="1" x14ac:dyDescent="0.35">
      <c r="B106" t="s">
        <v>77</v>
      </c>
    </row>
    <row r="107" spans="2:2" hidden="1" x14ac:dyDescent="0.35">
      <c r="B107" t="s">
        <v>78</v>
      </c>
    </row>
    <row r="108" spans="2:2" hidden="1" x14ac:dyDescent="0.35">
      <c r="B108" t="s">
        <v>79</v>
      </c>
    </row>
    <row r="109" spans="2:2" hidden="1" x14ac:dyDescent="0.35">
      <c r="B109" t="s">
        <v>80</v>
      </c>
    </row>
    <row r="110" spans="2:2" hidden="1" x14ac:dyDescent="0.35">
      <c r="B110" t="s">
        <v>81</v>
      </c>
    </row>
    <row r="111" spans="2:2" hidden="1" x14ac:dyDescent="0.35">
      <c r="B111" t="s">
        <v>82</v>
      </c>
    </row>
    <row r="112" spans="2:2" hidden="1" x14ac:dyDescent="0.35">
      <c r="B112" t="s">
        <v>83</v>
      </c>
    </row>
    <row r="113" spans="2:2" hidden="1" x14ac:dyDescent="0.35">
      <c r="B113" t="s">
        <v>84</v>
      </c>
    </row>
    <row r="114" spans="2:2" hidden="1" x14ac:dyDescent="0.35">
      <c r="B114" t="s">
        <v>85</v>
      </c>
    </row>
    <row r="115" spans="2:2" hidden="1" x14ac:dyDescent="0.35">
      <c r="B115" t="s">
        <v>86</v>
      </c>
    </row>
    <row r="116" spans="2:2" hidden="1" x14ac:dyDescent="0.35">
      <c r="B116" t="s">
        <v>87</v>
      </c>
    </row>
    <row r="117" spans="2:2" hidden="1" x14ac:dyDescent="0.35">
      <c r="B117" t="s">
        <v>88</v>
      </c>
    </row>
    <row r="118" spans="2:2" hidden="1" x14ac:dyDescent="0.35">
      <c r="B118" t="s">
        <v>89</v>
      </c>
    </row>
    <row r="119" spans="2:2" hidden="1" x14ac:dyDescent="0.35">
      <c r="B119" t="s">
        <v>90</v>
      </c>
    </row>
    <row r="120" spans="2:2" hidden="1" x14ac:dyDescent="0.35">
      <c r="B120" t="s">
        <v>91</v>
      </c>
    </row>
    <row r="121" spans="2:2" hidden="1" x14ac:dyDescent="0.35">
      <c r="B121" t="s">
        <v>92</v>
      </c>
    </row>
    <row r="122" spans="2:2" hidden="1" x14ac:dyDescent="0.35">
      <c r="B122" t="s">
        <v>93</v>
      </c>
    </row>
    <row r="123" spans="2:2" hidden="1" x14ac:dyDescent="0.35">
      <c r="B123" t="s">
        <v>94</v>
      </c>
    </row>
    <row r="124" spans="2:2" hidden="1" x14ac:dyDescent="0.35">
      <c r="B124" t="s">
        <v>95</v>
      </c>
    </row>
    <row r="125" spans="2:2" hidden="1" x14ac:dyDescent="0.35">
      <c r="B125" t="s">
        <v>96</v>
      </c>
    </row>
    <row r="126" spans="2:2" hidden="1" x14ac:dyDescent="0.35">
      <c r="B126" t="s">
        <v>97</v>
      </c>
    </row>
    <row r="127" spans="2:2" hidden="1" x14ac:dyDescent="0.35">
      <c r="B127" t="s">
        <v>98</v>
      </c>
    </row>
    <row r="128" spans="2:2" hidden="1" x14ac:dyDescent="0.35">
      <c r="B128" t="s">
        <v>99</v>
      </c>
    </row>
    <row r="129" spans="2:2" hidden="1" x14ac:dyDescent="0.35">
      <c r="B129" t="s">
        <v>100</v>
      </c>
    </row>
    <row r="130" spans="2:2" hidden="1" x14ac:dyDescent="0.35">
      <c r="B130" t="s">
        <v>101</v>
      </c>
    </row>
    <row r="131" spans="2:2" hidden="1" x14ac:dyDescent="0.35">
      <c r="B131" t="s">
        <v>102</v>
      </c>
    </row>
    <row r="132" spans="2:2" hidden="1" x14ac:dyDescent="0.35">
      <c r="B132" t="s">
        <v>103</v>
      </c>
    </row>
    <row r="133" spans="2:2" hidden="1" x14ac:dyDescent="0.35">
      <c r="B133" t="s">
        <v>104</v>
      </c>
    </row>
    <row r="134" spans="2:2" hidden="1" x14ac:dyDescent="0.35">
      <c r="B134" t="s">
        <v>105</v>
      </c>
    </row>
    <row r="135" spans="2:2" hidden="1" x14ac:dyDescent="0.35">
      <c r="B135" t="s">
        <v>106</v>
      </c>
    </row>
    <row r="136" spans="2:2" hidden="1" x14ac:dyDescent="0.35">
      <c r="B136" t="s">
        <v>107</v>
      </c>
    </row>
    <row r="137" spans="2:2" hidden="1" x14ac:dyDescent="0.35">
      <c r="B137" t="s">
        <v>108</v>
      </c>
    </row>
    <row r="138" spans="2:2" hidden="1" x14ac:dyDescent="0.35">
      <c r="B138" t="s">
        <v>109</v>
      </c>
    </row>
    <row r="139" spans="2:2" hidden="1" x14ac:dyDescent="0.35">
      <c r="B139" t="s">
        <v>110</v>
      </c>
    </row>
    <row r="140" spans="2:2" hidden="1" x14ac:dyDescent="0.35">
      <c r="B140" t="s">
        <v>111</v>
      </c>
    </row>
    <row r="141" spans="2:2" hidden="1" x14ac:dyDescent="0.35">
      <c r="B141" t="s">
        <v>112</v>
      </c>
    </row>
    <row r="142" spans="2:2" hidden="1" x14ac:dyDescent="0.35"/>
    <row r="143" spans="2:2" hidden="1" x14ac:dyDescent="0.35"/>
    <row r="144" spans="2:2" hidden="1" x14ac:dyDescent="0.35"/>
    <row r="145" hidden="1" x14ac:dyDescent="0.35"/>
  </sheetData>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25" priority="5" operator="equal">
      <formula>"Yes"</formula>
    </cfRule>
    <cfRule type="cellIs" dxfId="24" priority="6" operator="equal">
      <formula>"No"</formula>
    </cfRule>
  </conditionalFormatting>
  <conditionalFormatting sqref="F30:F36">
    <cfRule type="cellIs" dxfId="23" priority="3" operator="equal">
      <formula>"Yes"</formula>
    </cfRule>
    <cfRule type="cellIs" dxfId="22" priority="4" operator="equal">
      <formula>"No"</formula>
    </cfRule>
  </conditionalFormatting>
  <conditionalFormatting sqref="F36">
    <cfRule type="cellIs" dxfId="21" priority="1" operator="equal">
      <formula>$E$66</formula>
    </cfRule>
    <cfRule type="cellIs" dxfId="20" priority="2"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hyperlinks>
    <hyperlink ref="C17" r:id="rId1"/>
    <hyperlink ref="D17" r:id="rId2" display="AKennedy@oakvillehydrocorp.com"/>
  </hyperlinks>
  <printOptions horizontalCentered="1" verticalCentered="1"/>
  <pageMargins left="0.5" right="0.5" top="0.5" bottom="0.5" header="0.5" footer="0.5"/>
  <pageSetup paperSize="17" scale="56" orientation="landscape" copies="3" r:id="rId3"/>
  <headerFooter>
    <oddHeader>&amp;L&amp;12Conservation First Framework LDC Tool Kit&amp;C&amp;12Version Control
Summary of Changes&amp;R&amp;12Final V2 - January 23, 2015</oddHeader>
    <oddFooter>&amp;L&amp;G&amp;C&amp;12CDM Plan Template&amp;R&amp;A
Page &amp;P of &amp;N</oddFooter>
  </headerFooter>
  <ignoredErrors>
    <ignoredError sqref="A8 A11 A20" numberStoredAsText="1"/>
  </ignoredError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34"/>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32"/>
      <c r="N7" s="133"/>
      <c r="O7" s="133"/>
      <c r="P7" s="133"/>
      <c r="Q7" s="133"/>
      <c r="R7" s="133"/>
      <c r="S7" s="133"/>
      <c r="T7" s="133"/>
      <c r="U7" s="133"/>
      <c r="V7" s="133"/>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445</v>
      </c>
      <c r="C9" s="76" t="str">
        <f>IF('A. General Information'!I13="","",'A. General Information'!I13)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31"/>
      <c r="C77" s="131"/>
      <c r="D77" s="131"/>
      <c r="E77" s="131"/>
      <c r="F77" s="131"/>
      <c r="G77" s="131"/>
      <c r="H77" s="131"/>
      <c r="I77" s="131"/>
      <c r="J77" s="131"/>
      <c r="K77" s="131"/>
      <c r="L77" s="131"/>
      <c r="M77" s="131"/>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Q82 S82 U82 W82 Y82">
    <cfRule type="containsText" dxfId="7" priority="1" operator="containsText" text="TRUE">
      <formula>NOT(ISERROR(SEARCH("TRUE",O82)))</formula>
    </cfRule>
    <cfRule type="containsText" dxfId="6" priority="2" operator="containsText" text="FALSE">
      <formula>NOT(ISERROR(SEARCH("FALSE",O82)))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138"/>
  <sheetViews>
    <sheetView showGridLines="0" zoomScale="80" zoomScaleNormal="80" workbookViewId="0">
      <selection activeCell="C9" sqref="C9"/>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460</v>
      </c>
      <c r="C9" s="76" t="str">
        <f>IF('A. General Information'!J13="","",'A. General Information'!J13)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5" priority="1" operator="containsText" text="TRUE">
      <formula>NOT(ISERROR(SEARCH("TRUE",O82)))</formula>
    </cfRule>
    <cfRule type="containsText" dxfId="4"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464</v>
      </c>
      <c r="C9" s="76" t="str">
        <f>IF('A. General Information'!K13="","",'A. General Information'!K13)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3" priority="1" operator="containsText" text="TRUE">
      <formula>NOT(ISERROR(SEARCH("TRUE",O82)))</formula>
    </cfRule>
    <cfRule type="containsText" dxfId="2"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465</v>
      </c>
      <c r="C9" s="76" t="str">
        <f>IF('A. General Information'!L13="","",'A. General Information'!L13)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 priority="1" operator="containsText" text="TRUE">
      <formula>NOT(ISERROR(SEARCH("TRUE",O82)))</formula>
    </cfRule>
    <cfRule type="containsText" dxfId="0"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F190"/>
  <sheetViews>
    <sheetView showGridLines="0" view="pageBreakPreview" zoomScale="55" zoomScaleNormal="80" zoomScaleSheetLayoutView="55" workbookViewId="0">
      <selection activeCell="B3" sqref="B3:O3"/>
    </sheetView>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25">
      <c r="A1" s="77" t="s">
        <v>392</v>
      </c>
      <c r="B1" s="330" t="s">
        <v>350</v>
      </c>
      <c r="C1" s="330"/>
      <c r="D1" s="330"/>
      <c r="E1" s="330"/>
      <c r="F1" s="330"/>
      <c r="G1" s="330"/>
      <c r="H1" s="330"/>
      <c r="I1" s="330"/>
      <c r="J1" s="330"/>
      <c r="K1" s="330"/>
      <c r="L1" s="330"/>
    </row>
    <row r="2" spans="1:30" ht="25.9" customHeight="1" x14ac:dyDescent="0.25">
      <c r="A2" s="77"/>
      <c r="B2" s="244" t="s">
        <v>407</v>
      </c>
      <c r="C2" s="245"/>
      <c r="D2" s="245"/>
      <c r="E2" s="245"/>
      <c r="F2" s="245"/>
      <c r="G2" s="245"/>
      <c r="H2" s="245"/>
      <c r="I2" s="245"/>
      <c r="J2" s="245"/>
      <c r="K2" s="245"/>
      <c r="L2" s="245"/>
      <c r="M2" s="245"/>
      <c r="N2" s="245"/>
      <c r="O2" s="246"/>
    </row>
    <row r="3" spans="1:30" ht="49.9" customHeight="1" x14ac:dyDescent="0.25">
      <c r="B3" s="247" t="s">
        <v>498</v>
      </c>
      <c r="C3" s="248"/>
      <c r="D3" s="248"/>
      <c r="E3" s="248"/>
      <c r="F3" s="248"/>
      <c r="G3" s="248"/>
      <c r="H3" s="248"/>
      <c r="I3" s="248"/>
      <c r="J3" s="248"/>
      <c r="K3" s="248"/>
      <c r="L3" s="248"/>
      <c r="M3" s="248"/>
      <c r="N3" s="248"/>
      <c r="O3" s="249"/>
    </row>
    <row r="4" spans="1:30" s="7" customFormat="1" ht="27" customHeight="1" x14ac:dyDescent="0.25">
      <c r="B4" s="31"/>
      <c r="C4" s="31"/>
      <c r="D4" s="31"/>
      <c r="E4" s="31"/>
      <c r="F4" s="31"/>
      <c r="G4" s="31"/>
      <c r="H4" s="31"/>
      <c r="I4" s="31"/>
      <c r="J4" s="31"/>
      <c r="K4" s="31"/>
      <c r="L4" s="31"/>
      <c r="M4" s="31"/>
      <c r="N4" s="31"/>
      <c r="O4" s="31"/>
    </row>
    <row r="5" spans="1:30" ht="23.45" customHeight="1" x14ac:dyDescent="0.25">
      <c r="B5" s="307" t="s">
        <v>342</v>
      </c>
      <c r="C5" s="308"/>
      <c r="D5" s="308"/>
      <c r="E5" s="308"/>
      <c r="F5" s="308"/>
      <c r="G5" s="308"/>
      <c r="H5" s="308"/>
      <c r="I5" s="308"/>
      <c r="J5" s="308"/>
      <c r="K5" s="308"/>
      <c r="L5" s="308"/>
      <c r="M5" s="308"/>
      <c r="N5" s="308"/>
      <c r="O5" s="309"/>
      <c r="Q5" s="244" t="s">
        <v>345</v>
      </c>
      <c r="R5" s="245"/>
      <c r="S5" s="245"/>
      <c r="T5" s="245"/>
      <c r="U5" s="245"/>
      <c r="V5" s="245"/>
      <c r="W5" s="245"/>
      <c r="X5" s="245"/>
      <c r="Y5" s="245"/>
      <c r="Z5" s="245"/>
      <c r="AA5" s="245"/>
      <c r="AB5" s="245"/>
      <c r="AC5" s="245"/>
      <c r="AD5" s="246"/>
    </row>
    <row r="6" spans="1:30" ht="14.45" customHeight="1" x14ac:dyDescent="0.25">
      <c r="B6" s="12" t="s">
        <v>5</v>
      </c>
      <c r="C6" s="313" t="s">
        <v>313</v>
      </c>
      <c r="D6" s="314"/>
      <c r="E6" s="314"/>
      <c r="F6" s="315"/>
      <c r="G6" s="310" t="s">
        <v>548</v>
      </c>
      <c r="H6" s="311"/>
      <c r="I6" s="312"/>
      <c r="J6" s="320" t="s">
        <v>408</v>
      </c>
      <c r="K6" s="321"/>
      <c r="L6" s="321"/>
      <c r="M6" s="321"/>
      <c r="N6" s="321"/>
      <c r="O6" s="322"/>
      <c r="Q6" s="111" t="s">
        <v>5</v>
      </c>
      <c r="R6" s="313" t="s">
        <v>313</v>
      </c>
      <c r="S6" s="314"/>
      <c r="T6" s="314"/>
      <c r="U6" s="315"/>
      <c r="V6" s="310"/>
      <c r="W6" s="311"/>
      <c r="X6" s="312"/>
      <c r="Y6" s="320"/>
      <c r="Z6" s="321"/>
      <c r="AA6" s="321"/>
      <c r="AB6" s="321"/>
      <c r="AC6" s="321"/>
      <c r="AD6" s="322"/>
    </row>
    <row r="7" spans="1:30" ht="14.45" customHeight="1" x14ac:dyDescent="0.25">
      <c r="B7" s="12" t="s">
        <v>6</v>
      </c>
      <c r="C7" s="313" t="s">
        <v>21</v>
      </c>
      <c r="D7" s="314"/>
      <c r="E7" s="314"/>
      <c r="F7" s="315"/>
      <c r="G7" s="310" t="s">
        <v>338</v>
      </c>
      <c r="H7" s="311"/>
      <c r="I7" s="312"/>
      <c r="J7" s="317"/>
      <c r="K7" s="318"/>
      <c r="L7" s="318"/>
      <c r="M7" s="318"/>
      <c r="N7" s="318"/>
      <c r="O7" s="319"/>
      <c r="Q7" s="111" t="s">
        <v>6</v>
      </c>
      <c r="R7" s="313" t="s">
        <v>21</v>
      </c>
      <c r="S7" s="314"/>
      <c r="T7" s="314"/>
      <c r="U7" s="315"/>
      <c r="V7" s="310"/>
      <c r="W7" s="311"/>
      <c r="X7" s="312"/>
      <c r="Y7" s="317"/>
      <c r="Z7" s="318"/>
      <c r="AA7" s="318"/>
      <c r="AB7" s="318"/>
      <c r="AC7" s="318"/>
      <c r="AD7" s="319"/>
    </row>
    <row r="8" spans="1:30" ht="29.45" customHeight="1" x14ac:dyDescent="0.25">
      <c r="B8" s="12" t="s">
        <v>6</v>
      </c>
      <c r="C8" s="313" t="s">
        <v>454</v>
      </c>
      <c r="D8" s="314"/>
      <c r="E8" s="314"/>
      <c r="F8" s="315"/>
      <c r="G8" s="316">
        <v>43070</v>
      </c>
      <c r="H8" s="311"/>
      <c r="I8" s="312"/>
      <c r="J8" s="317"/>
      <c r="K8" s="318"/>
      <c r="L8" s="318"/>
      <c r="M8" s="318"/>
      <c r="N8" s="318"/>
      <c r="O8" s="319"/>
      <c r="Q8" s="111" t="s">
        <v>6</v>
      </c>
      <c r="R8" s="313" t="s">
        <v>454</v>
      </c>
      <c r="S8" s="314"/>
      <c r="T8" s="314"/>
      <c r="U8" s="315"/>
      <c r="V8" s="316"/>
      <c r="W8" s="311"/>
      <c r="X8" s="312"/>
      <c r="Y8" s="317"/>
      <c r="Z8" s="318"/>
      <c r="AA8" s="318"/>
      <c r="AB8" s="318"/>
      <c r="AC8" s="318"/>
      <c r="AD8" s="319"/>
    </row>
    <row r="9" spans="1:30" ht="14.45" customHeight="1" x14ac:dyDescent="0.25">
      <c r="B9" s="12" t="s">
        <v>7</v>
      </c>
      <c r="C9" s="313" t="s">
        <v>314</v>
      </c>
      <c r="D9" s="314"/>
      <c r="E9" s="314"/>
      <c r="F9" s="315"/>
      <c r="G9" s="310" t="s">
        <v>12</v>
      </c>
      <c r="H9" s="311"/>
      <c r="I9" s="312"/>
      <c r="J9" s="310" t="s">
        <v>26</v>
      </c>
      <c r="K9" s="311"/>
      <c r="L9" s="312"/>
      <c r="M9" s="310"/>
      <c r="N9" s="311"/>
      <c r="O9" s="312"/>
      <c r="Q9" s="111" t="s">
        <v>7</v>
      </c>
      <c r="R9" s="313" t="s">
        <v>314</v>
      </c>
      <c r="S9" s="314"/>
      <c r="T9" s="314"/>
      <c r="U9" s="315"/>
      <c r="V9" s="310"/>
      <c r="W9" s="311"/>
      <c r="X9" s="312"/>
      <c r="Y9" s="310"/>
      <c r="Z9" s="311"/>
      <c r="AA9" s="312"/>
      <c r="AB9" s="310"/>
      <c r="AC9" s="311"/>
      <c r="AD9" s="312"/>
    </row>
    <row r="10" spans="1:30" ht="22.9" customHeight="1" x14ac:dyDescent="0.25">
      <c r="B10" s="57" t="s">
        <v>8</v>
      </c>
      <c r="C10" s="323" t="s">
        <v>349</v>
      </c>
      <c r="D10" s="324"/>
      <c r="E10" s="324"/>
      <c r="F10" s="219"/>
      <c r="G10" s="310" t="s">
        <v>87</v>
      </c>
      <c r="H10" s="311"/>
      <c r="I10" s="312"/>
      <c r="J10" s="310"/>
      <c r="K10" s="311"/>
      <c r="L10" s="312"/>
      <c r="M10" s="310"/>
      <c r="N10" s="311"/>
      <c r="O10" s="312"/>
      <c r="Q10" s="112" t="s">
        <v>8</v>
      </c>
      <c r="R10" s="323" t="s">
        <v>349</v>
      </c>
      <c r="S10" s="324"/>
      <c r="T10" s="324"/>
      <c r="U10" s="219"/>
      <c r="V10" s="310"/>
      <c r="W10" s="311"/>
      <c r="X10" s="312"/>
      <c r="Y10" s="310"/>
      <c r="Z10" s="311"/>
      <c r="AA10" s="312"/>
      <c r="AB10" s="310"/>
      <c r="AC10" s="311"/>
      <c r="AD10" s="312"/>
    </row>
    <row r="11" spans="1:30" ht="22.9" customHeight="1" x14ac:dyDescent="0.25">
      <c r="B11" s="57"/>
      <c r="C11" s="325"/>
      <c r="D11" s="326"/>
      <c r="E11" s="326"/>
      <c r="F11" s="221"/>
      <c r="G11" s="310"/>
      <c r="H11" s="311"/>
      <c r="I11" s="312"/>
      <c r="J11" s="310"/>
      <c r="K11" s="311"/>
      <c r="L11" s="312"/>
      <c r="M11" s="310"/>
      <c r="N11" s="311"/>
      <c r="O11" s="312"/>
      <c r="Q11" s="112"/>
      <c r="R11" s="325"/>
      <c r="S11" s="326"/>
      <c r="T11" s="326"/>
      <c r="U11" s="221"/>
      <c r="V11" s="310"/>
      <c r="W11" s="311"/>
      <c r="X11" s="312"/>
      <c r="Y11" s="310"/>
      <c r="Z11" s="311"/>
      <c r="AA11" s="312"/>
      <c r="AB11" s="310"/>
      <c r="AC11" s="311"/>
      <c r="AD11" s="312"/>
    </row>
    <row r="12" spans="1:30" ht="258.75" customHeight="1" x14ac:dyDescent="0.25">
      <c r="B12" s="12" t="s">
        <v>341</v>
      </c>
      <c r="C12" s="313" t="s">
        <v>348</v>
      </c>
      <c r="D12" s="314"/>
      <c r="E12" s="314"/>
      <c r="F12" s="315"/>
      <c r="G12" s="327" t="s">
        <v>553</v>
      </c>
      <c r="H12" s="328"/>
      <c r="I12" s="328"/>
      <c r="J12" s="328"/>
      <c r="K12" s="328"/>
      <c r="L12" s="328"/>
      <c r="M12" s="328"/>
      <c r="N12" s="328"/>
      <c r="O12" s="329"/>
      <c r="Q12" s="111" t="s">
        <v>341</v>
      </c>
      <c r="R12" s="313" t="s">
        <v>348</v>
      </c>
      <c r="S12" s="314"/>
      <c r="T12" s="314"/>
      <c r="U12" s="315"/>
      <c r="V12" s="327"/>
      <c r="W12" s="328"/>
      <c r="X12" s="328"/>
      <c r="Y12" s="328"/>
      <c r="Z12" s="328"/>
      <c r="AA12" s="328"/>
      <c r="AB12" s="328"/>
      <c r="AC12" s="328"/>
      <c r="AD12" s="329"/>
    </row>
    <row r="13" spans="1:30" s="45" customFormat="1" ht="52.5"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44" t="s">
        <v>343</v>
      </c>
      <c r="C14" s="245"/>
      <c r="D14" s="245"/>
      <c r="E14" s="245"/>
      <c r="F14" s="245"/>
      <c r="G14" s="245"/>
      <c r="H14" s="245"/>
      <c r="I14" s="245"/>
      <c r="J14" s="245"/>
      <c r="K14" s="245"/>
      <c r="L14" s="245"/>
      <c r="M14" s="245"/>
      <c r="N14" s="245"/>
      <c r="O14" s="246"/>
      <c r="Q14" s="244" t="s">
        <v>344</v>
      </c>
      <c r="R14" s="245"/>
      <c r="S14" s="245"/>
      <c r="T14" s="245"/>
      <c r="U14" s="245"/>
      <c r="V14" s="245"/>
      <c r="W14" s="245"/>
      <c r="X14" s="245"/>
      <c r="Y14" s="245"/>
      <c r="Z14" s="245"/>
      <c r="AA14" s="245"/>
      <c r="AB14" s="245"/>
      <c r="AC14" s="245"/>
      <c r="AD14" s="246"/>
    </row>
    <row r="15" spans="1:30" ht="14.45" customHeight="1" x14ac:dyDescent="0.25">
      <c r="B15" s="111" t="s">
        <v>5</v>
      </c>
      <c r="C15" s="313" t="s">
        <v>313</v>
      </c>
      <c r="D15" s="314"/>
      <c r="E15" s="314"/>
      <c r="F15" s="315"/>
      <c r="G15" s="310"/>
      <c r="H15" s="311"/>
      <c r="I15" s="312"/>
      <c r="J15" s="320"/>
      <c r="K15" s="321"/>
      <c r="L15" s="321"/>
      <c r="M15" s="321"/>
      <c r="N15" s="321"/>
      <c r="O15" s="322"/>
      <c r="Q15" s="111" t="s">
        <v>5</v>
      </c>
      <c r="R15" s="313" t="s">
        <v>313</v>
      </c>
      <c r="S15" s="314"/>
      <c r="T15" s="314"/>
      <c r="U15" s="315"/>
      <c r="V15" s="310"/>
      <c r="W15" s="311"/>
      <c r="X15" s="312"/>
      <c r="Y15" s="320"/>
      <c r="Z15" s="321"/>
      <c r="AA15" s="321"/>
      <c r="AB15" s="321"/>
      <c r="AC15" s="321"/>
      <c r="AD15" s="322"/>
    </row>
    <row r="16" spans="1:30" ht="14.45" customHeight="1" x14ac:dyDescent="0.25">
      <c r="B16" s="111" t="s">
        <v>6</v>
      </c>
      <c r="C16" s="313" t="s">
        <v>21</v>
      </c>
      <c r="D16" s="314"/>
      <c r="E16" s="314"/>
      <c r="F16" s="315"/>
      <c r="G16" s="310"/>
      <c r="H16" s="311"/>
      <c r="I16" s="312"/>
      <c r="J16" s="317"/>
      <c r="K16" s="318"/>
      <c r="L16" s="318"/>
      <c r="M16" s="318"/>
      <c r="N16" s="318"/>
      <c r="O16" s="319"/>
      <c r="Q16" s="111" t="s">
        <v>6</v>
      </c>
      <c r="R16" s="313" t="s">
        <v>21</v>
      </c>
      <c r="S16" s="314"/>
      <c r="T16" s="314"/>
      <c r="U16" s="315"/>
      <c r="V16" s="310"/>
      <c r="W16" s="311"/>
      <c r="X16" s="312"/>
      <c r="Y16" s="317"/>
      <c r="Z16" s="318"/>
      <c r="AA16" s="318"/>
      <c r="AB16" s="318"/>
      <c r="AC16" s="318"/>
      <c r="AD16" s="319"/>
    </row>
    <row r="17" spans="2:30" ht="31.9" customHeight="1" x14ac:dyDescent="0.25">
      <c r="B17" s="111" t="s">
        <v>6</v>
      </c>
      <c r="C17" s="313" t="s">
        <v>454</v>
      </c>
      <c r="D17" s="314"/>
      <c r="E17" s="314"/>
      <c r="F17" s="315"/>
      <c r="G17" s="316"/>
      <c r="H17" s="311"/>
      <c r="I17" s="312"/>
      <c r="J17" s="317"/>
      <c r="K17" s="318"/>
      <c r="L17" s="318"/>
      <c r="M17" s="318"/>
      <c r="N17" s="318"/>
      <c r="O17" s="319"/>
      <c r="Q17" s="111" t="s">
        <v>6</v>
      </c>
      <c r="R17" s="313" t="s">
        <v>454</v>
      </c>
      <c r="S17" s="314"/>
      <c r="T17" s="314"/>
      <c r="U17" s="315"/>
      <c r="V17" s="316"/>
      <c r="W17" s="311"/>
      <c r="X17" s="312"/>
      <c r="Y17" s="317"/>
      <c r="Z17" s="318"/>
      <c r="AA17" s="318"/>
      <c r="AB17" s="318"/>
      <c r="AC17" s="318"/>
      <c r="AD17" s="319"/>
    </row>
    <row r="18" spans="2:30" ht="32.25" customHeight="1" x14ac:dyDescent="0.25">
      <c r="B18" s="111" t="s">
        <v>7</v>
      </c>
      <c r="C18" s="313" t="s">
        <v>314</v>
      </c>
      <c r="D18" s="314"/>
      <c r="E18" s="314"/>
      <c r="F18" s="315"/>
      <c r="G18" s="310"/>
      <c r="H18" s="311"/>
      <c r="I18" s="312"/>
      <c r="J18" s="310"/>
      <c r="K18" s="311"/>
      <c r="L18" s="312"/>
      <c r="M18" s="310"/>
      <c r="N18" s="311"/>
      <c r="O18" s="312"/>
      <c r="Q18" s="111" t="s">
        <v>7</v>
      </c>
      <c r="R18" s="313" t="s">
        <v>314</v>
      </c>
      <c r="S18" s="314"/>
      <c r="T18" s="314"/>
      <c r="U18" s="315"/>
      <c r="V18" s="310"/>
      <c r="W18" s="311"/>
      <c r="X18" s="312"/>
      <c r="Y18" s="310"/>
      <c r="Z18" s="311"/>
      <c r="AA18" s="312"/>
      <c r="AB18" s="310"/>
      <c r="AC18" s="311"/>
      <c r="AD18" s="312"/>
    </row>
    <row r="19" spans="2:30" ht="22.9" customHeight="1" x14ac:dyDescent="0.25">
      <c r="B19" s="112" t="s">
        <v>8</v>
      </c>
      <c r="C19" s="323" t="s">
        <v>349</v>
      </c>
      <c r="D19" s="324"/>
      <c r="E19" s="324"/>
      <c r="F19" s="219"/>
      <c r="G19" s="310"/>
      <c r="H19" s="311"/>
      <c r="I19" s="312"/>
      <c r="J19" s="310"/>
      <c r="K19" s="311"/>
      <c r="L19" s="312"/>
      <c r="M19" s="310"/>
      <c r="N19" s="311"/>
      <c r="O19" s="312"/>
      <c r="Q19" s="112" t="s">
        <v>8</v>
      </c>
      <c r="R19" s="323" t="s">
        <v>349</v>
      </c>
      <c r="S19" s="324"/>
      <c r="T19" s="324"/>
      <c r="U19" s="219"/>
      <c r="V19" s="310"/>
      <c r="W19" s="311"/>
      <c r="X19" s="312"/>
      <c r="Y19" s="310"/>
      <c r="Z19" s="311"/>
      <c r="AA19" s="312"/>
      <c r="AB19" s="310"/>
      <c r="AC19" s="311"/>
      <c r="AD19" s="312"/>
    </row>
    <row r="20" spans="2:30" ht="22.9" customHeight="1" x14ac:dyDescent="0.25">
      <c r="B20" s="112"/>
      <c r="C20" s="325"/>
      <c r="D20" s="326"/>
      <c r="E20" s="326"/>
      <c r="F20" s="221"/>
      <c r="G20" s="310"/>
      <c r="H20" s="311"/>
      <c r="I20" s="312"/>
      <c r="J20" s="310"/>
      <c r="K20" s="311"/>
      <c r="L20" s="312"/>
      <c r="M20" s="310"/>
      <c r="N20" s="311"/>
      <c r="O20" s="312"/>
      <c r="Q20" s="112"/>
      <c r="R20" s="325"/>
      <c r="S20" s="326"/>
      <c r="T20" s="326"/>
      <c r="U20" s="221"/>
      <c r="V20" s="310"/>
      <c r="W20" s="311"/>
      <c r="X20" s="312"/>
      <c r="Y20" s="310"/>
      <c r="Z20" s="311"/>
      <c r="AA20" s="312"/>
      <c r="AB20" s="310"/>
      <c r="AC20" s="311"/>
      <c r="AD20" s="312"/>
    </row>
    <row r="21" spans="2:30" ht="156.75" customHeight="1" x14ac:dyDescent="0.25">
      <c r="B21" s="111" t="s">
        <v>341</v>
      </c>
      <c r="C21" s="313" t="s">
        <v>348</v>
      </c>
      <c r="D21" s="314"/>
      <c r="E21" s="314"/>
      <c r="F21" s="315"/>
      <c r="G21" s="327"/>
      <c r="H21" s="328"/>
      <c r="I21" s="328"/>
      <c r="J21" s="328"/>
      <c r="K21" s="328"/>
      <c r="L21" s="328"/>
      <c r="M21" s="328"/>
      <c r="N21" s="328"/>
      <c r="O21" s="329"/>
      <c r="Q21" s="111" t="s">
        <v>341</v>
      </c>
      <c r="R21" s="313" t="s">
        <v>348</v>
      </c>
      <c r="S21" s="314"/>
      <c r="T21" s="314"/>
      <c r="U21" s="315"/>
      <c r="V21" s="327"/>
      <c r="W21" s="328"/>
      <c r="X21" s="328"/>
      <c r="Y21" s="328"/>
      <c r="Z21" s="328"/>
      <c r="AA21" s="328"/>
      <c r="AB21" s="328"/>
      <c r="AC21" s="328"/>
      <c r="AD21" s="329"/>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44" t="s">
        <v>346</v>
      </c>
      <c r="C23" s="245"/>
      <c r="D23" s="245"/>
      <c r="E23" s="245"/>
      <c r="F23" s="245"/>
      <c r="G23" s="245"/>
      <c r="H23" s="245"/>
      <c r="I23" s="245"/>
      <c r="J23" s="245"/>
      <c r="K23" s="245"/>
      <c r="L23" s="245"/>
      <c r="M23" s="245"/>
      <c r="N23" s="245"/>
      <c r="O23" s="246"/>
      <c r="Q23" s="307" t="s">
        <v>347</v>
      </c>
      <c r="R23" s="308"/>
      <c r="S23" s="308"/>
      <c r="T23" s="308"/>
      <c r="U23" s="308"/>
      <c r="V23" s="308"/>
      <c r="W23" s="308"/>
      <c r="X23" s="308"/>
      <c r="Y23" s="308"/>
      <c r="Z23" s="308"/>
      <c r="AA23" s="308"/>
      <c r="AB23" s="308"/>
      <c r="AC23" s="308"/>
      <c r="AD23" s="309"/>
    </row>
    <row r="24" spans="2:30" ht="14.45" customHeight="1" x14ac:dyDescent="0.25">
      <c r="B24" s="111" t="s">
        <v>5</v>
      </c>
      <c r="C24" s="313" t="s">
        <v>313</v>
      </c>
      <c r="D24" s="314"/>
      <c r="E24" s="314"/>
      <c r="F24" s="315"/>
      <c r="G24" s="310"/>
      <c r="H24" s="311"/>
      <c r="I24" s="312"/>
      <c r="J24" s="320"/>
      <c r="K24" s="321"/>
      <c r="L24" s="321"/>
      <c r="M24" s="321"/>
      <c r="N24" s="321"/>
      <c r="O24" s="322"/>
      <c r="Q24" s="111"/>
      <c r="R24" s="313"/>
      <c r="S24" s="314"/>
      <c r="T24" s="314"/>
      <c r="U24" s="315"/>
      <c r="V24" s="310"/>
      <c r="W24" s="311"/>
      <c r="X24" s="312"/>
      <c r="Y24" s="320"/>
      <c r="Z24" s="321"/>
      <c r="AA24" s="321"/>
      <c r="AB24" s="321"/>
      <c r="AC24" s="321"/>
      <c r="AD24" s="322"/>
    </row>
    <row r="25" spans="2:30" ht="14.45" customHeight="1" x14ac:dyDescent="0.25">
      <c r="B25" s="111" t="s">
        <v>6</v>
      </c>
      <c r="C25" s="313" t="s">
        <v>21</v>
      </c>
      <c r="D25" s="314"/>
      <c r="E25" s="314"/>
      <c r="F25" s="315"/>
      <c r="G25" s="310"/>
      <c r="H25" s="311"/>
      <c r="I25" s="312"/>
      <c r="J25" s="317"/>
      <c r="K25" s="318"/>
      <c r="L25" s="318"/>
      <c r="M25" s="318"/>
      <c r="N25" s="318"/>
      <c r="O25" s="319"/>
      <c r="Q25" s="111"/>
      <c r="R25" s="313"/>
      <c r="S25" s="314"/>
      <c r="T25" s="314"/>
      <c r="U25" s="315"/>
      <c r="V25" s="310"/>
      <c r="W25" s="311"/>
      <c r="X25" s="312"/>
      <c r="Y25" s="317"/>
      <c r="Z25" s="318"/>
      <c r="AA25" s="318"/>
      <c r="AB25" s="318"/>
      <c r="AC25" s="318"/>
      <c r="AD25" s="319"/>
    </row>
    <row r="26" spans="2:30" ht="31.9" customHeight="1" x14ac:dyDescent="0.25">
      <c r="B26" s="111" t="s">
        <v>6</v>
      </c>
      <c r="C26" s="313" t="s">
        <v>454</v>
      </c>
      <c r="D26" s="314"/>
      <c r="E26" s="314"/>
      <c r="F26" s="315"/>
      <c r="G26" s="316"/>
      <c r="H26" s="311"/>
      <c r="I26" s="312"/>
      <c r="J26" s="317"/>
      <c r="K26" s="318"/>
      <c r="L26" s="318"/>
      <c r="M26" s="318"/>
      <c r="N26" s="318"/>
      <c r="O26" s="319"/>
      <c r="Q26" s="111"/>
      <c r="R26" s="313"/>
      <c r="S26" s="314"/>
      <c r="T26" s="314"/>
      <c r="U26" s="315"/>
      <c r="V26" s="331"/>
      <c r="W26" s="332"/>
      <c r="X26" s="333"/>
      <c r="Y26" s="317"/>
      <c r="Z26" s="318"/>
      <c r="AA26" s="318"/>
      <c r="AB26" s="318"/>
      <c r="AC26" s="318"/>
      <c r="AD26" s="319"/>
    </row>
    <row r="27" spans="2:30" ht="33.75" customHeight="1" x14ac:dyDescent="0.25">
      <c r="B27" s="111" t="s">
        <v>7</v>
      </c>
      <c r="C27" s="313" t="s">
        <v>314</v>
      </c>
      <c r="D27" s="314"/>
      <c r="E27" s="314"/>
      <c r="F27" s="315"/>
      <c r="G27" s="310"/>
      <c r="H27" s="311"/>
      <c r="I27" s="312"/>
      <c r="J27" s="310"/>
      <c r="K27" s="311"/>
      <c r="L27" s="312"/>
      <c r="M27" s="310"/>
      <c r="N27" s="311"/>
      <c r="O27" s="312"/>
      <c r="Q27" s="111"/>
      <c r="R27" s="313"/>
      <c r="S27" s="314"/>
      <c r="T27" s="314"/>
      <c r="U27" s="315"/>
      <c r="V27" s="310"/>
      <c r="W27" s="311"/>
      <c r="X27" s="312"/>
      <c r="Y27" s="310"/>
      <c r="Z27" s="311"/>
      <c r="AA27" s="312"/>
      <c r="AB27" s="310"/>
      <c r="AC27" s="311"/>
      <c r="AD27" s="312"/>
    </row>
    <row r="28" spans="2:30" ht="22.9" customHeight="1" x14ac:dyDescent="0.25">
      <c r="B28" s="112" t="s">
        <v>8</v>
      </c>
      <c r="C28" s="323" t="s">
        <v>349</v>
      </c>
      <c r="D28" s="324"/>
      <c r="E28" s="324"/>
      <c r="F28" s="219"/>
      <c r="G28" s="310"/>
      <c r="H28" s="311"/>
      <c r="I28" s="312"/>
      <c r="J28" s="310"/>
      <c r="K28" s="311"/>
      <c r="L28" s="312"/>
      <c r="M28" s="310"/>
      <c r="N28" s="311"/>
      <c r="O28" s="312"/>
      <c r="Q28" s="112"/>
      <c r="R28" s="323"/>
      <c r="S28" s="324"/>
      <c r="T28" s="324"/>
      <c r="U28" s="219"/>
      <c r="V28" s="310"/>
      <c r="W28" s="311"/>
      <c r="X28" s="312"/>
      <c r="Y28" s="310"/>
      <c r="Z28" s="311"/>
      <c r="AA28" s="312"/>
      <c r="AB28" s="310"/>
      <c r="AC28" s="311"/>
      <c r="AD28" s="312"/>
    </row>
    <row r="29" spans="2:30" ht="22.9" customHeight="1" x14ac:dyDescent="0.25">
      <c r="B29" s="112"/>
      <c r="C29" s="325"/>
      <c r="D29" s="326"/>
      <c r="E29" s="326"/>
      <c r="F29" s="221"/>
      <c r="G29" s="310"/>
      <c r="H29" s="311"/>
      <c r="I29" s="312"/>
      <c r="J29" s="310"/>
      <c r="K29" s="311"/>
      <c r="L29" s="312"/>
      <c r="M29" s="310"/>
      <c r="N29" s="311"/>
      <c r="O29" s="312"/>
      <c r="Q29" s="112"/>
      <c r="R29" s="325"/>
      <c r="S29" s="326"/>
      <c r="T29" s="326"/>
      <c r="U29" s="221"/>
      <c r="V29" s="310"/>
      <c r="W29" s="311"/>
      <c r="X29" s="312"/>
      <c r="Y29" s="310"/>
      <c r="Z29" s="311"/>
      <c r="AA29" s="312"/>
      <c r="AB29" s="310"/>
      <c r="AC29" s="311"/>
      <c r="AD29" s="312"/>
    </row>
    <row r="30" spans="2:30" ht="251.25" customHeight="1" x14ac:dyDescent="0.25">
      <c r="B30" s="111" t="s">
        <v>341</v>
      </c>
      <c r="C30" s="313" t="s">
        <v>348</v>
      </c>
      <c r="D30" s="314"/>
      <c r="E30" s="314"/>
      <c r="F30" s="315"/>
      <c r="G30" s="327"/>
      <c r="H30" s="328"/>
      <c r="I30" s="328"/>
      <c r="J30" s="328"/>
      <c r="K30" s="328"/>
      <c r="L30" s="328"/>
      <c r="M30" s="328"/>
      <c r="N30" s="328"/>
      <c r="O30" s="329"/>
      <c r="Q30" s="111"/>
      <c r="R30" s="313"/>
      <c r="S30" s="314"/>
      <c r="T30" s="314"/>
      <c r="U30" s="315"/>
      <c r="V30" s="327"/>
      <c r="W30" s="328"/>
      <c r="X30" s="328"/>
      <c r="Y30" s="328"/>
      <c r="Z30" s="328"/>
      <c r="AA30" s="328"/>
      <c r="AB30" s="328"/>
      <c r="AC30" s="328"/>
      <c r="AD30" s="329"/>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44" t="s">
        <v>466</v>
      </c>
      <c r="C32" s="245"/>
      <c r="D32" s="245"/>
      <c r="E32" s="245"/>
      <c r="F32" s="245"/>
      <c r="G32" s="245"/>
      <c r="H32" s="245"/>
      <c r="I32" s="245"/>
      <c r="J32" s="245"/>
      <c r="K32" s="245"/>
      <c r="L32" s="245"/>
      <c r="M32" s="245"/>
      <c r="N32" s="245"/>
      <c r="O32" s="246"/>
      <c r="Q32" s="244" t="s">
        <v>467</v>
      </c>
      <c r="R32" s="245"/>
      <c r="S32" s="245"/>
      <c r="T32" s="245"/>
      <c r="U32" s="245"/>
      <c r="V32" s="245"/>
      <c r="W32" s="245"/>
      <c r="X32" s="245"/>
      <c r="Y32" s="245"/>
      <c r="Z32" s="245"/>
      <c r="AA32" s="245"/>
      <c r="AB32" s="245"/>
      <c r="AC32" s="245"/>
      <c r="AD32" s="246"/>
    </row>
    <row r="33" spans="2:30" ht="14.45" customHeight="1" x14ac:dyDescent="0.25">
      <c r="B33" s="111" t="s">
        <v>5</v>
      </c>
      <c r="C33" s="313" t="s">
        <v>313</v>
      </c>
      <c r="D33" s="314"/>
      <c r="E33" s="314"/>
      <c r="F33" s="315"/>
      <c r="G33" s="310"/>
      <c r="H33" s="311"/>
      <c r="I33" s="312"/>
      <c r="J33" s="320"/>
      <c r="K33" s="321"/>
      <c r="L33" s="321"/>
      <c r="M33" s="321"/>
      <c r="N33" s="321"/>
      <c r="O33" s="322"/>
      <c r="Q33" s="111" t="s">
        <v>5</v>
      </c>
      <c r="R33" s="313" t="s">
        <v>313</v>
      </c>
      <c r="S33" s="314"/>
      <c r="T33" s="314"/>
      <c r="U33" s="315"/>
      <c r="V33" s="310"/>
      <c r="W33" s="311"/>
      <c r="X33" s="312"/>
      <c r="Y33" s="320" t="s">
        <v>408</v>
      </c>
      <c r="Z33" s="321"/>
      <c r="AA33" s="321"/>
      <c r="AB33" s="321"/>
      <c r="AC33" s="321"/>
      <c r="AD33" s="322"/>
    </row>
    <row r="34" spans="2:30" ht="14.45" customHeight="1" x14ac:dyDescent="0.25">
      <c r="B34" s="111" t="s">
        <v>6</v>
      </c>
      <c r="C34" s="313" t="s">
        <v>21</v>
      </c>
      <c r="D34" s="314"/>
      <c r="E34" s="314"/>
      <c r="F34" s="315"/>
      <c r="G34" s="310"/>
      <c r="H34" s="311"/>
      <c r="I34" s="312"/>
      <c r="J34" s="317"/>
      <c r="K34" s="318"/>
      <c r="L34" s="318"/>
      <c r="M34" s="318"/>
      <c r="N34" s="318"/>
      <c r="O34" s="319"/>
      <c r="Q34" s="111" t="s">
        <v>6</v>
      </c>
      <c r="R34" s="313" t="s">
        <v>21</v>
      </c>
      <c r="S34" s="314"/>
      <c r="T34" s="314"/>
      <c r="U34" s="315"/>
      <c r="V34" s="310"/>
      <c r="W34" s="311"/>
      <c r="X34" s="312"/>
      <c r="Y34" s="317"/>
      <c r="Z34" s="318"/>
      <c r="AA34" s="318"/>
      <c r="AB34" s="318"/>
      <c r="AC34" s="318"/>
      <c r="AD34" s="319"/>
    </row>
    <row r="35" spans="2:30" ht="31.9" customHeight="1" x14ac:dyDescent="0.25">
      <c r="B35" s="111" t="s">
        <v>6</v>
      </c>
      <c r="C35" s="313" t="s">
        <v>454</v>
      </c>
      <c r="D35" s="314"/>
      <c r="E35" s="314"/>
      <c r="F35" s="315"/>
      <c r="G35" s="316"/>
      <c r="H35" s="311"/>
      <c r="I35" s="312"/>
      <c r="J35" s="317"/>
      <c r="K35" s="318"/>
      <c r="L35" s="318"/>
      <c r="M35" s="318"/>
      <c r="N35" s="318"/>
      <c r="O35" s="319"/>
      <c r="Q35" s="111" t="s">
        <v>6</v>
      </c>
      <c r="R35" s="313" t="s">
        <v>454</v>
      </c>
      <c r="S35" s="314"/>
      <c r="T35" s="314"/>
      <c r="U35" s="315"/>
      <c r="V35" s="331"/>
      <c r="W35" s="332"/>
      <c r="X35" s="333"/>
      <c r="Y35" s="317"/>
      <c r="Z35" s="318"/>
      <c r="AA35" s="318"/>
      <c r="AB35" s="318"/>
      <c r="AC35" s="318"/>
      <c r="AD35" s="319"/>
    </row>
    <row r="36" spans="2:30" ht="36" customHeight="1" x14ac:dyDescent="0.25">
      <c r="B36" s="111" t="s">
        <v>7</v>
      </c>
      <c r="C36" s="313" t="s">
        <v>314</v>
      </c>
      <c r="D36" s="314"/>
      <c r="E36" s="314"/>
      <c r="F36" s="315"/>
      <c r="G36" s="310"/>
      <c r="H36" s="311"/>
      <c r="I36" s="312"/>
      <c r="J36" s="310"/>
      <c r="K36" s="311"/>
      <c r="L36" s="312"/>
      <c r="M36" s="310"/>
      <c r="N36" s="311"/>
      <c r="O36" s="312"/>
      <c r="Q36" s="111" t="s">
        <v>7</v>
      </c>
      <c r="R36" s="313" t="s">
        <v>314</v>
      </c>
      <c r="S36" s="314"/>
      <c r="T36" s="314"/>
      <c r="U36" s="315"/>
      <c r="V36" s="310"/>
      <c r="W36" s="311"/>
      <c r="X36" s="312"/>
      <c r="Y36" s="310"/>
      <c r="Z36" s="311"/>
      <c r="AA36" s="312"/>
      <c r="AB36" s="310"/>
      <c r="AC36" s="311"/>
      <c r="AD36" s="312"/>
    </row>
    <row r="37" spans="2:30" ht="22.9" customHeight="1" x14ac:dyDescent="0.25">
      <c r="B37" s="112" t="s">
        <v>8</v>
      </c>
      <c r="C37" s="323" t="s">
        <v>349</v>
      </c>
      <c r="D37" s="324"/>
      <c r="E37" s="324"/>
      <c r="F37" s="219"/>
      <c r="G37" s="310"/>
      <c r="H37" s="311"/>
      <c r="I37" s="312"/>
      <c r="J37" s="310"/>
      <c r="K37" s="311"/>
      <c r="L37" s="312"/>
      <c r="M37" s="310"/>
      <c r="N37" s="311"/>
      <c r="O37" s="312"/>
      <c r="Q37" s="112" t="s">
        <v>8</v>
      </c>
      <c r="R37" s="323" t="s">
        <v>349</v>
      </c>
      <c r="S37" s="324"/>
      <c r="T37" s="324"/>
      <c r="U37" s="219"/>
      <c r="V37" s="310"/>
      <c r="W37" s="311"/>
      <c r="X37" s="312"/>
      <c r="Y37" s="310"/>
      <c r="Z37" s="311"/>
      <c r="AA37" s="312"/>
      <c r="AB37" s="310"/>
      <c r="AC37" s="311"/>
      <c r="AD37" s="312"/>
    </row>
    <row r="38" spans="2:30" ht="22.9" customHeight="1" x14ac:dyDescent="0.25">
      <c r="B38" s="112"/>
      <c r="C38" s="325"/>
      <c r="D38" s="326"/>
      <c r="E38" s="326"/>
      <c r="F38" s="221"/>
      <c r="G38" s="310"/>
      <c r="H38" s="311"/>
      <c r="I38" s="312"/>
      <c r="J38" s="310"/>
      <c r="K38" s="311"/>
      <c r="L38" s="312"/>
      <c r="M38" s="310"/>
      <c r="N38" s="311"/>
      <c r="O38" s="312"/>
      <c r="Q38" s="112"/>
      <c r="R38" s="325"/>
      <c r="S38" s="326"/>
      <c r="T38" s="326"/>
      <c r="U38" s="221"/>
      <c r="V38" s="310"/>
      <c r="W38" s="311"/>
      <c r="X38" s="312"/>
      <c r="Y38" s="310"/>
      <c r="Z38" s="311"/>
      <c r="AA38" s="312"/>
      <c r="AB38" s="310"/>
      <c r="AC38" s="311"/>
      <c r="AD38" s="312"/>
    </row>
    <row r="39" spans="2:30" ht="89.45" customHeight="1" x14ac:dyDescent="0.25">
      <c r="B39" s="111" t="s">
        <v>341</v>
      </c>
      <c r="C39" s="313" t="s">
        <v>348</v>
      </c>
      <c r="D39" s="314"/>
      <c r="E39" s="314"/>
      <c r="F39" s="315"/>
      <c r="G39" s="327"/>
      <c r="H39" s="328"/>
      <c r="I39" s="328"/>
      <c r="J39" s="328"/>
      <c r="K39" s="328"/>
      <c r="L39" s="328"/>
      <c r="M39" s="328"/>
      <c r="N39" s="328"/>
      <c r="O39" s="329"/>
      <c r="Q39" s="111" t="s">
        <v>341</v>
      </c>
      <c r="R39" s="313" t="s">
        <v>348</v>
      </c>
      <c r="S39" s="314"/>
      <c r="T39" s="314"/>
      <c r="U39" s="315"/>
      <c r="V39" s="327"/>
      <c r="W39" s="328"/>
      <c r="X39" s="328"/>
      <c r="Y39" s="328"/>
      <c r="Z39" s="328"/>
      <c r="AA39" s="328"/>
      <c r="AB39" s="328"/>
      <c r="AC39" s="328"/>
      <c r="AD39" s="329"/>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44" t="s">
        <v>468</v>
      </c>
      <c r="C41" s="245"/>
      <c r="D41" s="245"/>
      <c r="E41" s="245"/>
      <c r="F41" s="245"/>
      <c r="G41" s="245"/>
      <c r="H41" s="245"/>
      <c r="I41" s="245"/>
      <c r="J41" s="245"/>
      <c r="K41" s="245"/>
      <c r="L41" s="245"/>
      <c r="M41" s="245"/>
      <c r="N41" s="245"/>
      <c r="O41" s="246"/>
      <c r="Q41" s="307" t="s">
        <v>469</v>
      </c>
      <c r="R41" s="308"/>
      <c r="S41" s="308"/>
      <c r="T41" s="308"/>
      <c r="U41" s="308"/>
      <c r="V41" s="308"/>
      <c r="W41" s="308"/>
      <c r="X41" s="308"/>
      <c r="Y41" s="308"/>
      <c r="Z41" s="308"/>
      <c r="AA41" s="308"/>
      <c r="AB41" s="308"/>
      <c r="AC41" s="308"/>
      <c r="AD41" s="309"/>
    </row>
    <row r="42" spans="2:30" ht="14.45" customHeight="1" x14ac:dyDescent="0.25">
      <c r="B42" s="111" t="s">
        <v>5</v>
      </c>
      <c r="C42" s="313"/>
      <c r="D42" s="314"/>
      <c r="E42" s="314"/>
      <c r="F42" s="315"/>
      <c r="G42" s="310"/>
      <c r="H42" s="311"/>
      <c r="I42" s="312"/>
      <c r="J42" s="320"/>
      <c r="K42" s="321"/>
      <c r="L42" s="321"/>
      <c r="M42" s="321"/>
      <c r="N42" s="321"/>
      <c r="O42" s="322"/>
      <c r="Q42" s="111" t="s">
        <v>5</v>
      </c>
      <c r="R42" s="313" t="s">
        <v>313</v>
      </c>
      <c r="S42" s="314"/>
      <c r="T42" s="314"/>
      <c r="U42" s="315"/>
      <c r="V42" s="310"/>
      <c r="W42" s="311"/>
      <c r="X42" s="312"/>
      <c r="Y42" s="320" t="s">
        <v>408</v>
      </c>
      <c r="Z42" s="321"/>
      <c r="AA42" s="321"/>
      <c r="AB42" s="321"/>
      <c r="AC42" s="321"/>
      <c r="AD42" s="322"/>
    </row>
    <row r="43" spans="2:30" ht="14.45" customHeight="1" x14ac:dyDescent="0.25">
      <c r="B43" s="111" t="s">
        <v>6</v>
      </c>
      <c r="C43" s="313"/>
      <c r="D43" s="314"/>
      <c r="E43" s="314"/>
      <c r="F43" s="315"/>
      <c r="G43" s="310"/>
      <c r="H43" s="311"/>
      <c r="I43" s="312"/>
      <c r="J43" s="317"/>
      <c r="K43" s="318"/>
      <c r="L43" s="318"/>
      <c r="M43" s="318"/>
      <c r="N43" s="318"/>
      <c r="O43" s="319"/>
      <c r="Q43" s="111" t="s">
        <v>6</v>
      </c>
      <c r="R43" s="313" t="s">
        <v>21</v>
      </c>
      <c r="S43" s="314"/>
      <c r="T43" s="314"/>
      <c r="U43" s="315"/>
      <c r="V43" s="310"/>
      <c r="W43" s="311"/>
      <c r="X43" s="312"/>
      <c r="Y43" s="317"/>
      <c r="Z43" s="318"/>
      <c r="AA43" s="318"/>
      <c r="AB43" s="318"/>
      <c r="AC43" s="318"/>
      <c r="AD43" s="319"/>
    </row>
    <row r="44" spans="2:30" ht="31.9" customHeight="1" x14ac:dyDescent="0.25">
      <c r="B44" s="111" t="s">
        <v>6</v>
      </c>
      <c r="C44" s="313"/>
      <c r="D44" s="314"/>
      <c r="E44" s="314"/>
      <c r="F44" s="315"/>
      <c r="G44" s="316"/>
      <c r="H44" s="311"/>
      <c r="I44" s="312"/>
      <c r="J44" s="317"/>
      <c r="K44" s="318"/>
      <c r="L44" s="318"/>
      <c r="M44" s="318"/>
      <c r="N44" s="318"/>
      <c r="O44" s="319"/>
      <c r="Q44" s="111" t="s">
        <v>6</v>
      </c>
      <c r="R44" s="313" t="s">
        <v>454</v>
      </c>
      <c r="S44" s="314"/>
      <c r="T44" s="314"/>
      <c r="U44" s="315"/>
      <c r="V44" s="331"/>
      <c r="W44" s="332"/>
      <c r="X44" s="333"/>
      <c r="Y44" s="317"/>
      <c r="Z44" s="318"/>
      <c r="AA44" s="318"/>
      <c r="AB44" s="318"/>
      <c r="AC44" s="318"/>
      <c r="AD44" s="319"/>
    </row>
    <row r="45" spans="2:30" ht="31.5" customHeight="1" x14ac:dyDescent="0.25">
      <c r="B45" s="111" t="s">
        <v>7</v>
      </c>
      <c r="C45" s="313"/>
      <c r="D45" s="314"/>
      <c r="E45" s="314"/>
      <c r="F45" s="315"/>
      <c r="G45" s="310"/>
      <c r="H45" s="311"/>
      <c r="I45" s="312"/>
      <c r="J45" s="310"/>
      <c r="K45" s="311"/>
      <c r="L45" s="312"/>
      <c r="M45" s="310"/>
      <c r="N45" s="311"/>
      <c r="O45" s="312"/>
      <c r="Q45" s="111" t="s">
        <v>7</v>
      </c>
      <c r="R45" s="313" t="s">
        <v>314</v>
      </c>
      <c r="S45" s="314"/>
      <c r="T45" s="314"/>
      <c r="U45" s="315"/>
      <c r="V45" s="310"/>
      <c r="W45" s="311"/>
      <c r="X45" s="312"/>
      <c r="Y45" s="310"/>
      <c r="Z45" s="311"/>
      <c r="AA45" s="312"/>
      <c r="AB45" s="310"/>
      <c r="AC45" s="311"/>
      <c r="AD45" s="312"/>
    </row>
    <row r="46" spans="2:30" ht="22.9" customHeight="1" x14ac:dyDescent="0.25">
      <c r="B46" s="112" t="s">
        <v>8</v>
      </c>
      <c r="C46" s="323"/>
      <c r="D46" s="324"/>
      <c r="E46" s="324"/>
      <c r="F46" s="219"/>
      <c r="G46" s="310"/>
      <c r="H46" s="311"/>
      <c r="I46" s="312"/>
      <c r="J46" s="310"/>
      <c r="K46" s="311"/>
      <c r="L46" s="312"/>
      <c r="M46" s="310"/>
      <c r="N46" s="311"/>
      <c r="O46" s="312"/>
      <c r="Q46" s="112" t="s">
        <v>8</v>
      </c>
      <c r="R46" s="323" t="s">
        <v>349</v>
      </c>
      <c r="S46" s="324"/>
      <c r="T46" s="324"/>
      <c r="U46" s="219"/>
      <c r="V46" s="310"/>
      <c r="W46" s="311"/>
      <c r="X46" s="312"/>
      <c r="Y46" s="310"/>
      <c r="Z46" s="311"/>
      <c r="AA46" s="312"/>
      <c r="AB46" s="310"/>
      <c r="AC46" s="311"/>
      <c r="AD46" s="312"/>
    </row>
    <row r="47" spans="2:30" ht="22.9" customHeight="1" x14ac:dyDescent="0.25">
      <c r="B47" s="112"/>
      <c r="C47" s="325"/>
      <c r="D47" s="326"/>
      <c r="E47" s="326"/>
      <c r="F47" s="221"/>
      <c r="G47" s="310"/>
      <c r="H47" s="311"/>
      <c r="I47" s="312"/>
      <c r="J47" s="310"/>
      <c r="K47" s="311"/>
      <c r="L47" s="312"/>
      <c r="M47" s="310"/>
      <c r="N47" s="311"/>
      <c r="O47" s="312"/>
      <c r="Q47" s="112"/>
      <c r="R47" s="325"/>
      <c r="S47" s="326"/>
      <c r="T47" s="326"/>
      <c r="U47" s="221"/>
      <c r="V47" s="310"/>
      <c r="W47" s="311"/>
      <c r="X47" s="312"/>
      <c r="Y47" s="310"/>
      <c r="Z47" s="311"/>
      <c r="AA47" s="312"/>
      <c r="AB47" s="310"/>
      <c r="AC47" s="311"/>
      <c r="AD47" s="312"/>
    </row>
    <row r="48" spans="2:30" ht="77.45" customHeight="1" x14ac:dyDescent="0.25">
      <c r="B48" s="111" t="s">
        <v>341</v>
      </c>
      <c r="C48" s="313"/>
      <c r="D48" s="314"/>
      <c r="E48" s="314"/>
      <c r="F48" s="315"/>
      <c r="G48" s="327"/>
      <c r="H48" s="328"/>
      <c r="I48" s="328"/>
      <c r="J48" s="328"/>
      <c r="K48" s="328"/>
      <c r="L48" s="328"/>
      <c r="M48" s="328"/>
      <c r="N48" s="328"/>
      <c r="O48" s="329"/>
      <c r="Q48" s="111" t="s">
        <v>341</v>
      </c>
      <c r="R48" s="313" t="s">
        <v>348</v>
      </c>
      <c r="S48" s="314"/>
      <c r="T48" s="314"/>
      <c r="U48" s="315"/>
      <c r="V48" s="327"/>
      <c r="W48" s="328"/>
      <c r="X48" s="328"/>
      <c r="Y48" s="328"/>
      <c r="Z48" s="328"/>
      <c r="AA48" s="328"/>
      <c r="AB48" s="328"/>
      <c r="AC48" s="328"/>
      <c r="AD48" s="329"/>
    </row>
    <row r="49" spans="3:32" x14ac:dyDescent="0.25">
      <c r="Q49" s="42"/>
      <c r="R49" s="42"/>
      <c r="S49" s="42"/>
      <c r="T49" s="42"/>
      <c r="U49" s="42"/>
      <c r="V49" s="42"/>
      <c r="W49" s="42"/>
      <c r="X49" s="42"/>
      <c r="Y49" s="42"/>
      <c r="Z49" s="42"/>
      <c r="AA49" s="42"/>
      <c r="AB49" s="42"/>
      <c r="AC49" s="42"/>
    </row>
    <row r="50" spans="3:32" hidden="1" x14ac:dyDescent="0.25">
      <c r="AF50" t="s">
        <v>414</v>
      </c>
    </row>
    <row r="51" spans="3:32" hidden="1" x14ac:dyDescent="0.25"/>
    <row r="52" spans="3:32" hidden="1" x14ac:dyDescent="0.25"/>
    <row r="53" spans="3:32" hidden="1" x14ac:dyDescent="0.25"/>
    <row r="54" spans="3:32" hidden="1" outlineLevel="1" x14ac:dyDescent="0.25"/>
    <row r="55" spans="3:32" hidden="1" outlineLevel="1" x14ac:dyDescent="0.25">
      <c r="C55" s="1" t="s">
        <v>25</v>
      </c>
      <c r="E55" s="1" t="s">
        <v>509</v>
      </c>
      <c r="G55" s="1" t="s">
        <v>33</v>
      </c>
      <c r="J55" s="1" t="s">
        <v>36</v>
      </c>
    </row>
    <row r="56" spans="3:32" hidden="1" outlineLevel="1" x14ac:dyDescent="0.25">
      <c r="C56" t="s">
        <v>12</v>
      </c>
      <c r="E56" t="str">
        <f>'Dropdown Lists'!G10</f>
        <v>Call Centre</v>
      </c>
      <c r="G56" t="str">
        <f>'Dropdown Lists'!G20</f>
        <v>Joint Procurement of Single Vendor</v>
      </c>
      <c r="J56" t="s">
        <v>257</v>
      </c>
    </row>
    <row r="57" spans="3:32" hidden="1" outlineLevel="1" x14ac:dyDescent="0.25">
      <c r="C57" t="s">
        <v>26</v>
      </c>
      <c r="E57" t="str">
        <f>'Dropdown Lists'!G11</f>
        <v>Coupon Fulfillment</v>
      </c>
      <c r="G57" t="str">
        <f>'Dropdown Lists'!G21</f>
        <v>Sharing Delivery Agent</v>
      </c>
      <c r="J57" t="s">
        <v>120</v>
      </c>
    </row>
    <row r="58" spans="3:32" hidden="1" outlineLevel="1" x14ac:dyDescent="0.25">
      <c r="C58" t="s">
        <v>27</v>
      </c>
      <c r="E58" t="str">
        <f>'Dropdown Lists'!G12</f>
        <v>Application Settlement</v>
      </c>
      <c r="G58" t="str">
        <f>'Dropdown Lists'!G22</f>
        <v>Sharing Marketing Materials / Collateral</v>
      </c>
      <c r="J58" t="s">
        <v>32</v>
      </c>
    </row>
    <row r="59" spans="3:32" hidden="1" outlineLevel="1" x14ac:dyDescent="0.25">
      <c r="C59" t="s">
        <v>352</v>
      </c>
      <c r="E59" t="str">
        <f>'Dropdown Lists'!G13</f>
        <v>Channel Support / Training</v>
      </c>
      <c r="G59" t="str">
        <f>'Dropdown Lists'!G23</f>
        <v>Joint Media Buys</v>
      </c>
      <c r="J59" t="s">
        <v>121</v>
      </c>
    </row>
    <row r="60" spans="3:32" hidden="1" outlineLevel="1" x14ac:dyDescent="0.25">
      <c r="C60" t="s">
        <v>16</v>
      </c>
      <c r="E60" t="str">
        <f>'Dropdown Lists'!G14</f>
        <v>Information Systems</v>
      </c>
      <c r="G60" t="str">
        <f>'Dropdown Lists'!G24</f>
        <v>Sharing of Energy Managers</v>
      </c>
      <c r="J60" t="s">
        <v>122</v>
      </c>
    </row>
    <row r="61" spans="3:32" hidden="1" outlineLevel="1" x14ac:dyDescent="0.25">
      <c r="C61" t="s">
        <v>351</v>
      </c>
      <c r="E61" t="str">
        <f>'Dropdown Lists'!G15</f>
        <v>Other</v>
      </c>
      <c r="G61" t="str">
        <f>'Dropdown Lists'!G25</f>
        <v>Sharing of Key Account Managers</v>
      </c>
      <c r="J61" t="s">
        <v>124</v>
      </c>
    </row>
    <row r="62" spans="3:32" hidden="1" outlineLevel="1" x14ac:dyDescent="0.25">
      <c r="C62" t="s">
        <v>17</v>
      </c>
      <c r="G62" t="str">
        <f>'Dropdown Lists'!G26</f>
        <v>Other</v>
      </c>
      <c r="J62" t="s">
        <v>123</v>
      </c>
    </row>
    <row r="63" spans="3:32" hidden="1" outlineLevel="1" x14ac:dyDescent="0.25">
      <c r="C63" t="s">
        <v>112</v>
      </c>
      <c r="J63" s="8" t="s">
        <v>128</v>
      </c>
    </row>
    <row r="64" spans="3:32" hidden="1" outlineLevel="1" x14ac:dyDescent="0.25"/>
    <row r="65" spans="3:9" hidden="1" outlineLevel="1" x14ac:dyDescent="0.25">
      <c r="C65" s="1" t="s">
        <v>29</v>
      </c>
      <c r="E65" s="1" t="s">
        <v>28</v>
      </c>
      <c r="G65" s="1" t="s">
        <v>22</v>
      </c>
      <c r="I65" s="1" t="s">
        <v>11</v>
      </c>
    </row>
    <row r="66" spans="3:9" hidden="1" outlineLevel="1" x14ac:dyDescent="0.25">
      <c r="C66" t="str">
        <f>'Dropdown Lists'!D33</f>
        <v>ALL OFF SWITCH</v>
      </c>
      <c r="E66" t="str">
        <f>'Dropdown Lists'!H33</f>
        <v>Agribusiness</v>
      </c>
      <c r="G66" t="s">
        <v>338</v>
      </c>
      <c r="I66" t="s">
        <v>299</v>
      </c>
    </row>
    <row r="67" spans="3:9" hidden="1" outlineLevel="1" x14ac:dyDescent="0.25">
      <c r="C67" t="str">
        <f>'Dropdown Lists'!D34</f>
        <v>CENTRAL AIR CONDITIONER</v>
      </c>
      <c r="E67" t="str">
        <f>'Dropdown Lists'!H34</f>
        <v>Cogeneration</v>
      </c>
      <c r="G67" t="s">
        <v>339</v>
      </c>
      <c r="I67" t="s">
        <v>37</v>
      </c>
    </row>
    <row r="68" spans="3:9" hidden="1" outlineLevel="1" x14ac:dyDescent="0.25">
      <c r="C68" t="str">
        <f>'Dropdown Lists'!D35</f>
        <v>CENTRAL AIR CONDITIONERS - PROPER SIZING</v>
      </c>
      <c r="E68" t="str">
        <f>'Dropdown Lists'!H35</f>
        <v>Cooking</v>
      </c>
      <c r="G68" t="s">
        <v>340</v>
      </c>
      <c r="I68" t="s">
        <v>38</v>
      </c>
    </row>
    <row r="69" spans="3:9" hidden="1" outlineLevel="1" x14ac:dyDescent="0.25">
      <c r="C69" t="str">
        <f>'Dropdown Lists'!D36</f>
        <v>CLOTHESLINES</v>
      </c>
      <c r="E69" t="str">
        <f>'Dropdown Lists'!H36</f>
        <v>Electric Auxiliary</v>
      </c>
      <c r="I69" t="s">
        <v>39</v>
      </c>
    </row>
    <row r="70" spans="3:9" hidden="1" outlineLevel="1" x14ac:dyDescent="0.25">
      <c r="C70" t="str">
        <f>'Dropdown Lists'!D37</f>
        <v>COLD WATER CLOTHES WASHING</v>
      </c>
      <c r="E70" t="str">
        <f>'Dropdown Lists'!H37</f>
        <v>Exhaust Fans</v>
      </c>
      <c r="I70" t="s">
        <v>40</v>
      </c>
    </row>
    <row r="71" spans="3:9" hidden="1" outlineLevel="1" x14ac:dyDescent="0.25">
      <c r="C71" t="str">
        <f>'Dropdown Lists'!D38</f>
        <v xml:space="preserve">CONVECTION OVEN                                                                                     </v>
      </c>
      <c r="E71" t="str">
        <f>'Dropdown Lists'!H38</f>
        <v>Household Appliances</v>
      </c>
      <c r="G71" s="1" t="s">
        <v>30</v>
      </c>
      <c r="I71" t="s">
        <v>41</v>
      </c>
    </row>
    <row r="72" spans="3:9" hidden="1" outlineLevel="1" x14ac:dyDescent="0.25">
      <c r="C72" t="str">
        <f>'Dropdown Lists'!D39</f>
        <v>CREEP HEAT CONTROLLER</v>
      </c>
      <c r="E72" t="str">
        <f>'Dropdown Lists'!H39</f>
        <v>HVAC Control</v>
      </c>
      <c r="G72" t="s">
        <v>31</v>
      </c>
      <c r="I72" t="s">
        <v>42</v>
      </c>
    </row>
    <row r="73" spans="3:9" hidden="1" outlineLevel="1" x14ac:dyDescent="0.25">
      <c r="C73" t="str">
        <f>'Dropdown Lists'!D40</f>
        <v>DIMMABLE SELF-BALLASTED CFL - ALL STYLES</v>
      </c>
      <c r="E73" t="str">
        <f>'Dropdown Lists'!H40</f>
        <v>Lighting - Exterior</v>
      </c>
      <c r="G73" t="s">
        <v>32</v>
      </c>
      <c r="I73" t="s">
        <v>43</v>
      </c>
    </row>
    <row r="74" spans="3:9" hidden="1" outlineLevel="1" x14ac:dyDescent="0.25">
      <c r="C74" t="str">
        <f>'Dropdown Lists'!D41</f>
        <v>DIMMER SWITCH</v>
      </c>
      <c r="E74" t="str">
        <f>'Dropdown Lists'!H41</f>
        <v>Lighting - High Bay</v>
      </c>
      <c r="G74" t="s">
        <v>118</v>
      </c>
      <c r="I74" t="s">
        <v>44</v>
      </c>
    </row>
    <row r="75" spans="3:9" hidden="1" outlineLevel="1" x14ac:dyDescent="0.25">
      <c r="C75" t="str">
        <f>'Dropdown Lists'!D42</f>
        <v>DIMMER SWITCH (HARD-WIRED)</v>
      </c>
      <c r="E75" t="str">
        <f>'Dropdown Lists'!H42</f>
        <v>Lighting - Indoor</v>
      </c>
      <c r="G75" t="s">
        <v>119</v>
      </c>
      <c r="I75" t="s">
        <v>45</v>
      </c>
    </row>
    <row r="76" spans="3:9" hidden="1" outlineLevel="1" x14ac:dyDescent="0.25">
      <c r="C76" t="str">
        <f>'Dropdown Lists'!D43</f>
        <v>DOMESTIC WATER HEATER</v>
      </c>
      <c r="E76" t="str">
        <f>'Dropdown Lists'!H43</f>
        <v>Lighting Controls</v>
      </c>
      <c r="G76" t="s">
        <v>113</v>
      </c>
      <c r="I76" t="s">
        <v>46</v>
      </c>
    </row>
    <row r="77" spans="3:9" hidden="1" outlineLevel="1" x14ac:dyDescent="0.25">
      <c r="C77" t="str">
        <f>'Dropdown Lists'!D44</f>
        <v>DOUBLE CREEP HEAT PAD</v>
      </c>
      <c r="E77" t="str">
        <f>'Dropdown Lists'!H44</f>
        <v>Miscellaneous Equipment</v>
      </c>
      <c r="G77" t="s">
        <v>117</v>
      </c>
      <c r="I77" t="s">
        <v>47</v>
      </c>
    </row>
    <row r="78" spans="3:9" hidden="1" outlineLevel="1" x14ac:dyDescent="0.25">
      <c r="C78" t="str">
        <f>'Dropdown Lists'!D45</f>
        <v>DRAIN WATER HEAT RECOVERY</v>
      </c>
      <c r="E78" t="str">
        <f>'Dropdown Lists'!H45</f>
        <v>Plug Loads</v>
      </c>
      <c r="G78" t="s">
        <v>127</v>
      </c>
      <c r="I78" t="s">
        <v>48</v>
      </c>
    </row>
    <row r="79" spans="3:9" hidden="1" outlineLevel="1" x14ac:dyDescent="0.25">
      <c r="C79" t="str">
        <f>'Dropdown Lists'!D46</f>
        <v>DUAL AND NATURAL EXHAUST VENTILATION SYSTEM</v>
      </c>
      <c r="E79" t="str">
        <f>'Dropdown Lists'!H46</f>
        <v>Refrigeration</v>
      </c>
      <c r="G79" t="s">
        <v>112</v>
      </c>
      <c r="I79" t="s">
        <v>49</v>
      </c>
    </row>
    <row r="80" spans="3:9" hidden="1" outlineLevel="1" x14ac:dyDescent="0.25">
      <c r="C80" t="str">
        <f>'Dropdown Lists'!D47</f>
        <v xml:space="preserve">DUAL SPEED POOL PUMP MOTORS                                                                         </v>
      </c>
      <c r="E80" t="str">
        <f>'Dropdown Lists'!H47</f>
        <v>Residential Central Cooling</v>
      </c>
      <c r="I80" t="s">
        <v>50</v>
      </c>
    </row>
    <row r="81" spans="3:9" hidden="1" outlineLevel="1" x14ac:dyDescent="0.25">
      <c r="C81" t="str">
        <f>'Dropdown Lists'!D48</f>
        <v>DUCT SEALING</v>
      </c>
      <c r="E81" t="str">
        <f>'Dropdown Lists'!H48</f>
        <v>Residential Central Heating</v>
      </c>
      <c r="I81" t="s">
        <v>51</v>
      </c>
    </row>
    <row r="82" spans="3:9" hidden="1" outlineLevel="1" x14ac:dyDescent="0.25">
      <c r="C82" t="str">
        <f>'Dropdown Lists'!D49</f>
        <v>EFFICIENT AERATORS</v>
      </c>
      <c r="E82" t="str">
        <f>'Dropdown Lists'!H49</f>
        <v>Solar Energy Applications</v>
      </c>
      <c r="I82" t="s">
        <v>52</v>
      </c>
    </row>
    <row r="83" spans="3:9" hidden="1" outlineLevel="1" x14ac:dyDescent="0.25">
      <c r="C83" t="str">
        <f>'Dropdown Lists'!D50</f>
        <v xml:space="preserve">EFFICIENT SHOWERHEAD </v>
      </c>
      <c r="E83" t="str">
        <f>'Dropdown Lists'!H50</f>
        <v>Space Cooling and Heating</v>
      </c>
      <c r="I83" t="s">
        <v>53</v>
      </c>
    </row>
    <row r="84" spans="3:9" hidden="1" outlineLevel="1" x14ac:dyDescent="0.25">
      <c r="C84" t="str">
        <f>'Dropdown Lists'!D51</f>
        <v>ELECTRIC FURNACE WITH ECM</v>
      </c>
      <c r="E84" t="str">
        <f>'Dropdown Lists'!H51</f>
        <v>Swimming Pool</v>
      </c>
      <c r="I84" t="s">
        <v>54</v>
      </c>
    </row>
    <row r="85" spans="3:9" hidden="1" outlineLevel="1" x14ac:dyDescent="0.25">
      <c r="C85" t="str">
        <f>'Dropdown Lists'!D52</f>
        <v>ELECTRIC FURNACE WITH ECM (CONTINUOUS FAN USAGE)</v>
      </c>
      <c r="E85" t="str">
        <f>'Dropdown Lists'!H52</f>
        <v>Thermal Envelope</v>
      </c>
      <c r="I85" t="s">
        <v>55</v>
      </c>
    </row>
    <row r="86" spans="3:9" hidden="1" outlineLevel="1" x14ac:dyDescent="0.25">
      <c r="C86" t="str">
        <f>'Dropdown Lists'!D53</f>
        <v>ELECTRONIC OR DIGITAL HID BALLASTS</v>
      </c>
      <c r="E86" t="str">
        <f>'Dropdown Lists'!H53</f>
        <v>Ventilation and Circulation</v>
      </c>
      <c r="I86" t="s">
        <v>56</v>
      </c>
    </row>
    <row r="87" spans="3:9" hidden="1" outlineLevel="1" x14ac:dyDescent="0.25">
      <c r="C87" t="str">
        <f>'Dropdown Lists'!D54</f>
        <v>ENERGY EFFICIENT TELEVISION</v>
      </c>
      <c r="E87" t="str">
        <f>'Dropdown Lists'!H54</f>
        <v>Water Heating</v>
      </c>
      <c r="I87" t="s">
        <v>57</v>
      </c>
    </row>
    <row r="88" spans="3:9" hidden="1" outlineLevel="1" x14ac:dyDescent="0.25">
      <c r="C88" t="str">
        <f>'Dropdown Lists'!D55</f>
        <v>ENERGY STAR QUALIFIED LED</v>
      </c>
      <c r="I88" t="s">
        <v>58</v>
      </c>
    </row>
    <row r="89" spans="3:9" hidden="1" outlineLevel="1" x14ac:dyDescent="0.25">
      <c r="C89" t="str">
        <f>'Dropdown Lists'!D56</f>
        <v>ENERGY STAR QUALIFIED LIGHT FIXTURE - 1 OR 2 SOCKETS</v>
      </c>
      <c r="I89" t="s">
        <v>59</v>
      </c>
    </row>
    <row r="90" spans="3:9" hidden="1" outlineLevel="1" x14ac:dyDescent="0.25">
      <c r="C90" t="str">
        <f>'Dropdown Lists'!D57</f>
        <v>ENERGY STAR QUALIFIED LIGHT FIXTURE - 3 OR MORE SOCKETS</v>
      </c>
      <c r="I90" t="s">
        <v>60</v>
      </c>
    </row>
    <row r="91" spans="3:9" hidden="1" outlineLevel="1" x14ac:dyDescent="0.25">
      <c r="C91" t="str">
        <f>'Dropdown Lists'!D58</f>
        <v>ENERGY STAR QUALIFIED RECESSED LIGHTING- LED</v>
      </c>
      <c r="I91" t="s">
        <v>61</v>
      </c>
    </row>
    <row r="92" spans="3:9" hidden="1" outlineLevel="1" x14ac:dyDescent="0.25">
      <c r="C92" t="str">
        <f>'Dropdown Lists'!D59</f>
        <v>ENERGY STAR QUALIFIED UNDER THE COUNTER LIGHTING</v>
      </c>
      <c r="I92" t="s">
        <v>62</v>
      </c>
    </row>
    <row r="93" spans="3:9" hidden="1" outlineLevel="1" x14ac:dyDescent="0.25">
      <c r="C93" t="str">
        <f>'Dropdown Lists'!D60</f>
        <v>ENERGY STAR® BATTERY CHARGERS</v>
      </c>
      <c r="I93" t="s">
        <v>63</v>
      </c>
    </row>
    <row r="94" spans="3:9" hidden="1" outlineLevel="1" x14ac:dyDescent="0.25">
      <c r="C94" t="str">
        <f>'Dropdown Lists'!D61</f>
        <v>ENERGY STAR® CEILING FAN</v>
      </c>
      <c r="I94" t="s">
        <v>64</v>
      </c>
    </row>
    <row r="95" spans="3:9" hidden="1" outlineLevel="1" x14ac:dyDescent="0.25">
      <c r="C95" t="str">
        <f>'Dropdown Lists'!D62</f>
        <v>ENERGY STAR® CENTRAL AIR CONDITIONER</v>
      </c>
      <c r="I95" t="s">
        <v>65</v>
      </c>
    </row>
    <row r="96" spans="3:9" hidden="1" outlineLevel="1" x14ac:dyDescent="0.25">
      <c r="C96" t="str">
        <f>'Dropdown Lists'!D63</f>
        <v>ENERGY STAR® CLOTHES WASHER</v>
      </c>
      <c r="I96" t="s">
        <v>66</v>
      </c>
    </row>
    <row r="97" spans="3:9" hidden="1" outlineLevel="1" x14ac:dyDescent="0.25">
      <c r="C97" t="str">
        <f>'Dropdown Lists'!D64</f>
        <v>ENERGY STAR® DEHUMIDIFIER</v>
      </c>
      <c r="I97" t="s">
        <v>67</v>
      </c>
    </row>
    <row r="98" spans="3:9" hidden="1" outlineLevel="1" x14ac:dyDescent="0.25">
      <c r="C98" t="str">
        <f>'Dropdown Lists'!D65</f>
        <v>ENERGY STAR® DISHWASHER</v>
      </c>
      <c r="I98" t="s">
        <v>68</v>
      </c>
    </row>
    <row r="99" spans="3:9" hidden="1" outlineLevel="1" x14ac:dyDescent="0.25">
      <c r="C99" t="str">
        <f>'Dropdown Lists'!D66</f>
        <v xml:space="preserve">ENERGY STAR® DISHWASHER                                                                             </v>
      </c>
      <c r="I99" t="s">
        <v>69</v>
      </c>
    </row>
    <row r="100" spans="3:9" hidden="1" outlineLevel="1" x14ac:dyDescent="0.25">
      <c r="C100" t="str">
        <f>'Dropdown Lists'!D67</f>
        <v xml:space="preserve">ENERGY STAR® FREEZER                                                                                </v>
      </c>
      <c r="I100" t="s">
        <v>70</v>
      </c>
    </row>
    <row r="101" spans="3:9" hidden="1" outlineLevel="1" x14ac:dyDescent="0.25">
      <c r="C101" t="str">
        <f>'Dropdown Lists'!D68</f>
        <v>ENERGY STAR® LED LAMPS - MR16 GU5.3 BASE</v>
      </c>
      <c r="I101" t="s">
        <v>71</v>
      </c>
    </row>
    <row r="102" spans="3:9" hidden="1" outlineLevel="1" x14ac:dyDescent="0.25">
      <c r="C102" t="str">
        <f>'Dropdown Lists'!D69</f>
        <v>ENERGY STAR® LED LAMPS - OMNIDIRECTIONAL A SHAPE OR WET LOCATION RATED PAR</v>
      </c>
      <c r="I102" t="s">
        <v>72</v>
      </c>
    </row>
    <row r="103" spans="3:9" hidden="1" outlineLevel="1" x14ac:dyDescent="0.25">
      <c r="C103" t="str">
        <f>'Dropdown Lists'!D70</f>
        <v>ENERGY STAR® LED LAMPS - PAR16 OR MR16 GU10 BASE</v>
      </c>
      <c r="I103" t="s">
        <v>73</v>
      </c>
    </row>
    <row r="104" spans="3:9" hidden="1" outlineLevel="1" x14ac:dyDescent="0.25">
      <c r="C104" t="str">
        <f>'Dropdown Lists'!D71</f>
        <v>ENERGY STAR® LED LIGHT BULB</v>
      </c>
      <c r="I104" t="s">
        <v>74</v>
      </c>
    </row>
    <row r="105" spans="3:9" hidden="1" outlineLevel="1" x14ac:dyDescent="0.25">
      <c r="C105" t="str">
        <f>'Dropdown Lists'!D72</f>
        <v xml:space="preserve">ENERGY STAR® LED PAR16/20/30/38 LAMPS E26 BASE </v>
      </c>
      <c r="I105" t="s">
        <v>75</v>
      </c>
    </row>
    <row r="106" spans="3:9" hidden="1" outlineLevel="1" x14ac:dyDescent="0.25">
      <c r="C106" t="str">
        <f>'Dropdown Lists'!D73</f>
        <v>ENERGY STAR® LED RECESSED DOWNLIGHTS</v>
      </c>
      <c r="I106" t="s">
        <v>76</v>
      </c>
    </row>
    <row r="107" spans="3:9" hidden="1" outlineLevel="1" x14ac:dyDescent="0.25">
      <c r="C107" t="str">
        <f>'Dropdown Lists'!D74</f>
        <v>ENERGY STAR® QUALIFIED A/V EQUIPMENT</v>
      </c>
      <c r="I107" t="s">
        <v>77</v>
      </c>
    </row>
    <row r="108" spans="3:9" hidden="1" outlineLevel="1" x14ac:dyDescent="0.25">
      <c r="C108" t="str">
        <f>'Dropdown Lists'!D75</f>
        <v xml:space="preserve">ENERGY STAR® QUALIFIED COMPACT FLUORESCENT LAMPS </v>
      </c>
      <c r="I108" t="s">
        <v>78</v>
      </c>
    </row>
    <row r="109" spans="3:9" hidden="1" outlineLevel="1" x14ac:dyDescent="0.25">
      <c r="C109" t="str">
        <f>'Dropdown Lists'!D76</f>
        <v>ENERGY STAR® QUALIFIED COMPACT FLUORESCENT LAMPS (CFLS) - GU24 FIXTURE E.G SURFACE MOUNT</v>
      </c>
      <c r="I109" t="s">
        <v>79</v>
      </c>
    </row>
    <row r="110" spans="3:9" hidden="1" outlineLevel="1" x14ac:dyDescent="0.25">
      <c r="C110" t="str">
        <f>'Dropdown Lists'!D77</f>
        <v>ENERGY STAR® QUALIFIED COMPUTERS</v>
      </c>
      <c r="I110" t="s">
        <v>80</v>
      </c>
    </row>
    <row r="111" spans="3:9" hidden="1" outlineLevel="1" x14ac:dyDescent="0.25">
      <c r="C111" t="str">
        <f>'Dropdown Lists'!D78</f>
        <v>ENERGY STAR® QUALIFIED DISPLAYS (MONITORS)</v>
      </c>
      <c r="I111" t="s">
        <v>81</v>
      </c>
    </row>
    <row r="112" spans="3:9" hidden="1" outlineLevel="1" x14ac:dyDescent="0.25">
      <c r="C112" t="str">
        <f>'Dropdown Lists'!D79</f>
        <v>ENERGY STAR® QUALIFIED GAME CONSOLES</v>
      </c>
      <c r="I112" t="s">
        <v>82</v>
      </c>
    </row>
    <row r="113" spans="3:9" hidden="1" outlineLevel="1" x14ac:dyDescent="0.25">
      <c r="C113" t="str">
        <f>'Dropdown Lists'!D80</f>
        <v>ENERGY STAR® QUALIFIED INDOOR LIGHT FIXTURE</v>
      </c>
      <c r="I113" t="s">
        <v>83</v>
      </c>
    </row>
    <row r="114" spans="3:9" hidden="1" outlineLevel="1" x14ac:dyDescent="0.25">
      <c r="C114" t="str">
        <f>'Dropdown Lists'!D81</f>
        <v>ENERGY STAR® QUALIFIED LED BULBS</v>
      </c>
      <c r="I114" t="s">
        <v>84</v>
      </c>
    </row>
    <row r="115" spans="3:9" hidden="1" outlineLevel="1" x14ac:dyDescent="0.25">
      <c r="C115" t="str">
        <f>'Dropdown Lists'!D82</f>
        <v>ENERGY STAR® QUALIFIED SET TOP BOX</v>
      </c>
      <c r="I115" t="s">
        <v>85</v>
      </c>
    </row>
    <row r="116" spans="3:9" hidden="1" outlineLevel="1" x14ac:dyDescent="0.25">
      <c r="C116" t="str">
        <f>'Dropdown Lists'!D83</f>
        <v>ENERGY STAR® QUALIFIED SPECIALTY COMPACT FLUORESCENT LAMPS (CFLS)</v>
      </c>
      <c r="I116" t="s">
        <v>86</v>
      </c>
    </row>
    <row r="117" spans="3:9" hidden="1" outlineLevel="1" x14ac:dyDescent="0.25">
      <c r="C117" t="str">
        <f>'Dropdown Lists'!D84</f>
        <v>ENERGY STAR® REFRIGERATOR</v>
      </c>
      <c r="I117" t="s">
        <v>87</v>
      </c>
    </row>
    <row r="118" spans="3:9" hidden="1" outlineLevel="1" x14ac:dyDescent="0.25">
      <c r="C118" t="str">
        <f>'Dropdown Lists'!D85</f>
        <v>ENERGY STAR® ROOM AIR CONDITIONER</v>
      </c>
      <c r="I118" t="s">
        <v>88</v>
      </c>
    </row>
    <row r="119" spans="3:9" hidden="1" outlineLevel="1" x14ac:dyDescent="0.25">
      <c r="C119" t="str">
        <f>'Dropdown Lists'!D86</f>
        <v>ENERGY STAR® WINDOWS</v>
      </c>
      <c r="I119" t="s">
        <v>89</v>
      </c>
    </row>
    <row r="120" spans="3:9" hidden="1" outlineLevel="1" x14ac:dyDescent="0.25">
      <c r="C120" t="str">
        <f>'Dropdown Lists'!D87</f>
        <v>EXIT SIGN - LED</v>
      </c>
      <c r="I120" t="s">
        <v>90</v>
      </c>
    </row>
    <row r="121" spans="3:9" hidden="1" outlineLevel="1" x14ac:dyDescent="0.25">
      <c r="C121" t="str">
        <f>'Dropdown Lists'!D88</f>
        <v xml:space="preserve">EXIT SIGNS </v>
      </c>
      <c r="I121" t="s">
        <v>91</v>
      </c>
    </row>
    <row r="122" spans="3:9" hidden="1" outlineLevel="1" x14ac:dyDescent="0.25">
      <c r="C122" t="str">
        <f>'Dropdown Lists'!D89</f>
        <v>FURNACE/AIR CONDITIONER FILTER</v>
      </c>
      <c r="I122" t="s">
        <v>92</v>
      </c>
    </row>
    <row r="123" spans="3:9" hidden="1" outlineLevel="1" x14ac:dyDescent="0.25">
      <c r="C123" t="str">
        <f>'Dropdown Lists'!D90</f>
        <v>ELECTRONICALLY COMMUTATED MOTOR (ECM)</v>
      </c>
      <c r="I123" t="s">
        <v>93</v>
      </c>
    </row>
    <row r="124" spans="3:9" hidden="1" outlineLevel="1" x14ac:dyDescent="0.25">
      <c r="C124" t="str">
        <f>'Dropdown Lists'!D91</f>
        <v xml:space="preserve">GAS RANGE                                                                                           </v>
      </c>
      <c r="I124" t="s">
        <v>94</v>
      </c>
    </row>
    <row r="125" spans="3:9" hidden="1" outlineLevel="1" x14ac:dyDescent="0.25">
      <c r="C125" t="str">
        <f>'Dropdown Lists'!D92</f>
        <v>HEAT PUMP</v>
      </c>
      <c r="I125" t="s">
        <v>95</v>
      </c>
    </row>
    <row r="126" spans="3:9" hidden="1" outlineLevel="1" x14ac:dyDescent="0.25">
      <c r="C126" t="str">
        <f>'Dropdown Lists'!D93</f>
        <v>HEAVY DUTY PLUG-IN TIMERS</v>
      </c>
      <c r="I126" t="s">
        <v>96</v>
      </c>
    </row>
    <row r="127" spans="3:9" hidden="1" outlineLevel="1" x14ac:dyDescent="0.25">
      <c r="C127" t="str">
        <f>'Dropdown Lists'!D94</f>
        <v>HIGH EFFICIENCY VENTILATION EXHAUST FANS</v>
      </c>
      <c r="I127" t="s">
        <v>97</v>
      </c>
    </row>
    <row r="128" spans="3:9" hidden="1" outlineLevel="1" x14ac:dyDescent="0.25">
      <c r="C128" t="str">
        <f>'Dropdown Lists'!D95</f>
        <v>HIGH PERFORMANCE MEDIUM BAY T8 FIXTURES</v>
      </c>
      <c r="I128" t="s">
        <v>98</v>
      </c>
    </row>
    <row r="129" spans="3:9" hidden="1" outlineLevel="1" x14ac:dyDescent="0.25">
      <c r="C129" t="str">
        <f>'Dropdown Lists'!D96</f>
        <v>HIGH PERFORMANCE T8 FIXTURES</v>
      </c>
      <c r="I129" t="s">
        <v>99</v>
      </c>
    </row>
    <row r="130" spans="3:9" hidden="1" outlineLevel="1" x14ac:dyDescent="0.25">
      <c r="C130" t="str">
        <f>'Dropdown Lists'!D97</f>
        <v>HIGH TEMPERATURE CUTOUT THERMOSTAT</v>
      </c>
      <c r="I130" t="s">
        <v>100</v>
      </c>
    </row>
    <row r="131" spans="3:9" hidden="1" outlineLevel="1" x14ac:dyDescent="0.25">
      <c r="C131" t="str">
        <f>'Dropdown Lists'!D98</f>
        <v>HIGH VOLUME LOW SPEED FAN</v>
      </c>
      <c r="I131" t="s">
        <v>101</v>
      </c>
    </row>
    <row r="132" spans="3:9" hidden="1" outlineLevel="1" x14ac:dyDescent="0.25">
      <c r="C132" t="str">
        <f>'Dropdown Lists'!D99</f>
        <v>HOT WATER PIPE WRAP</v>
      </c>
      <c r="I132" t="s">
        <v>102</v>
      </c>
    </row>
    <row r="133" spans="3:9" hidden="1" outlineLevel="1" x14ac:dyDescent="0.25">
      <c r="C133" t="str">
        <f>'Dropdown Lists'!D100</f>
        <v>INDOOR LIGHTING TIMER</v>
      </c>
      <c r="I133" t="s">
        <v>103</v>
      </c>
    </row>
    <row r="134" spans="3:9" hidden="1" outlineLevel="1" x14ac:dyDescent="0.25">
      <c r="C134" t="str">
        <f>'Dropdown Lists'!D101</f>
        <v>INDOOR MOTION SENSOR</v>
      </c>
      <c r="I134" t="s">
        <v>104</v>
      </c>
    </row>
    <row r="135" spans="3:9" hidden="1" outlineLevel="1" x14ac:dyDescent="0.25">
      <c r="C135" t="str">
        <f>'Dropdown Lists'!D102</f>
        <v>INFRARED COATED HALOGEN LAMPS</v>
      </c>
      <c r="I135" t="s">
        <v>105</v>
      </c>
    </row>
    <row r="136" spans="3:9" hidden="1" outlineLevel="1" x14ac:dyDescent="0.25">
      <c r="C136" t="str">
        <f>'Dropdown Lists'!D103</f>
        <v>IN-SUITE TEMPERATURE CONTROLS</v>
      </c>
      <c r="I136" t="s">
        <v>106</v>
      </c>
    </row>
    <row r="137" spans="3:9" hidden="1" outlineLevel="1" x14ac:dyDescent="0.25">
      <c r="C137" t="str">
        <f>'Dropdown Lists'!D104</f>
        <v>LIGHTING TIMERS (HARD-WIRED, INDOOR)</v>
      </c>
      <c r="I137" t="s">
        <v>107</v>
      </c>
    </row>
    <row r="138" spans="3:9" hidden="1" outlineLevel="1" x14ac:dyDescent="0.25">
      <c r="C138" t="str">
        <f>'Dropdown Lists'!D105</f>
        <v>LOWER WATTAGE HID LAMPS</v>
      </c>
      <c r="I138" t="s">
        <v>108</v>
      </c>
    </row>
    <row r="139" spans="3:9" hidden="1" outlineLevel="1" x14ac:dyDescent="0.25">
      <c r="C139" t="str">
        <f>'Dropdown Lists'!D106</f>
        <v>METAL HALIDE DIRECT LAMP REPLACEMENT</v>
      </c>
      <c r="I139" t="s">
        <v>109</v>
      </c>
    </row>
    <row r="140" spans="3:9" hidden="1" outlineLevel="1" x14ac:dyDescent="0.25">
      <c r="C140" t="str">
        <f>'Dropdown Lists'!D107</f>
        <v>METAL HALIDE FIXTURE</v>
      </c>
      <c r="I140" t="s">
        <v>110</v>
      </c>
    </row>
    <row r="141" spans="3:9" hidden="1" outlineLevel="1" x14ac:dyDescent="0.25">
      <c r="C141" t="str">
        <f>'Dropdown Lists'!D108</f>
        <v>MOTION SENSORS (HARD-WIRED, INDOOR)</v>
      </c>
      <c r="I141" t="s">
        <v>111</v>
      </c>
    </row>
    <row r="142" spans="3:9" hidden="1" outlineLevel="1" x14ac:dyDescent="0.25">
      <c r="C142" t="str">
        <f>'Dropdown Lists'!D109</f>
        <v>NON-DIMMABLE SELF-BALLASTED CFL</v>
      </c>
      <c r="I142" t="s">
        <v>112</v>
      </c>
    </row>
    <row r="143" spans="3:9" hidden="1" outlineLevel="1" x14ac:dyDescent="0.25">
      <c r="C143" t="str">
        <f>'Dropdown Lists'!D110</f>
        <v>NON-ELECTRIC SPACE COOLING</v>
      </c>
    </row>
    <row r="144" spans="3:9" hidden="1" outlineLevel="1" x14ac:dyDescent="0.25">
      <c r="C144" t="str">
        <f>'Dropdown Lists'!D111</f>
        <v>OCCUPANCY SENSORS</v>
      </c>
    </row>
    <row r="145" spans="3:3" hidden="1" outlineLevel="1" x14ac:dyDescent="0.25">
      <c r="C145" t="str">
        <f>'Dropdown Lists'!D112</f>
        <v>OPEN DRIP-PROOF (ODP) MOTORS</v>
      </c>
    </row>
    <row r="146" spans="3:3" hidden="1" outlineLevel="1" x14ac:dyDescent="0.25">
      <c r="C146" t="str">
        <f>'Dropdown Lists'!D113</f>
        <v>OUTDOOR LIGHTING TIMER</v>
      </c>
    </row>
    <row r="147" spans="3:3" hidden="1" outlineLevel="1" x14ac:dyDescent="0.25">
      <c r="C147" t="str">
        <f>'Dropdown Lists'!D114</f>
        <v>OUTDOOR MOTION SENSOR</v>
      </c>
    </row>
    <row r="148" spans="3:3" hidden="1" outlineLevel="1" x14ac:dyDescent="0.25">
      <c r="C148" t="str">
        <f>'Dropdown Lists'!D115</f>
        <v>PHOTOCELL AND TIMER FOR LIGHTING CONTROL</v>
      </c>
    </row>
    <row r="149" spans="3:3" hidden="1" outlineLevel="1" x14ac:dyDescent="0.25">
      <c r="C149" t="str">
        <f>'Dropdown Lists'!D116</f>
        <v>POOL PUMP WITH TIME-CLOCK OR CONTROLLER</v>
      </c>
    </row>
    <row r="150" spans="3:3" hidden="1" outlineLevel="1" x14ac:dyDescent="0.25">
      <c r="C150" t="str">
        <f>'Dropdown Lists'!D117</f>
        <v>POWER BAR WITH INTEGRATED TIMER</v>
      </c>
    </row>
    <row r="151" spans="3:3" hidden="1" outlineLevel="1" x14ac:dyDescent="0.25">
      <c r="C151" t="str">
        <f>'Dropdown Lists'!D118</f>
        <v>POWER BAR, SMART (WITH AUTO SHUT-OFF)</v>
      </c>
    </row>
    <row r="152" spans="3:3" hidden="1" outlineLevel="1" x14ac:dyDescent="0.25">
      <c r="C152" t="str">
        <f>'Dropdown Lists'!D119</f>
        <v>PROGRAMMABLE THERMOSTAT</v>
      </c>
    </row>
    <row r="153" spans="3:3" hidden="1" outlineLevel="1" x14ac:dyDescent="0.25">
      <c r="C153" t="str">
        <f>'Dropdown Lists'!D120</f>
        <v>PROGRAMMABLE THERMOSTAT (BASEBOARD)</v>
      </c>
    </row>
    <row r="154" spans="3:3" hidden="1" outlineLevel="1" x14ac:dyDescent="0.25">
      <c r="C154" t="str">
        <f>'Dropdown Lists'!D121</f>
        <v>PULSE START METAL HALIDE</v>
      </c>
    </row>
    <row r="155" spans="3:3" hidden="1" outlineLevel="1" x14ac:dyDescent="0.25">
      <c r="C155" t="str">
        <f>'Dropdown Lists'!D122</f>
        <v>REDUCED WATTAGE T8 FIXTURES</v>
      </c>
    </row>
    <row r="156" spans="3:3" hidden="1" outlineLevel="1" x14ac:dyDescent="0.25">
      <c r="C156" t="str">
        <f>'Dropdown Lists'!D123</f>
        <v>REFRIGERATED DISPLAY CASE LED STRIP LIGHT</v>
      </c>
    </row>
    <row r="157" spans="3:3" hidden="1" outlineLevel="1" x14ac:dyDescent="0.25">
      <c r="C157" t="str">
        <f>'Dropdown Lists'!D124</f>
        <v xml:space="preserve">REFRIGERATOR REPLACEMENT                                                              </v>
      </c>
    </row>
    <row r="158" spans="3:3" hidden="1" outlineLevel="1" x14ac:dyDescent="0.25">
      <c r="C158" t="str">
        <f>'Dropdown Lists'!D125</f>
        <v>RESIDENTIAL ATTIC INSULATION</v>
      </c>
    </row>
    <row r="159" spans="3:3" hidden="1" outlineLevel="1" x14ac:dyDescent="0.25">
      <c r="C159" t="str">
        <f>'Dropdown Lists'!D126</f>
        <v xml:space="preserve">RESIDENTIAL CLOTHES DRYER                                                                           </v>
      </c>
    </row>
    <row r="160" spans="3:3" hidden="1" outlineLevel="1" x14ac:dyDescent="0.25">
      <c r="C160" t="str">
        <f>'Dropdown Lists'!D127</f>
        <v>SEASONAL LED LIGHTS</v>
      </c>
    </row>
    <row r="161" spans="3:3" hidden="1" outlineLevel="1" x14ac:dyDescent="0.25">
      <c r="C161" t="str">
        <f>'Dropdown Lists'!D128</f>
        <v>SELF BALLASTED CERAMIC METAL HALIDE LAMP</v>
      </c>
    </row>
    <row r="162" spans="3:3" hidden="1" outlineLevel="1" x14ac:dyDescent="0.25">
      <c r="C162" t="str">
        <f>'Dropdown Lists'!D129</f>
        <v>SINGLE CREEP HEAT PAD</v>
      </c>
    </row>
    <row r="163" spans="3:3" hidden="1" outlineLevel="1" x14ac:dyDescent="0.25">
      <c r="C163" t="str">
        <f>'Dropdown Lists'!D130</f>
        <v>SOLAR HOT WATER COLLECTOR</v>
      </c>
    </row>
    <row r="164" spans="3:3" hidden="1" outlineLevel="1" x14ac:dyDescent="0.25">
      <c r="C164" t="str">
        <f>'Dropdown Lists'!D131</f>
        <v>SOLAR LANDSCAPE LIGHTS</v>
      </c>
    </row>
    <row r="165" spans="3:3" hidden="1" outlineLevel="1" x14ac:dyDescent="0.25">
      <c r="C165" t="str">
        <f>'Dropdown Lists'!D132</f>
        <v>SOLAR THERMAL WATER HEATER</v>
      </c>
    </row>
    <row r="166" spans="3:3" hidden="1" outlineLevel="1" x14ac:dyDescent="0.25">
      <c r="C166" t="str">
        <f>'Dropdown Lists'!D133</f>
        <v>STANDARD PERFORMANCE MEDIUM BAY T8 FIXTURES</v>
      </c>
    </row>
    <row r="167" spans="3:3" hidden="1" outlineLevel="1" x14ac:dyDescent="0.25">
      <c r="C167" t="str">
        <f>'Dropdown Lists'!D134</f>
        <v>STANDARD PERFORMANCE T8</v>
      </c>
    </row>
    <row r="168" spans="3:3" hidden="1" outlineLevel="1" x14ac:dyDescent="0.25">
      <c r="C168" t="str">
        <f>'Dropdown Lists'!D135</f>
        <v>SYNCHRONOUS BELT</v>
      </c>
    </row>
    <row r="169" spans="3:3" hidden="1" outlineLevel="1" x14ac:dyDescent="0.25">
      <c r="C169" t="str">
        <f>'Dropdown Lists'!D136</f>
        <v>T5 FIXTURES</v>
      </c>
    </row>
    <row r="170" spans="3:3" hidden="1" outlineLevel="1" x14ac:dyDescent="0.25">
      <c r="C170" t="str">
        <f>'Dropdown Lists'!D137</f>
        <v>T5 MEDIUM AND HIGH BAY FIXTURES</v>
      </c>
    </row>
    <row r="171" spans="3:3" hidden="1" outlineLevel="1" x14ac:dyDescent="0.25">
      <c r="C171" t="str">
        <f>'Dropdown Lists'!D138</f>
        <v xml:space="preserve">T8 HIGH OUTPUT LAMPS &amp; ELECTRONIC BALLAST </v>
      </c>
    </row>
    <row r="172" spans="3:3" hidden="1" outlineLevel="1" x14ac:dyDescent="0.25">
      <c r="C172" t="str">
        <f>'Dropdown Lists'!D139</f>
        <v xml:space="preserve">T8 LAMPS &amp; ELECTRONIC BALLAST </v>
      </c>
    </row>
    <row r="173" spans="3:3" hidden="1" outlineLevel="1" x14ac:dyDescent="0.25">
      <c r="C173" t="str">
        <f>'Dropdown Lists'!D140</f>
        <v>TIMER AND CLIP-ON THERMOSTATIC CONTROLS</v>
      </c>
    </row>
    <row r="174" spans="3:3" hidden="1" outlineLevel="1" x14ac:dyDescent="0.25">
      <c r="C174" t="str">
        <f>'Dropdown Lists'!D141</f>
        <v>TOTALLY ENCLOSED FAN-COOLED (TEFC) MOTORS</v>
      </c>
    </row>
    <row r="175" spans="3:3" hidden="1" outlineLevel="1" x14ac:dyDescent="0.25">
      <c r="C175" t="str">
        <f>'Dropdown Lists'!D142</f>
        <v>ULTRA HIGH EFFICIENCY VENTILATION EXHAUST FANS</v>
      </c>
    </row>
    <row r="176" spans="3:3" hidden="1" outlineLevel="1" x14ac:dyDescent="0.25">
      <c r="C176" t="str">
        <f>'Dropdown Lists'!D143</f>
        <v>UNITARY AIR-CONDITIONING UNIT</v>
      </c>
    </row>
    <row r="177" spans="3:3" hidden="1" outlineLevel="1" x14ac:dyDescent="0.25">
      <c r="C177" t="str">
        <f>'Dropdown Lists'!D144</f>
        <v>UNITARY AIR-CONDITIONING UNIT WITH ECONOMIZER</v>
      </c>
    </row>
    <row r="178" spans="3:3" hidden="1" outlineLevel="1" x14ac:dyDescent="0.25">
      <c r="C178" t="str">
        <f>'Dropdown Lists'!D145</f>
        <v>VARIABLE FREQUENCY DRIVE (VFD)</v>
      </c>
    </row>
    <row r="179" spans="3:3" hidden="1" outlineLevel="1" x14ac:dyDescent="0.25">
      <c r="C179" t="str">
        <f>'Dropdown Lists'!D146</f>
        <v xml:space="preserve">VARIABLE SPEED POOL PUMP MOTORS                                                                     </v>
      </c>
    </row>
    <row r="180" spans="3:3" hidden="1" outlineLevel="1" x14ac:dyDescent="0.25">
      <c r="C180" t="str">
        <f>'Dropdown Lists'!D147</f>
        <v>WATER HEATER BLANKET</v>
      </c>
    </row>
    <row r="181" spans="3:3" hidden="1" outlineLevel="1" x14ac:dyDescent="0.25">
      <c r="C181" t="str">
        <f>'Dropdown Lists'!D148</f>
        <v>WATER TO AIR GROUND SOURCE HEAT PUMP CLOSED LOOP</v>
      </c>
    </row>
    <row r="182" spans="3:3" hidden="1" outlineLevel="1" x14ac:dyDescent="0.25">
      <c r="C182" t="str">
        <f>'Dropdown Lists'!D149</f>
        <v>WATER TO AIR GROUND SOURCE HEAT PUMP OPEN LOOP</v>
      </c>
    </row>
    <row r="183" spans="3:3" hidden="1" outlineLevel="1" x14ac:dyDescent="0.25">
      <c r="C183" t="str">
        <f>'Dropdown Lists'!D150</f>
        <v>WEATHERSTRIPPING (DOOR FRAME)</v>
      </c>
    </row>
    <row r="184" spans="3:3" hidden="1" outlineLevel="1" x14ac:dyDescent="0.25">
      <c r="C184" t="str">
        <f>'Dropdown Lists'!D151</f>
        <v>WEATHERSTRIPPING (FOAM OR V-STRIP)</v>
      </c>
    </row>
    <row r="185" spans="3:3" hidden="1" outlineLevel="1" x14ac:dyDescent="0.25">
      <c r="C185" t="str">
        <f>'Dropdown Lists'!D152</f>
        <v>WINDOW SOLAR FILM</v>
      </c>
    </row>
    <row r="186" spans="3:3" hidden="1" outlineLevel="1" x14ac:dyDescent="0.25">
      <c r="C186" t="str">
        <f>'Dropdown Lists'!D153</f>
        <v>Other</v>
      </c>
    </row>
    <row r="187" spans="3:3" hidden="1" x14ac:dyDescent="0.25"/>
    <row r="188" spans="3:3" hidden="1" x14ac:dyDescent="0.25"/>
    <row r="189" spans="3:3" hidden="1" x14ac:dyDescent="0.25"/>
    <row r="190" spans="3:3" hidden="1" x14ac:dyDescent="0.25"/>
  </sheetData>
  <mergeCells count="233">
    <mergeCell ref="V46:X46"/>
    <mergeCell ref="Y46:AA46"/>
    <mergeCell ref="V48:AD48"/>
    <mergeCell ref="C48:F48"/>
    <mergeCell ref="G48:O48"/>
    <mergeCell ref="R48:U48"/>
    <mergeCell ref="AB46:AD46"/>
    <mergeCell ref="G47:I47"/>
    <mergeCell ref="J47:L47"/>
    <mergeCell ref="M47:O47"/>
    <mergeCell ref="V47:X47"/>
    <mergeCell ref="Y47:AA47"/>
    <mergeCell ref="AB47:AD47"/>
    <mergeCell ref="C46:F47"/>
    <mergeCell ref="G46:I46"/>
    <mergeCell ref="J46:L46"/>
    <mergeCell ref="M46:O46"/>
    <mergeCell ref="R46:U47"/>
    <mergeCell ref="V45:X45"/>
    <mergeCell ref="Y45:AA45"/>
    <mergeCell ref="AB45:AD45"/>
    <mergeCell ref="C44:F44"/>
    <mergeCell ref="G44:I44"/>
    <mergeCell ref="J44:O44"/>
    <mergeCell ref="R44:U44"/>
    <mergeCell ref="V44:X44"/>
    <mergeCell ref="Y44:AD44"/>
    <mergeCell ref="C45:F45"/>
    <mergeCell ref="G45:I45"/>
    <mergeCell ref="J45:L45"/>
    <mergeCell ref="M45:O45"/>
    <mergeCell ref="R45:U45"/>
    <mergeCell ref="C43:F43"/>
    <mergeCell ref="G43:I43"/>
    <mergeCell ref="J43:O43"/>
    <mergeCell ref="R43:U43"/>
    <mergeCell ref="V43:X43"/>
    <mergeCell ref="Y43:AD43"/>
    <mergeCell ref="Y42:AD42"/>
    <mergeCell ref="C37:F38"/>
    <mergeCell ref="G37:I37"/>
    <mergeCell ref="J37:L37"/>
    <mergeCell ref="M37:O37"/>
    <mergeCell ref="R37:U38"/>
    <mergeCell ref="V37:X37"/>
    <mergeCell ref="Y37:AA37"/>
    <mergeCell ref="AB37:AD37"/>
    <mergeCell ref="G38:I38"/>
    <mergeCell ref="C39:F39"/>
    <mergeCell ref="G39:O39"/>
    <mergeCell ref="R39:U39"/>
    <mergeCell ref="B41:O41"/>
    <mergeCell ref="Q41:AD41"/>
    <mergeCell ref="C42:F42"/>
    <mergeCell ref="G42:I42"/>
    <mergeCell ref="J42:O42"/>
    <mergeCell ref="R42:U42"/>
    <mergeCell ref="V42:X42"/>
    <mergeCell ref="V39:AD39"/>
    <mergeCell ref="J38:L38"/>
    <mergeCell ref="M38:O38"/>
    <mergeCell ref="V38:X38"/>
    <mergeCell ref="Y38:AA38"/>
    <mergeCell ref="AB38:AD38"/>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4:F34"/>
    <mergeCell ref="G34:I34"/>
    <mergeCell ref="J34:O34"/>
    <mergeCell ref="R34:U34"/>
    <mergeCell ref="V34:X34"/>
    <mergeCell ref="Y34:AD34"/>
    <mergeCell ref="B32:O32"/>
    <mergeCell ref="Q32:AD32"/>
    <mergeCell ref="C33:F33"/>
    <mergeCell ref="G33:I33"/>
    <mergeCell ref="J33:O33"/>
    <mergeCell ref="R33:U33"/>
    <mergeCell ref="V33:X33"/>
    <mergeCell ref="Y33:AD33"/>
    <mergeCell ref="R30:U30"/>
    <mergeCell ref="V30:AD30"/>
    <mergeCell ref="C16:F16"/>
    <mergeCell ref="G16:I16"/>
    <mergeCell ref="J16:O16"/>
    <mergeCell ref="G20:I20"/>
    <mergeCell ref="J20:L20"/>
    <mergeCell ref="J28:L28"/>
    <mergeCell ref="M28:O28"/>
    <mergeCell ref="G29:I29"/>
    <mergeCell ref="B23:O23"/>
    <mergeCell ref="C24:F24"/>
    <mergeCell ref="J24:O24"/>
    <mergeCell ref="C25:F25"/>
    <mergeCell ref="V26:X26"/>
    <mergeCell ref="V27:X27"/>
    <mergeCell ref="V29:X29"/>
    <mergeCell ref="J27:L27"/>
    <mergeCell ref="M27:O27"/>
    <mergeCell ref="G28:I28"/>
    <mergeCell ref="R26:U26"/>
    <mergeCell ref="G24:I24"/>
    <mergeCell ref="G26:I26"/>
    <mergeCell ref="G27:I27"/>
    <mergeCell ref="Y29:AA29"/>
    <mergeCell ref="AB29:AD29"/>
    <mergeCell ref="R21:U21"/>
    <mergeCell ref="V21:AD21"/>
    <mergeCell ref="Q23:AD23"/>
    <mergeCell ref="R24:U24"/>
    <mergeCell ref="Y24:AD24"/>
    <mergeCell ref="R25:U25"/>
    <mergeCell ref="Y25:AD25"/>
    <mergeCell ref="Y27:AA27"/>
    <mergeCell ref="AB27:AD27"/>
    <mergeCell ref="Y28:AA28"/>
    <mergeCell ref="C26:F26"/>
    <mergeCell ref="J26:O26"/>
    <mergeCell ref="C27:F27"/>
    <mergeCell ref="C28:F29"/>
    <mergeCell ref="J29:L29"/>
    <mergeCell ref="M29:O29"/>
    <mergeCell ref="V28:X28"/>
    <mergeCell ref="V24:X24"/>
    <mergeCell ref="V25:X25"/>
    <mergeCell ref="R27:U27"/>
    <mergeCell ref="R28:U29"/>
    <mergeCell ref="Y7:AD7"/>
    <mergeCell ref="AB28:AD28"/>
    <mergeCell ref="V19:X19"/>
    <mergeCell ref="Y19:AA19"/>
    <mergeCell ref="J18:L18"/>
    <mergeCell ref="AB19:AD19"/>
    <mergeCell ref="V20:X20"/>
    <mergeCell ref="Y20:AA20"/>
    <mergeCell ref="AB20:AD20"/>
    <mergeCell ref="R18:U18"/>
    <mergeCell ref="J19:L19"/>
    <mergeCell ref="M19:O19"/>
    <mergeCell ref="J25:O25"/>
    <mergeCell ref="R17:U17"/>
    <mergeCell ref="V17:X17"/>
    <mergeCell ref="Y17:AD17"/>
    <mergeCell ref="R16:U16"/>
    <mergeCell ref="V16:X16"/>
    <mergeCell ref="Y16:AD16"/>
    <mergeCell ref="Y26:AD26"/>
    <mergeCell ref="Y15:AD15"/>
    <mergeCell ref="R19:U20"/>
    <mergeCell ref="V18:X18"/>
    <mergeCell ref="Y18:AA18"/>
    <mergeCell ref="C30:F30"/>
    <mergeCell ref="G30:O30"/>
    <mergeCell ref="G25:I25"/>
    <mergeCell ref="B1:L1"/>
    <mergeCell ref="C7:F7"/>
    <mergeCell ref="C9:F9"/>
    <mergeCell ref="C6:F6"/>
    <mergeCell ref="G9:I9"/>
    <mergeCell ref="R15:U15"/>
    <mergeCell ref="B3:O3"/>
    <mergeCell ref="G6:I6"/>
    <mergeCell ref="J6:O6"/>
    <mergeCell ref="G7:I7"/>
    <mergeCell ref="J7:O7"/>
    <mergeCell ref="C21:F21"/>
    <mergeCell ref="G21:O21"/>
    <mergeCell ref="C8:F8"/>
    <mergeCell ref="G8:I8"/>
    <mergeCell ref="J8:O8"/>
    <mergeCell ref="C10:F11"/>
    <mergeCell ref="B2:O2"/>
    <mergeCell ref="R10:U11"/>
    <mergeCell ref="G11:I11"/>
    <mergeCell ref="J11:L11"/>
    <mergeCell ref="AB18:AD18"/>
    <mergeCell ref="V15:X15"/>
    <mergeCell ref="C12:F12"/>
    <mergeCell ref="G12:O12"/>
    <mergeCell ref="B14:O14"/>
    <mergeCell ref="R12:U12"/>
    <mergeCell ref="V12:AD12"/>
    <mergeCell ref="Q14:AD14"/>
    <mergeCell ref="G15:I15"/>
    <mergeCell ref="M18:O18"/>
    <mergeCell ref="C17:F17"/>
    <mergeCell ref="G17:I17"/>
    <mergeCell ref="J17:O17"/>
    <mergeCell ref="M20:O20"/>
    <mergeCell ref="C15:F15"/>
    <mergeCell ref="J15:O15"/>
    <mergeCell ref="C19:F20"/>
    <mergeCell ref="C18:F18"/>
    <mergeCell ref="G18:I18"/>
    <mergeCell ref="G19:I19"/>
    <mergeCell ref="M11:O11"/>
    <mergeCell ref="J9:L9"/>
    <mergeCell ref="B5:O5"/>
    <mergeCell ref="M9:O9"/>
    <mergeCell ref="R9:U9"/>
    <mergeCell ref="V11:X11"/>
    <mergeCell ref="Y11:AA11"/>
    <mergeCell ref="AB11:AD11"/>
    <mergeCell ref="V10:X10"/>
    <mergeCell ref="Y10:AA10"/>
    <mergeCell ref="AB10:AD10"/>
    <mergeCell ref="G10:I10"/>
    <mergeCell ref="J10:L10"/>
    <mergeCell ref="M10:O10"/>
    <mergeCell ref="V9:X9"/>
    <mergeCell ref="Y9:AA9"/>
    <mergeCell ref="AB9:AD9"/>
    <mergeCell ref="R8:U8"/>
    <mergeCell ref="V8:X8"/>
    <mergeCell ref="Y8:AD8"/>
    <mergeCell ref="Q5:AD5"/>
    <mergeCell ref="R6:U6"/>
    <mergeCell ref="V6:X6"/>
    <mergeCell ref="Y6:AD6"/>
    <mergeCell ref="R7:U7"/>
    <mergeCell ref="V7:X7"/>
  </mergeCells>
  <dataValidations count="7">
    <dataValidation allowBlank="1" showInputMessage="1" showErrorMessage="1" promptTitle="Criteria" prompt="Provide general overview of proposed program or pilot objectives, eligible measures, target end-uses, delivery type, and duration (pilots). " sqref="V12:AD12 G39:O39 G21:O21 V21:AD21 G48:O48 G30:O30 G12:O12"/>
    <dataValidation type="list" allowBlank="1" showInputMessage="1" showErrorMessage="1" promptTitle="Criteria" prompt="If applicable, input LDCs who will be participating in proposed Program / Pilot." sqref="V10:AD11 G19:O20 V37:AD38 V19:AD20 V28:AD29 G28:O29 V46:AD47 G46:O47 G37:O38 G10:O11">
      <formula1>$I$66:$I$143</formula1>
    </dataValidation>
    <dataValidation type="list" allowBlank="1" showInputMessage="1" showErrorMessage="1" promptTitle="Criteria" prompt="Select customer segment(s) to be served by the Proposed Program/Pilot" sqref="V9:AD9 G18:O18 V36:AD36 V18:AD18 V27:AD27 G27:O27 V45:AD45 G45:O45 G36:O36 G9:O9">
      <formula1>$C$56:$C$63</formula1>
    </dataValidation>
    <dataValidation allowBlank="1" showInputMessage="1" showErrorMessage="1" promptTitle="Criteria" prompt="Input estimated submission date of Local or Regional Program or Pilot Business Case " sqref="V8:X8 G17:I17 V35:X35 V17:X17 V26:X26 G26:I26 V44:X44 G44:I44 G35:I35 G8:I8"/>
    <dataValidation allowBlank="1" showInputMessage="1" showErrorMessage="1" promptTitle="Criteria" prompt="Input Program Name" sqref="V6:X6 G15:I15 V24:X24 V15:X15 V33:X33 G24:I24 G33:I33 G42:I42 V42:X42 G6:I6"/>
    <dataValidation type="list" allowBlank="1" showInputMessage="1" showErrorMessage="1" promptTitle="Criteria" prompt="Select Program type (Regional, Local or Pilot)" sqref="V7:X7 V16:X16 V34:X34 G16:I16 V25:X25 G25:I25 G43:I43 V43:X43 G34:I34 G7:I7">
      <formula1>$G$66:$G$68</formula1>
    </dataValidation>
    <dataValidation type="list" allowBlank="1" showInputMessage="1" showErrorMessage="1" sqref="G22:I22 G40:I40">
      <formula1>$J$56:$J$63</formula1>
    </dataValidation>
  </dataValidations>
  <printOptions horizontalCentered="1" verticalCentered="1"/>
  <pageMargins left="0.5" right="0.5" top="0.5" bottom="0.5" header="0.5" footer="0.5"/>
  <pageSetup paperSize="17" scale="36"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view="pageBreakPreview" zoomScale="60" zoomScaleNormal="80" workbookViewId="0">
      <selection activeCell="D17" sqref="D17"/>
    </sheetView>
  </sheetViews>
  <sheetFormatPr defaultRowHeight="15" x14ac:dyDescent="0.25"/>
  <cols>
    <col min="1" max="1" width="3.28515625" customWidth="1"/>
    <col min="2" max="2" width="62.85546875" customWidth="1"/>
    <col min="3" max="3" width="138.5703125" customWidth="1"/>
  </cols>
  <sheetData>
    <row r="1" spans="1:6" ht="23.25" x14ac:dyDescent="0.35">
      <c r="A1" s="78" t="s">
        <v>393</v>
      </c>
      <c r="B1" s="330" t="s">
        <v>332</v>
      </c>
      <c r="C1" s="330"/>
    </row>
    <row r="3" spans="1:6" ht="19.149999999999999" customHeight="1" x14ac:dyDescent="0.25">
      <c r="B3" s="334" t="s">
        <v>311</v>
      </c>
      <c r="C3" s="335"/>
    </row>
    <row r="4" spans="1:6" ht="191.25" customHeight="1" x14ac:dyDescent="0.25">
      <c r="B4" s="113" t="s">
        <v>459</v>
      </c>
      <c r="C4" s="137" t="s">
        <v>538</v>
      </c>
      <c r="D4" s="32"/>
      <c r="E4" s="7"/>
      <c r="F4" s="7"/>
    </row>
    <row r="5" spans="1:6" ht="260.25" customHeight="1" x14ac:dyDescent="0.25">
      <c r="B5" s="114" t="s">
        <v>458</v>
      </c>
      <c r="C5" s="138" t="s">
        <v>559</v>
      </c>
      <c r="D5" s="32"/>
      <c r="E5" s="7"/>
      <c r="F5" s="7"/>
    </row>
    <row r="6" spans="1:6" ht="259.5" customHeight="1" x14ac:dyDescent="0.25">
      <c r="B6" s="114" t="s">
        <v>499</v>
      </c>
      <c r="C6" s="51" t="s">
        <v>549</v>
      </c>
      <c r="D6" s="32"/>
      <c r="E6" s="7"/>
      <c r="F6" s="7"/>
    </row>
  </sheetData>
  <sheetProtection formatRows="0"/>
  <dataConsolidate/>
  <mergeCells count="2">
    <mergeCell ref="B1:C1"/>
    <mergeCell ref="B3:C3"/>
  </mergeCells>
  <dataValidations xWindow="734" yWindow="659"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5" right="0.5" top="0.5" bottom="0.5" header="0.5" footer="0.5"/>
  <pageSetup paperSize="17" scale="96"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F10"/>
  <sheetViews>
    <sheetView showGridLines="0" view="pageBreakPreview" zoomScale="60" zoomScaleNormal="80" workbookViewId="0">
      <selection activeCell="B12" sqref="B12"/>
    </sheetView>
  </sheetViews>
  <sheetFormatPr defaultRowHeight="15" x14ac:dyDescent="0.25"/>
  <cols>
    <col min="1" max="1" width="3.28515625" customWidth="1"/>
    <col min="2" max="2" width="62.85546875" customWidth="1"/>
    <col min="3" max="3" width="139.140625" customWidth="1"/>
  </cols>
  <sheetData>
    <row r="1" spans="1:6" ht="23.25" x14ac:dyDescent="0.35">
      <c r="A1" s="78" t="s">
        <v>398</v>
      </c>
      <c r="B1" s="330" t="s">
        <v>360</v>
      </c>
      <c r="C1" s="330"/>
    </row>
    <row r="4" spans="1:6" ht="19.149999999999999" customHeight="1" x14ac:dyDescent="0.25">
      <c r="B4" s="336" t="s">
        <v>361</v>
      </c>
      <c r="C4" s="337"/>
    </row>
    <row r="5" spans="1:6" ht="120.6" customHeight="1" x14ac:dyDescent="0.25">
      <c r="B5" s="113" t="s">
        <v>394</v>
      </c>
      <c r="C5" s="51"/>
      <c r="D5" s="32"/>
      <c r="E5" s="7"/>
      <c r="F5" s="7"/>
    </row>
    <row r="6" spans="1:6" ht="128.44999999999999" customHeight="1" x14ac:dyDescent="0.25">
      <c r="B6" s="114" t="s">
        <v>396</v>
      </c>
      <c r="C6" s="51"/>
      <c r="D6" s="32"/>
      <c r="E6" s="7"/>
      <c r="F6" s="7"/>
    </row>
    <row r="7" spans="1:6" ht="178.15" customHeight="1" x14ac:dyDescent="0.25">
      <c r="B7" s="114" t="s">
        <v>397</v>
      </c>
      <c r="C7" s="51"/>
      <c r="D7" s="32"/>
      <c r="E7" s="7"/>
      <c r="F7" s="7"/>
    </row>
    <row r="8" spans="1:6" ht="144" customHeight="1" x14ac:dyDescent="0.25">
      <c r="B8" s="114" t="s">
        <v>395</v>
      </c>
      <c r="C8" s="51"/>
    </row>
    <row r="9" spans="1:6" ht="138" customHeight="1" x14ac:dyDescent="0.25">
      <c r="B9" s="114" t="s">
        <v>402</v>
      </c>
      <c r="C9" s="51"/>
    </row>
    <row r="10" spans="1:6" ht="114" customHeight="1" x14ac:dyDescent="0.25">
      <c r="B10" s="114" t="s">
        <v>362</v>
      </c>
      <c r="C10" s="51"/>
    </row>
  </sheetData>
  <sheetProtection formatRows="0"/>
  <dataConsolidate/>
  <mergeCells count="2">
    <mergeCell ref="B1:C1"/>
    <mergeCell ref="B4:C4"/>
  </mergeCells>
  <dataValidations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5" right="0.5" top="0.5" bottom="0.5" header="0.5" footer="0.5"/>
  <pageSetup paperSize="17" scale="82"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6.25" x14ac:dyDescent="0.4">
      <c r="A1" s="52" t="s">
        <v>333</v>
      </c>
      <c r="B1" s="53"/>
    </row>
    <row r="2" spans="1:11" x14ac:dyDescent="0.25">
      <c r="B2" s="1" t="s">
        <v>11</v>
      </c>
      <c r="D2" s="1" t="s">
        <v>20</v>
      </c>
      <c r="F2" s="1" t="s">
        <v>22</v>
      </c>
      <c r="K2" s="1" t="s">
        <v>36</v>
      </c>
    </row>
    <row r="3" spans="1:11" x14ac:dyDescent="0.25">
      <c r="B3" s="2" t="s">
        <v>299</v>
      </c>
      <c r="D3" t="s">
        <v>296</v>
      </c>
      <c r="F3" t="s">
        <v>23</v>
      </c>
      <c r="K3" t="s">
        <v>257</v>
      </c>
    </row>
    <row r="4" spans="1:11" x14ac:dyDescent="0.25">
      <c r="B4" s="2" t="s">
        <v>37</v>
      </c>
      <c r="D4" t="s">
        <v>297</v>
      </c>
      <c r="F4" t="s">
        <v>24</v>
      </c>
      <c r="K4" t="s">
        <v>120</v>
      </c>
    </row>
    <row r="5" spans="1:11" x14ac:dyDescent="0.25">
      <c r="B5" s="2" t="s">
        <v>38</v>
      </c>
      <c r="F5" t="s">
        <v>298</v>
      </c>
      <c r="K5" t="s">
        <v>32</v>
      </c>
    </row>
    <row r="6" spans="1:11" x14ac:dyDescent="0.25">
      <c r="B6" s="2" t="s">
        <v>39</v>
      </c>
      <c r="K6" t="s">
        <v>121</v>
      </c>
    </row>
    <row r="7" spans="1:11" x14ac:dyDescent="0.25">
      <c r="B7" s="2" t="s">
        <v>40</v>
      </c>
      <c r="K7" t="s">
        <v>122</v>
      </c>
    </row>
    <row r="8" spans="1:11" x14ac:dyDescent="0.25">
      <c r="B8" s="2" t="s">
        <v>41</v>
      </c>
      <c r="K8" t="s">
        <v>124</v>
      </c>
    </row>
    <row r="9" spans="1:11" x14ac:dyDescent="0.25">
      <c r="B9" s="2" t="s">
        <v>42</v>
      </c>
      <c r="D9" s="1" t="s">
        <v>25</v>
      </c>
      <c r="G9" s="1" t="s">
        <v>510</v>
      </c>
      <c r="K9" t="s">
        <v>123</v>
      </c>
    </row>
    <row r="10" spans="1:11" x14ac:dyDescent="0.25">
      <c r="B10" s="2" t="s">
        <v>43</v>
      </c>
      <c r="D10" t="s">
        <v>16</v>
      </c>
      <c r="G10" s="11" t="s">
        <v>114</v>
      </c>
      <c r="K10" s="8" t="s">
        <v>128</v>
      </c>
    </row>
    <row r="11" spans="1:11" x14ac:dyDescent="0.25">
      <c r="B11" s="2" t="s">
        <v>44</v>
      </c>
      <c r="D11" t="s">
        <v>15</v>
      </c>
      <c r="G11" s="11" t="s">
        <v>115</v>
      </c>
    </row>
    <row r="12" spans="1:11" x14ac:dyDescent="0.25">
      <c r="B12" s="2" t="s">
        <v>45</v>
      </c>
      <c r="D12" t="s">
        <v>17</v>
      </c>
      <c r="G12" s="11" t="s">
        <v>116</v>
      </c>
    </row>
    <row r="13" spans="1:11" x14ac:dyDescent="0.25">
      <c r="B13" s="2" t="s">
        <v>46</v>
      </c>
      <c r="D13" t="s">
        <v>26</v>
      </c>
      <c r="G13" s="11" t="s">
        <v>125</v>
      </c>
    </row>
    <row r="14" spans="1:11" x14ac:dyDescent="0.25">
      <c r="B14" s="2" t="s">
        <v>47</v>
      </c>
      <c r="D14" t="s">
        <v>18</v>
      </c>
      <c r="G14" s="11" t="s">
        <v>126</v>
      </c>
    </row>
    <row r="15" spans="1:11" x14ac:dyDescent="0.25">
      <c r="B15" s="2" t="s">
        <v>48</v>
      </c>
      <c r="D15" t="s">
        <v>12</v>
      </c>
      <c r="G15" s="8" t="s">
        <v>112</v>
      </c>
    </row>
    <row r="16" spans="1:11" x14ac:dyDescent="0.25">
      <c r="B16" s="2" t="s">
        <v>49</v>
      </c>
      <c r="D16" t="s">
        <v>27</v>
      </c>
    </row>
    <row r="17" spans="2:12" x14ac:dyDescent="0.25">
      <c r="B17" s="2" t="s">
        <v>50</v>
      </c>
      <c r="D17" s="8" t="s">
        <v>112</v>
      </c>
    </row>
    <row r="18" spans="2:12" x14ac:dyDescent="0.25">
      <c r="B18" s="2" t="s">
        <v>51</v>
      </c>
    </row>
    <row r="19" spans="2:12" x14ac:dyDescent="0.25">
      <c r="B19" s="2" t="s">
        <v>52</v>
      </c>
      <c r="D19" s="1" t="s">
        <v>30</v>
      </c>
      <c r="G19" s="1" t="s">
        <v>33</v>
      </c>
      <c r="L19" s="10" t="s">
        <v>259</v>
      </c>
    </row>
    <row r="20" spans="2:12" x14ac:dyDescent="0.25">
      <c r="B20" s="2" t="s">
        <v>53</v>
      </c>
      <c r="D20" t="s">
        <v>31</v>
      </c>
      <c r="G20" t="s">
        <v>34</v>
      </c>
      <c r="L20" s="11" t="s">
        <v>270</v>
      </c>
    </row>
    <row r="21" spans="2:12" x14ac:dyDescent="0.25">
      <c r="B21" s="2" t="s">
        <v>54</v>
      </c>
      <c r="D21" t="s">
        <v>32</v>
      </c>
      <c r="G21" t="s">
        <v>129</v>
      </c>
      <c r="L21" s="11" t="s">
        <v>269</v>
      </c>
    </row>
    <row r="22" spans="2:12" x14ac:dyDescent="0.25">
      <c r="B22" s="2" t="s">
        <v>55</v>
      </c>
      <c r="D22" t="s">
        <v>118</v>
      </c>
      <c r="G22" t="s">
        <v>255</v>
      </c>
      <c r="L22" s="11" t="s">
        <v>263</v>
      </c>
    </row>
    <row r="23" spans="2:12" x14ac:dyDescent="0.25">
      <c r="B23" s="2" t="s">
        <v>56</v>
      </c>
      <c r="D23" t="s">
        <v>119</v>
      </c>
      <c r="G23" t="s">
        <v>130</v>
      </c>
      <c r="L23" s="11" t="s">
        <v>262</v>
      </c>
    </row>
    <row r="24" spans="2:12" x14ac:dyDescent="0.25">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C00000"/>
    <pageSetUpPr fitToPage="1"/>
  </sheetPr>
  <dimension ref="A1:E43"/>
  <sheetViews>
    <sheetView view="pageBreakPreview" zoomScale="60" zoomScaleNormal="70" workbookViewId="0">
      <selection activeCell="D17" sqref="D17"/>
    </sheetView>
  </sheetViews>
  <sheetFormatPr defaultRowHeight="15" x14ac:dyDescent="0.25"/>
  <cols>
    <col min="1" max="1" width="8" customWidth="1"/>
    <col min="2" max="2" width="12" customWidth="1"/>
    <col min="3" max="3" width="35.140625" customWidth="1"/>
    <col min="4" max="4" width="67.5703125" customWidth="1"/>
    <col min="5" max="5" width="104.85546875" hidden="1" customWidth="1"/>
  </cols>
  <sheetData>
    <row r="1" spans="1:5" ht="18.75" x14ac:dyDescent="0.3">
      <c r="A1" s="130" t="s">
        <v>521</v>
      </c>
      <c r="B1" s="130"/>
    </row>
    <row r="3" spans="1:5" ht="30" x14ac:dyDescent="0.25">
      <c r="A3" s="136" t="s">
        <v>470</v>
      </c>
      <c r="B3" s="136" t="s">
        <v>511</v>
      </c>
      <c r="C3" s="127" t="s">
        <v>471</v>
      </c>
      <c r="D3" s="127" t="s">
        <v>493</v>
      </c>
      <c r="E3" s="127" t="s">
        <v>472</v>
      </c>
    </row>
    <row r="4" spans="1:5" x14ac:dyDescent="0.25">
      <c r="A4" s="341">
        <v>2</v>
      </c>
      <c r="B4" s="344">
        <v>42024</v>
      </c>
      <c r="C4" s="338" t="s">
        <v>473</v>
      </c>
      <c r="D4" s="128" t="s">
        <v>475</v>
      </c>
      <c r="E4" s="128" t="s">
        <v>474</v>
      </c>
    </row>
    <row r="5" spans="1:5" ht="30" x14ac:dyDescent="0.25">
      <c r="A5" s="342"/>
      <c r="B5" s="342"/>
      <c r="C5" s="339"/>
      <c r="D5" s="128" t="s">
        <v>476</v>
      </c>
      <c r="E5" s="128" t="s">
        <v>512</v>
      </c>
    </row>
    <row r="6" spans="1:5" ht="60" x14ac:dyDescent="0.25">
      <c r="A6" s="342"/>
      <c r="B6" s="342"/>
      <c r="C6" s="339"/>
      <c r="D6" s="128" t="s">
        <v>483</v>
      </c>
      <c r="E6" s="128" t="s">
        <v>490</v>
      </c>
    </row>
    <row r="7" spans="1:5" x14ac:dyDescent="0.25">
      <c r="A7" s="342"/>
      <c r="B7" s="342"/>
      <c r="C7" s="339"/>
      <c r="D7" s="128" t="s">
        <v>505</v>
      </c>
      <c r="E7" s="128" t="s">
        <v>507</v>
      </c>
    </row>
    <row r="8" spans="1:5" x14ac:dyDescent="0.25">
      <c r="A8" s="342"/>
      <c r="B8" s="342"/>
      <c r="C8" s="340"/>
      <c r="D8" s="128" t="s">
        <v>478</v>
      </c>
      <c r="E8" s="128" t="s">
        <v>489</v>
      </c>
    </row>
    <row r="9" spans="1:5" ht="30" x14ac:dyDescent="0.25">
      <c r="A9" s="342"/>
      <c r="B9" s="342"/>
      <c r="C9" s="128" t="s">
        <v>484</v>
      </c>
      <c r="D9" s="128" t="s">
        <v>483</v>
      </c>
      <c r="E9" s="128" t="s">
        <v>485</v>
      </c>
    </row>
    <row r="10" spans="1:5" ht="30" x14ac:dyDescent="0.25">
      <c r="A10" s="342"/>
      <c r="B10" s="342"/>
      <c r="C10" s="338" t="s">
        <v>515</v>
      </c>
      <c r="D10" s="128" t="s">
        <v>477</v>
      </c>
      <c r="E10" s="129" t="s">
        <v>479</v>
      </c>
    </row>
    <row r="11" spans="1:5" ht="30" x14ac:dyDescent="0.25">
      <c r="A11" s="342"/>
      <c r="B11" s="342"/>
      <c r="C11" s="339"/>
      <c r="D11" s="128" t="s">
        <v>478</v>
      </c>
      <c r="E11" s="128" t="s">
        <v>513</v>
      </c>
    </row>
    <row r="12" spans="1:5" x14ac:dyDescent="0.25">
      <c r="A12" s="342"/>
      <c r="B12" s="342"/>
      <c r="C12" s="339"/>
      <c r="D12" s="128" t="s">
        <v>482</v>
      </c>
      <c r="E12" s="128" t="s">
        <v>514</v>
      </c>
    </row>
    <row r="13" spans="1:5" ht="30" x14ac:dyDescent="0.25">
      <c r="A13" s="342"/>
      <c r="B13" s="342"/>
      <c r="C13" s="339"/>
      <c r="D13" s="128" t="s">
        <v>483</v>
      </c>
      <c r="E13" s="128" t="s">
        <v>487</v>
      </c>
    </row>
    <row r="14" spans="1:5" ht="45" x14ac:dyDescent="0.25">
      <c r="A14" s="342"/>
      <c r="B14" s="342"/>
      <c r="C14" s="339"/>
      <c r="D14" s="128" t="s">
        <v>488</v>
      </c>
      <c r="E14" s="128" t="s">
        <v>516</v>
      </c>
    </row>
    <row r="15" spans="1:5" x14ac:dyDescent="0.25">
      <c r="A15" s="342"/>
      <c r="B15" s="342"/>
      <c r="C15" s="339"/>
      <c r="D15" s="128" t="s">
        <v>505</v>
      </c>
      <c r="E15" s="128" t="s">
        <v>506</v>
      </c>
    </row>
    <row r="16" spans="1:5" ht="45" x14ac:dyDescent="0.25">
      <c r="A16" s="342"/>
      <c r="B16" s="342"/>
      <c r="C16" s="340"/>
      <c r="D16" s="128" t="s">
        <v>491</v>
      </c>
      <c r="E16" s="128" t="s">
        <v>492</v>
      </c>
    </row>
    <row r="17" spans="1:5" ht="45" x14ac:dyDescent="0.25">
      <c r="A17" s="342"/>
      <c r="B17" s="342"/>
      <c r="C17" s="338" t="s">
        <v>517</v>
      </c>
      <c r="D17" s="128" t="s">
        <v>519</v>
      </c>
      <c r="E17" s="129" t="s">
        <v>518</v>
      </c>
    </row>
    <row r="18" spans="1:5" ht="30" x14ac:dyDescent="0.25">
      <c r="A18" s="342"/>
      <c r="B18" s="342"/>
      <c r="C18" s="340"/>
      <c r="D18" s="128" t="s">
        <v>483</v>
      </c>
      <c r="E18" s="128" t="s">
        <v>486</v>
      </c>
    </row>
    <row r="19" spans="1:5" x14ac:dyDescent="0.25">
      <c r="A19" s="343"/>
      <c r="B19" s="343"/>
      <c r="C19" s="128" t="s">
        <v>480</v>
      </c>
      <c r="D19" s="128" t="s">
        <v>481</v>
      </c>
      <c r="E19" s="128" t="s">
        <v>520</v>
      </c>
    </row>
    <row r="20" spans="1:5" x14ac:dyDescent="0.25">
      <c r="A20" s="124"/>
      <c r="B20" s="124"/>
      <c r="C20" s="124"/>
      <c r="D20" s="124"/>
      <c r="E20" s="124"/>
    </row>
    <row r="21" spans="1:5" x14ac:dyDescent="0.25">
      <c r="A21" s="124"/>
      <c r="B21" s="124"/>
      <c r="C21" s="124"/>
      <c r="D21" s="124"/>
      <c r="E21" s="124"/>
    </row>
    <row r="22" spans="1:5" x14ac:dyDescent="0.25">
      <c r="A22" s="124"/>
      <c r="B22" s="124"/>
      <c r="C22" s="124"/>
      <c r="D22" s="124"/>
      <c r="E22" s="124"/>
    </row>
    <row r="23" spans="1:5" x14ac:dyDescent="0.25">
      <c r="A23" s="124"/>
      <c r="B23" s="124"/>
      <c r="D23" s="124"/>
      <c r="E23" s="126"/>
    </row>
    <row r="24" spans="1:5" x14ac:dyDescent="0.25">
      <c r="A24" s="124"/>
      <c r="B24" s="124"/>
      <c r="D24" s="124"/>
      <c r="E24" s="124"/>
    </row>
    <row r="25" spans="1:5" x14ac:dyDescent="0.25">
      <c r="A25" s="124"/>
      <c r="B25" s="124"/>
      <c r="C25" s="124"/>
      <c r="D25" s="124"/>
      <c r="E25" s="124"/>
    </row>
    <row r="26" spans="1:5" x14ac:dyDescent="0.25">
      <c r="A26" s="124"/>
      <c r="B26" s="124"/>
      <c r="C26" s="124"/>
      <c r="D26" s="124"/>
      <c r="E26" s="126"/>
    </row>
    <row r="27" spans="1:5" x14ac:dyDescent="0.25">
      <c r="A27" s="124"/>
      <c r="B27" s="124"/>
      <c r="C27" s="124"/>
      <c r="D27" s="124"/>
      <c r="E27" s="125"/>
    </row>
    <row r="28" spans="1:5" x14ac:dyDescent="0.25">
      <c r="A28" s="124"/>
      <c r="B28" s="124"/>
    </row>
    <row r="29" spans="1:5" x14ac:dyDescent="0.25">
      <c r="A29" s="124"/>
      <c r="B29" s="124"/>
      <c r="C29" s="124"/>
      <c r="D29" s="124"/>
      <c r="E29" s="124"/>
    </row>
    <row r="30" spans="1:5" x14ac:dyDescent="0.25">
      <c r="A30" s="124"/>
      <c r="B30" s="124"/>
      <c r="C30" s="124"/>
      <c r="D30" s="124"/>
      <c r="E30" s="124"/>
    </row>
    <row r="31" spans="1:5" x14ac:dyDescent="0.25">
      <c r="A31" s="124"/>
      <c r="B31" s="124"/>
      <c r="C31" s="124"/>
      <c r="D31" s="124"/>
      <c r="E31" s="124"/>
    </row>
    <row r="32" spans="1:5" x14ac:dyDescent="0.25">
      <c r="A32" s="124"/>
      <c r="B32" s="124"/>
      <c r="C32" s="124"/>
      <c r="D32" s="124"/>
      <c r="E32" s="124"/>
    </row>
    <row r="33" spans="1:5" x14ac:dyDescent="0.25">
      <c r="A33" s="124"/>
      <c r="B33" s="124"/>
      <c r="C33" s="124"/>
      <c r="D33" s="124"/>
      <c r="E33" s="124"/>
    </row>
    <row r="34" spans="1:5" x14ac:dyDescent="0.25">
      <c r="A34" s="124"/>
      <c r="B34" s="124"/>
      <c r="C34" s="124"/>
      <c r="D34" s="124"/>
      <c r="E34" s="124"/>
    </row>
    <row r="35" spans="1:5" x14ac:dyDescent="0.25">
      <c r="A35" s="124"/>
      <c r="B35" s="124"/>
      <c r="C35" s="124"/>
      <c r="D35" s="124"/>
      <c r="E35" s="124"/>
    </row>
    <row r="36" spans="1:5" x14ac:dyDescent="0.25">
      <c r="A36" s="124"/>
      <c r="B36" s="124"/>
      <c r="C36" s="124"/>
      <c r="D36" s="124"/>
      <c r="E36" s="124"/>
    </row>
    <row r="37" spans="1:5" x14ac:dyDescent="0.25">
      <c r="A37" s="124"/>
      <c r="B37" s="124"/>
      <c r="C37" s="124"/>
      <c r="D37" s="124"/>
      <c r="E37" s="124"/>
    </row>
    <row r="38" spans="1:5" x14ac:dyDescent="0.25">
      <c r="A38" s="124"/>
      <c r="B38" s="124"/>
      <c r="C38" s="124"/>
      <c r="D38" s="124"/>
      <c r="E38" s="124"/>
    </row>
    <row r="39" spans="1:5" x14ac:dyDescent="0.25">
      <c r="A39" s="124"/>
      <c r="B39" s="124"/>
      <c r="C39" s="124"/>
      <c r="D39" s="124"/>
      <c r="E39" s="124"/>
    </row>
    <row r="40" spans="1:5" x14ac:dyDescent="0.25">
      <c r="A40" s="124"/>
      <c r="B40" s="124"/>
      <c r="C40" s="124"/>
      <c r="D40" s="124"/>
      <c r="E40" s="124"/>
    </row>
    <row r="41" spans="1:5" x14ac:dyDescent="0.25">
      <c r="A41" s="124"/>
      <c r="B41" s="124"/>
      <c r="C41" s="124"/>
      <c r="D41" s="124"/>
      <c r="E41" s="124"/>
    </row>
    <row r="42" spans="1:5" x14ac:dyDescent="0.25">
      <c r="A42" s="124"/>
      <c r="B42" s="124"/>
      <c r="C42" s="124"/>
      <c r="D42" s="124"/>
      <c r="E42" s="124"/>
    </row>
    <row r="43" spans="1:5" x14ac:dyDescent="0.25">
      <c r="A43" s="124"/>
      <c r="B43" s="124"/>
      <c r="C43" s="124"/>
      <c r="D43" s="124"/>
      <c r="E43" s="124"/>
    </row>
  </sheetData>
  <mergeCells count="5">
    <mergeCell ref="C4:C8"/>
    <mergeCell ref="C10:C16"/>
    <mergeCell ref="C17:C18"/>
    <mergeCell ref="A4:A19"/>
    <mergeCell ref="B4:B19"/>
  </mergeCells>
  <printOptions horizontalCentered="1" verticalCentered="1"/>
  <pageMargins left="0.5" right="0.5" top="0.5" bottom="0.5" header="0.5" footer="0.5"/>
  <pageSetup paperSize="17"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view="pageBreakPreview" zoomScale="60" zoomScaleNormal="80" workbookViewId="0">
      <selection activeCell="C9" sqref="C9"/>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25" x14ac:dyDescent="0.35">
      <c r="A1" s="75" t="s">
        <v>377</v>
      </c>
      <c r="B1" s="74" t="s">
        <v>358</v>
      </c>
    </row>
    <row r="3" spans="1:3" ht="18.75" x14ac:dyDescent="0.25">
      <c r="B3" s="182" t="s">
        <v>378</v>
      </c>
      <c r="C3" s="183"/>
    </row>
    <row r="4" spans="1:3" ht="28.9" customHeight="1" x14ac:dyDescent="0.25">
      <c r="B4" s="202" t="s">
        <v>435</v>
      </c>
      <c r="C4" s="203"/>
    </row>
    <row r="6" spans="1:3" ht="18.75" x14ac:dyDescent="0.25">
      <c r="B6" s="182" t="s">
        <v>434</v>
      </c>
      <c r="C6" s="183"/>
    </row>
    <row r="7" spans="1:3" ht="69" customHeight="1" x14ac:dyDescent="0.25">
      <c r="B7" s="204" t="s">
        <v>502</v>
      </c>
      <c r="C7" s="205"/>
    </row>
    <row r="8" spans="1:3" ht="21" customHeight="1" x14ac:dyDescent="0.25">
      <c r="B8" s="33" t="s">
        <v>376</v>
      </c>
      <c r="C8" s="16" t="s">
        <v>565</v>
      </c>
    </row>
    <row r="9" spans="1:3" ht="26.45" customHeight="1" x14ac:dyDescent="0.25">
      <c r="B9" s="33" t="s">
        <v>1</v>
      </c>
      <c r="C9" s="40" t="s">
        <v>566</v>
      </c>
    </row>
    <row r="10" spans="1:3" ht="31.15" customHeight="1" x14ac:dyDescent="0.25">
      <c r="B10" s="33" t="s">
        <v>334</v>
      </c>
      <c r="C10" s="40"/>
    </row>
    <row r="11" spans="1:3" ht="22.15" customHeight="1" x14ac:dyDescent="0.25">
      <c r="B11" s="33"/>
      <c r="C11" s="87" t="s">
        <v>379</v>
      </c>
    </row>
    <row r="12" spans="1:3" ht="21" customHeight="1" x14ac:dyDescent="0.25">
      <c r="B12" s="33" t="s">
        <v>452</v>
      </c>
      <c r="C12" s="135">
        <v>43206</v>
      </c>
    </row>
  </sheetData>
  <mergeCells count="4">
    <mergeCell ref="B3:C3"/>
    <mergeCell ref="B4:C4"/>
    <mergeCell ref="B6:C6"/>
    <mergeCell ref="B7:C7"/>
  </mergeCells>
  <printOptions horizontalCentered="1" verticalCentered="1"/>
  <pageMargins left="0.5" right="0.5" top="0.5" bottom="0.5" header="0.5" footer="0.5"/>
  <pageSetup paperSize="17"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W21"/>
  <sheetViews>
    <sheetView showGridLines="0" view="pageBreakPreview" zoomScale="70" zoomScaleNormal="70" zoomScaleSheetLayoutView="70" workbookViewId="0">
      <selection activeCell="F6" sqref="F6"/>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6" width="20.42578125" style="3" customWidth="1"/>
    <col min="7" max="7" width="15.7109375" style="3" customWidth="1"/>
    <col min="8" max="8" width="19.42578125" style="3" customWidth="1"/>
    <col min="9" max="9" width="18" style="3" customWidth="1"/>
    <col min="10" max="10" width="12.42578125" style="3" customWidth="1"/>
    <col min="11" max="14" width="16.140625" style="3" customWidth="1"/>
    <col min="15" max="16384" width="9.140625" style="3"/>
  </cols>
  <sheetData>
    <row r="1" spans="1:18" ht="23.25" x14ac:dyDescent="0.35">
      <c r="A1" s="4" t="s">
        <v>390</v>
      </c>
      <c r="B1" s="4" t="s">
        <v>2</v>
      </c>
    </row>
    <row r="2" spans="1:18" ht="13.15" customHeight="1" x14ac:dyDescent="0.35">
      <c r="C2" s="4"/>
    </row>
    <row r="3" spans="1:18" ht="22.15" customHeight="1" x14ac:dyDescent="0.25">
      <c r="B3" s="208" t="s">
        <v>304</v>
      </c>
      <c r="C3" s="209"/>
      <c r="D3" s="209"/>
      <c r="E3" s="209"/>
      <c r="F3" s="209"/>
      <c r="G3" s="209"/>
      <c r="H3" s="209"/>
      <c r="I3" s="209"/>
      <c r="J3" s="209"/>
      <c r="K3" s="209"/>
      <c r="L3" s="209"/>
      <c r="M3" s="209"/>
      <c r="N3" s="209"/>
    </row>
    <row r="4" spans="1:18" ht="22.15" customHeight="1" x14ac:dyDescent="0.25">
      <c r="B4" s="206"/>
      <c r="C4" s="207"/>
      <c r="D4" s="23" t="s">
        <v>310</v>
      </c>
      <c r="E4" s="23" t="s">
        <v>315</v>
      </c>
      <c r="F4" s="23" t="s">
        <v>316</v>
      </c>
      <c r="G4" s="23" t="s">
        <v>317</v>
      </c>
      <c r="H4" s="23" t="s">
        <v>318</v>
      </c>
      <c r="I4" s="23" t="s">
        <v>319</v>
      </c>
      <c r="J4" s="23" t="s">
        <v>320</v>
      </c>
      <c r="K4" s="14" t="s">
        <v>321</v>
      </c>
      <c r="L4" s="14" t="s">
        <v>461</v>
      </c>
      <c r="M4" s="14" t="s">
        <v>462</v>
      </c>
      <c r="N4" s="14" t="s">
        <v>463</v>
      </c>
    </row>
    <row r="5" spans="1:18" ht="54.75" customHeight="1" x14ac:dyDescent="0.25">
      <c r="B5" s="88" t="s">
        <v>5</v>
      </c>
      <c r="C5" s="89" t="s">
        <v>382</v>
      </c>
      <c r="D5" s="58">
        <f>SUM(E5:K5)</f>
        <v>1648440</v>
      </c>
      <c r="E5" s="146">
        <f>1576050-20000</f>
        <v>1556050</v>
      </c>
      <c r="F5" s="146">
        <f>92.39*1000</f>
        <v>92390</v>
      </c>
      <c r="G5" s="64"/>
      <c r="H5" s="64"/>
      <c r="I5" s="64"/>
      <c r="J5" s="64"/>
      <c r="K5" s="64"/>
      <c r="L5" s="64"/>
      <c r="M5" s="64"/>
      <c r="N5" s="64"/>
    </row>
    <row r="6" spans="1:18" ht="42" customHeight="1" x14ac:dyDescent="0.25">
      <c r="B6" s="88" t="s">
        <v>6</v>
      </c>
      <c r="C6" s="90" t="s">
        <v>436</v>
      </c>
      <c r="D6" s="58">
        <f>SUM(E6:K6)</f>
        <v>1760185.848885627</v>
      </c>
      <c r="E6" s="59">
        <f>'D. CDM Plan Milestone LDC 1'!$AA$82</f>
        <v>1649700.8878433467</v>
      </c>
      <c r="F6" s="59">
        <f>'D. CDM Plan Milestone LDC 2'!$AA$89</f>
        <v>110484.9610422804</v>
      </c>
      <c r="G6" s="59">
        <f>'D. CDM Plan Milestone LDC 3'!$AA$80</f>
        <v>0</v>
      </c>
      <c r="H6" s="59">
        <f>'D. CDM Plan Milestone LDC 4'!$AA$80</f>
        <v>0</v>
      </c>
      <c r="I6" s="59">
        <f>'D. CDM Plan Milestone LDC 5'!$AA$80</f>
        <v>0</v>
      </c>
      <c r="J6" s="59">
        <f>'D. CDM Plan Milestone LDC 6'!$AA$80</f>
        <v>0</v>
      </c>
      <c r="K6" s="59">
        <f>'D.CDM Plan Milestone LDC 7'!$AA$80</f>
        <v>0</v>
      </c>
      <c r="L6" s="59">
        <f>'D. CDM Plan Milestone LDC 8'!$AA$80</f>
        <v>0</v>
      </c>
      <c r="M6" s="59">
        <f>'D. CDM Plan Milestone LDC 9'!$AA$80</f>
        <v>0</v>
      </c>
      <c r="N6" s="59">
        <f>'D. CDM Plan Milestone LDC 10'!$AA$80</f>
        <v>0</v>
      </c>
      <c r="O6" s="9"/>
      <c r="P6" s="9"/>
      <c r="Q6" s="9"/>
      <c r="R6" s="9"/>
    </row>
    <row r="7" spans="1:18" ht="53.25" customHeight="1" x14ac:dyDescent="0.25">
      <c r="B7" s="88" t="s">
        <v>7</v>
      </c>
      <c r="C7" s="90" t="s">
        <v>380</v>
      </c>
      <c r="D7" s="60">
        <f>SUM(E7:K7)</f>
        <v>420872488</v>
      </c>
      <c r="E7" s="63">
        <f>400296506-4000000</f>
        <v>396296506</v>
      </c>
      <c r="F7" s="63">
        <v>24575982</v>
      </c>
      <c r="G7" s="62"/>
      <c r="H7" s="62"/>
      <c r="I7" s="62"/>
      <c r="J7" s="62"/>
      <c r="K7" s="62"/>
      <c r="L7" s="62"/>
      <c r="M7" s="62"/>
      <c r="N7" s="62"/>
      <c r="O7" s="9"/>
      <c r="P7" s="9"/>
      <c r="Q7" s="9"/>
      <c r="R7" s="9"/>
    </row>
    <row r="8" spans="1:18" ht="34.15" customHeight="1" x14ac:dyDescent="0.25">
      <c r="B8" s="91" t="s">
        <v>8</v>
      </c>
      <c r="C8" s="92" t="s">
        <v>330</v>
      </c>
      <c r="D8" s="60">
        <f>SUM(E8:K8)</f>
        <v>339272750.81245703</v>
      </c>
      <c r="E8" s="61">
        <f>'D. CDM Plan Milestone LDC 1'!$Z$82</f>
        <v>311564105.31748396</v>
      </c>
      <c r="F8" s="59">
        <f>'D. CDM Plan Milestone LDC 2'!$Z$89</f>
        <v>27708645.494973071</v>
      </c>
      <c r="G8" s="59">
        <f>'D. CDM Plan Milestone LDC 3'!$Z$80</f>
        <v>0</v>
      </c>
      <c r="H8" s="59">
        <f>'D. CDM Plan Milestone LDC 4'!$Z$80</f>
        <v>0</v>
      </c>
      <c r="I8" s="59">
        <f>'D. CDM Plan Milestone LDC 5'!$Z$80</f>
        <v>0</v>
      </c>
      <c r="J8" s="59">
        <f>'D. CDM Plan Milestone LDC 6'!$Z$80</f>
        <v>0</v>
      </c>
      <c r="K8" s="59">
        <f>'D.CDM Plan Milestone LDC 7'!$Z$80</f>
        <v>0</v>
      </c>
      <c r="L8" s="59">
        <f>'D. CDM Plan Milestone LDC 8'!$Z$80</f>
        <v>0</v>
      </c>
      <c r="M8" s="59">
        <f>'D. CDM Plan Milestone LDC 9'!$Z$80</f>
        <v>0</v>
      </c>
      <c r="N8" s="59">
        <f>'D. CDM Plan Milestone LDC 10'!$Z$80</f>
        <v>0</v>
      </c>
      <c r="O8" s="9"/>
      <c r="P8" s="9"/>
      <c r="Q8" s="9"/>
      <c r="R8" s="9"/>
    </row>
    <row r="9" spans="1:18" ht="30.6" customHeight="1" x14ac:dyDescent="0.25">
      <c r="B9" s="216" t="s">
        <v>9</v>
      </c>
      <c r="C9" s="219" t="s">
        <v>381</v>
      </c>
      <c r="D9" s="222" t="s">
        <v>3</v>
      </c>
      <c r="E9" s="213" t="s">
        <v>406</v>
      </c>
      <c r="F9" s="214"/>
      <c r="G9" s="215"/>
      <c r="H9" s="213" t="s">
        <v>405</v>
      </c>
      <c r="I9" s="214"/>
      <c r="J9" s="215"/>
      <c r="K9" s="93" t="s">
        <v>253</v>
      </c>
      <c r="L9" s="81"/>
      <c r="M9" s="82"/>
      <c r="N9" s="9"/>
      <c r="O9" s="9"/>
      <c r="P9" s="9"/>
      <c r="Q9" s="9"/>
      <c r="R9" s="9"/>
    </row>
    <row r="10" spans="1:18" ht="17.45" customHeight="1" x14ac:dyDescent="0.25">
      <c r="B10" s="217"/>
      <c r="C10" s="220"/>
      <c r="D10" s="223"/>
      <c r="E10" s="94" t="s">
        <v>35</v>
      </c>
      <c r="F10" s="94" t="s">
        <v>132</v>
      </c>
      <c r="G10" s="94" t="s">
        <v>4</v>
      </c>
      <c r="H10" s="94" t="s">
        <v>35</v>
      </c>
      <c r="I10" s="94" t="s">
        <v>132</v>
      </c>
      <c r="J10" s="94" t="s">
        <v>4</v>
      </c>
      <c r="K10" s="95" t="s">
        <v>254</v>
      </c>
      <c r="L10" s="81"/>
      <c r="M10" s="82"/>
      <c r="N10" s="9"/>
      <c r="O10" s="9"/>
      <c r="P10" s="9"/>
      <c r="Q10" s="9"/>
      <c r="R10" s="9"/>
    </row>
    <row r="11" spans="1:18" x14ac:dyDescent="0.25">
      <c r="B11" s="217"/>
      <c r="C11" s="220"/>
      <c r="D11" s="96">
        <v>2015</v>
      </c>
      <c r="E11" s="63">
        <v>223408654.52522466</v>
      </c>
      <c r="F11" s="63">
        <v>103277729.12923673</v>
      </c>
      <c r="G11" s="20">
        <v>2.1631832575023209</v>
      </c>
      <c r="H11" s="63">
        <v>196226610.00925979</v>
      </c>
      <c r="I11" s="63">
        <v>8330035.0199999986</v>
      </c>
      <c r="J11" s="20">
        <v>23.556516813930493</v>
      </c>
      <c r="K11" s="163">
        <v>2.9666235026127464E-3</v>
      </c>
      <c r="L11" s="83" t="str">
        <f>IF(OR(G11&lt;1,J11&lt;1),"CDM Plan does not pass Annual Cost Effectiveness test","")</f>
        <v/>
      </c>
      <c r="M11" s="81"/>
    </row>
    <row r="12" spans="1:18" x14ac:dyDescent="0.25">
      <c r="B12" s="217"/>
      <c r="C12" s="220"/>
      <c r="D12" s="96">
        <v>2016</v>
      </c>
      <c r="E12" s="63">
        <v>174669734.75483233</v>
      </c>
      <c r="F12" s="63">
        <v>14058841.567299481</v>
      </c>
      <c r="G12" s="20">
        <v>12.424191134005651</v>
      </c>
      <c r="H12" s="63">
        <v>151886725.87376729</v>
      </c>
      <c r="I12" s="63">
        <v>44835531.372549012</v>
      </c>
      <c r="J12" s="20">
        <v>3.3876419264824729</v>
      </c>
      <c r="K12" s="163">
        <v>1.9626736060904225E-2</v>
      </c>
      <c r="L12" s="83" t="str">
        <f t="shared" ref="L12:L16" si="0">IF(OR(G12&lt;1,J12&lt;1),"CDM Plan does not pass Annual Cost Effectiveness test","")</f>
        <v/>
      </c>
      <c r="M12" s="81"/>
    </row>
    <row r="13" spans="1:18" x14ac:dyDescent="0.25">
      <c r="B13" s="217"/>
      <c r="C13" s="220"/>
      <c r="D13" s="96">
        <v>2017</v>
      </c>
      <c r="E13" s="63">
        <v>238360001.25124806</v>
      </c>
      <c r="F13" s="63">
        <v>97354340.693429843</v>
      </c>
      <c r="G13" s="20">
        <v>2.4483756918640842</v>
      </c>
      <c r="H13" s="63">
        <v>212736689.40021059</v>
      </c>
      <c r="I13" s="63">
        <v>81166657.831239223</v>
      </c>
      <c r="J13" s="20">
        <v>2.6209861916765163</v>
      </c>
      <c r="K13" s="163">
        <v>2.6487079892095072E-2</v>
      </c>
      <c r="L13" s="83" t="str">
        <f t="shared" si="0"/>
        <v/>
      </c>
      <c r="M13" s="81"/>
    </row>
    <row r="14" spans="1:18" x14ac:dyDescent="0.25">
      <c r="B14" s="217"/>
      <c r="C14" s="220"/>
      <c r="D14" s="96">
        <v>2018</v>
      </c>
      <c r="E14" s="63">
        <v>246004440.79063311</v>
      </c>
      <c r="F14" s="63">
        <v>152417772.95316601</v>
      </c>
      <c r="G14" s="20">
        <v>1.6140141403734054</v>
      </c>
      <c r="H14" s="63">
        <v>219771991.482292</v>
      </c>
      <c r="I14" s="63">
        <v>71777604.389137045</v>
      </c>
      <c r="J14" s="20">
        <v>3.0618462869116416</v>
      </c>
      <c r="K14" s="163">
        <v>2.6838317118679442E-2</v>
      </c>
      <c r="L14" s="83" t="str">
        <f t="shared" si="0"/>
        <v/>
      </c>
      <c r="M14" s="81"/>
    </row>
    <row r="15" spans="1:18" x14ac:dyDescent="0.25">
      <c r="B15" s="217"/>
      <c r="C15" s="220"/>
      <c r="D15" s="96">
        <v>2019</v>
      </c>
      <c r="E15" s="63">
        <v>221187387.58163509</v>
      </c>
      <c r="F15" s="63">
        <v>125444819.23047425</v>
      </c>
      <c r="G15" s="20">
        <v>1.7632245710781984</v>
      </c>
      <c r="H15" s="63">
        <v>197195445.88761568</v>
      </c>
      <c r="I15" s="63">
        <v>62395613.253342874</v>
      </c>
      <c r="J15" s="20">
        <v>3.1604056055503364</v>
      </c>
      <c r="K15" s="163">
        <v>2.5577126000750058E-2</v>
      </c>
      <c r="L15" s="83" t="str">
        <f t="shared" si="0"/>
        <v/>
      </c>
      <c r="M15" s="81"/>
    </row>
    <row r="16" spans="1:18" x14ac:dyDescent="0.25">
      <c r="B16" s="217"/>
      <c r="C16" s="220"/>
      <c r="D16" s="96">
        <v>2020</v>
      </c>
      <c r="E16" s="63">
        <v>156458431.48493376</v>
      </c>
      <c r="F16" s="63">
        <v>100448394.80505419</v>
      </c>
      <c r="G16" s="20">
        <v>1.5576001168419007</v>
      </c>
      <c r="H16" s="63">
        <v>140444271.15501827</v>
      </c>
      <c r="I16" s="63">
        <v>51676196.511955865</v>
      </c>
      <c r="J16" s="20">
        <v>2.7177749260730697</v>
      </c>
      <c r="K16" s="163">
        <v>3.0348118586857452E-2</v>
      </c>
      <c r="L16" s="83" t="str">
        <f t="shared" si="0"/>
        <v/>
      </c>
      <c r="M16" s="81"/>
    </row>
    <row r="17" spans="2:23" x14ac:dyDescent="0.25">
      <c r="B17" s="218"/>
      <c r="C17" s="221"/>
      <c r="D17" s="97" t="s">
        <v>335</v>
      </c>
      <c r="E17" s="60">
        <v>1260088650.3885069</v>
      </c>
      <c r="F17" s="60">
        <v>593001898.37866056</v>
      </c>
      <c r="G17" s="20">
        <v>2.1249318996005626</v>
      </c>
      <c r="H17" s="60">
        <v>1118261733.8081636</v>
      </c>
      <c r="I17" s="60">
        <v>320181638.37822402</v>
      </c>
      <c r="J17" s="20">
        <v>3.4925854570310615</v>
      </c>
      <c r="K17" s="163">
        <v>2.1383291085451426E-2</v>
      </c>
      <c r="L17" s="83" t="str">
        <f>IF(OR(G17&lt;1,J17&lt;1),"CDM Plan does not pass Overall Cost Effectiveness test","")</f>
        <v/>
      </c>
      <c r="M17" s="81"/>
    </row>
    <row r="18" spans="2:23" ht="54" customHeight="1" x14ac:dyDescent="0.25">
      <c r="B18" s="210" t="s">
        <v>302</v>
      </c>
      <c r="C18" s="233" t="s">
        <v>383</v>
      </c>
      <c r="D18" s="224"/>
      <c r="E18" s="225"/>
      <c r="F18" s="225"/>
      <c r="G18" s="225"/>
      <c r="H18" s="225"/>
      <c r="I18" s="225"/>
      <c r="J18" s="225"/>
      <c r="K18" s="226"/>
      <c r="L18" s="84"/>
      <c r="M18" s="84"/>
      <c r="N18" s="5"/>
      <c r="O18" s="5"/>
      <c r="P18" s="5"/>
      <c r="Q18" s="5"/>
      <c r="R18" s="5"/>
      <c r="S18" s="5"/>
      <c r="T18" s="5"/>
      <c r="U18" s="5"/>
      <c r="V18" s="5"/>
      <c r="W18" s="5"/>
    </row>
    <row r="19" spans="2:23" x14ac:dyDescent="0.25">
      <c r="B19" s="211"/>
      <c r="C19" s="234"/>
      <c r="D19" s="227"/>
      <c r="E19" s="228"/>
      <c r="F19" s="228"/>
      <c r="G19" s="228"/>
      <c r="H19" s="228"/>
      <c r="I19" s="228"/>
      <c r="J19" s="228"/>
      <c r="K19" s="229"/>
      <c r="L19" s="85"/>
      <c r="M19" s="85"/>
      <c r="N19" s="5"/>
      <c r="O19" s="5"/>
      <c r="P19" s="5"/>
      <c r="Q19" s="5"/>
      <c r="R19" s="5"/>
      <c r="S19" s="5"/>
      <c r="T19" s="5"/>
      <c r="U19" s="5"/>
      <c r="V19" s="5"/>
      <c r="W19" s="5"/>
    </row>
    <row r="20" spans="2:23" ht="19.5" customHeight="1" x14ac:dyDescent="0.25">
      <c r="B20" s="212"/>
      <c r="C20" s="235"/>
      <c r="D20" s="230"/>
      <c r="E20" s="231"/>
      <c r="F20" s="231"/>
      <c r="G20" s="231"/>
      <c r="H20" s="231"/>
      <c r="I20" s="231"/>
      <c r="J20" s="231"/>
      <c r="K20" s="232"/>
      <c r="L20" s="85"/>
      <c r="M20" s="85"/>
      <c r="N20" s="5"/>
      <c r="O20" s="5"/>
      <c r="P20" s="5"/>
      <c r="Q20" s="5"/>
      <c r="R20" s="5"/>
      <c r="S20" s="5"/>
      <c r="T20" s="5"/>
      <c r="U20" s="5"/>
      <c r="V20" s="5"/>
      <c r="W20" s="5"/>
    </row>
    <row r="21" spans="2:23" x14ac:dyDescent="0.25">
      <c r="L21" s="86"/>
      <c r="M21" s="86"/>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5" right="0.5" top="0.5" bottom="0.5" header="0.5" footer="0.5"/>
  <pageSetup paperSize="17" scale="78"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ignoredErrors>
    <ignoredError sqref="F5"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C141"/>
  <sheetViews>
    <sheetView showGridLines="0" tabSelected="1" zoomScale="85" zoomScaleNormal="85" zoomScaleSheetLayoutView="50" zoomScalePageLayoutView="55" workbookViewId="0"/>
  </sheetViews>
  <sheetFormatPr defaultColWidth="9.140625" defaultRowHeight="15" x14ac:dyDescent="0.25"/>
  <cols>
    <col min="1" max="1" width="4.7109375" style="3" customWidth="1"/>
    <col min="2" max="2" width="21.85546875" style="3" customWidth="1"/>
    <col min="3" max="3" width="56.28515625" style="3" customWidth="1"/>
    <col min="4" max="4" width="49.7109375" style="3" customWidth="1"/>
    <col min="5" max="5" width="39.42578125" style="3" customWidth="1"/>
    <col min="6" max="6" width="23.28515625" style="3" customWidth="1"/>
    <col min="7" max="13" width="6.7109375" style="3" customWidth="1"/>
    <col min="14" max="14" width="16.28515625" style="3" customWidth="1"/>
    <col min="15" max="15" width="15.7109375" style="3" customWidth="1"/>
    <col min="16" max="16" width="18" style="3" customWidth="1"/>
    <col min="17" max="17" width="21.7109375" style="3" customWidth="1"/>
    <col min="18" max="18" width="20.28515625" style="3" customWidth="1"/>
    <col min="19" max="19" width="15.7109375" style="3" customWidth="1"/>
    <col min="20" max="20" width="20.85546875" style="3" customWidth="1"/>
    <col min="21" max="23" width="15.7109375" style="3" customWidth="1"/>
    <col min="24" max="24" width="18.42578125" style="3" customWidth="1"/>
    <col min="25" max="25" width="15.7109375" style="3" customWidth="1"/>
    <col min="26" max="26" width="19.140625" style="3" customWidth="1"/>
    <col min="27" max="27" width="19.28515625" style="3" customWidth="1"/>
    <col min="28" max="28" width="12.140625" style="3" customWidth="1"/>
    <col min="29" max="16384" width="9.140625" style="3"/>
  </cols>
  <sheetData>
    <row r="1" spans="1:27" ht="23.25" x14ac:dyDescent="0.35">
      <c r="A1" s="4" t="s">
        <v>391</v>
      </c>
      <c r="B1" s="4" t="s">
        <v>385</v>
      </c>
    </row>
    <row r="2" spans="1:27" ht="17.45" customHeight="1" x14ac:dyDescent="0.25">
      <c r="A2" s="98"/>
      <c r="B2" s="243"/>
      <c r="C2" s="243"/>
      <c r="D2" s="243"/>
      <c r="E2" s="243"/>
      <c r="F2" s="99"/>
      <c r="G2" s="100"/>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503</v>
      </c>
      <c r="D7" s="269"/>
      <c r="E7" s="269"/>
      <c r="F7" s="269"/>
      <c r="G7" s="269"/>
      <c r="H7" s="269"/>
      <c r="I7" s="269"/>
      <c r="J7" s="269"/>
      <c r="K7" s="269"/>
      <c r="L7" s="270"/>
      <c r="M7" s="104"/>
      <c r="N7" s="105"/>
      <c r="O7" s="105"/>
      <c r="P7" s="105"/>
      <c r="Q7" s="105"/>
      <c r="R7" s="105"/>
      <c r="S7" s="105"/>
      <c r="T7" s="105"/>
      <c r="U7" s="105"/>
      <c r="V7" s="105"/>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331</v>
      </c>
      <c r="C9" s="76" t="str">
        <f>IF('A. General Information'!C13="","",'A. General Information'!C13)</f>
        <v>Toronto Hydro-Electric System Limited</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53" t="s">
        <v>307</v>
      </c>
      <c r="V15" s="108" t="s">
        <v>326</v>
      </c>
      <c r="W15" s="108" t="s">
        <v>307</v>
      </c>
      <c r="X15" s="108" t="s">
        <v>326</v>
      </c>
      <c r="Y15" s="108" t="s">
        <v>307</v>
      </c>
      <c r="Z15" s="108" t="s">
        <v>389</v>
      </c>
      <c r="AA15" s="108" t="s">
        <v>312</v>
      </c>
    </row>
    <row r="16" spans="1:27" ht="15" customHeight="1" x14ac:dyDescent="0.25">
      <c r="A16" s="147" t="s">
        <v>534</v>
      </c>
      <c r="B16" s="236" t="s">
        <v>300</v>
      </c>
      <c r="C16" s="40" t="s">
        <v>264</v>
      </c>
      <c r="D16" s="40"/>
      <c r="E16" s="55"/>
      <c r="F16" s="141">
        <v>42186</v>
      </c>
      <c r="G16" s="48"/>
      <c r="H16" s="48"/>
      <c r="I16" s="48" t="s">
        <v>296</v>
      </c>
      <c r="J16" s="48" t="s">
        <v>296</v>
      </c>
      <c r="K16" s="48"/>
      <c r="L16" s="48" t="s">
        <v>296</v>
      </c>
      <c r="M16" s="48" t="s">
        <v>296</v>
      </c>
      <c r="N16" s="63">
        <v>3285077.03</v>
      </c>
      <c r="O16" s="146">
        <v>32022.357826738797</v>
      </c>
      <c r="P16" s="63">
        <v>26503158</v>
      </c>
      <c r="Q16" s="146">
        <v>163767.55499999999</v>
      </c>
      <c r="R16" s="63">
        <v>34141413.599580176</v>
      </c>
      <c r="S16" s="146">
        <v>197860.3301405058</v>
      </c>
      <c r="T16" s="63">
        <v>33469561.960872881</v>
      </c>
      <c r="U16" s="146">
        <v>197325.65077616533</v>
      </c>
      <c r="V16" s="63">
        <v>29018862.99764486</v>
      </c>
      <c r="W16" s="146">
        <v>163201.87424285637</v>
      </c>
      <c r="X16" s="63">
        <v>26895884.984823234</v>
      </c>
      <c r="Y16" s="146">
        <v>146881.68681857077</v>
      </c>
      <c r="Z16" s="60">
        <v>153313958.57292113</v>
      </c>
      <c r="AA16" s="143">
        <v>897137.62663149473</v>
      </c>
    </row>
    <row r="17" spans="1:27" ht="15" customHeight="1" x14ac:dyDescent="0.25">
      <c r="A17" s="147"/>
      <c r="B17" s="237"/>
      <c r="C17" s="40" t="s">
        <v>554</v>
      </c>
      <c r="D17" s="40"/>
      <c r="E17" s="55"/>
      <c r="F17" s="141">
        <v>42401</v>
      </c>
      <c r="G17" s="48"/>
      <c r="H17" s="48"/>
      <c r="I17" s="48" t="s">
        <v>296</v>
      </c>
      <c r="J17" s="48"/>
      <c r="K17" s="48"/>
      <c r="L17" s="48"/>
      <c r="M17" s="48"/>
      <c r="N17" s="63">
        <v>0</v>
      </c>
      <c r="O17" s="146">
        <v>0</v>
      </c>
      <c r="P17" s="63">
        <v>166782</v>
      </c>
      <c r="Q17" s="146">
        <v>55.48</v>
      </c>
      <c r="R17" s="63">
        <v>1519279.8907550741</v>
      </c>
      <c r="S17" s="146">
        <v>3990.5227066285606</v>
      </c>
      <c r="T17" s="63">
        <v>1560244.0549818042</v>
      </c>
      <c r="U17" s="146">
        <v>4543.565071963666</v>
      </c>
      <c r="V17" s="63">
        <v>1556960.7439355566</v>
      </c>
      <c r="W17" s="146">
        <v>4529.8904940000002</v>
      </c>
      <c r="X17" s="63">
        <v>1447992.6683971519</v>
      </c>
      <c r="Y17" s="146">
        <v>4076.9014446000006</v>
      </c>
      <c r="Z17" s="60">
        <v>6251259.3580695875</v>
      </c>
      <c r="AA17" s="143">
        <v>17187.543220961012</v>
      </c>
    </row>
    <row r="18" spans="1:27" ht="15" customHeight="1" x14ac:dyDescent="0.25">
      <c r="A18" s="147"/>
      <c r="B18" s="237"/>
      <c r="C18" s="40" t="s">
        <v>266</v>
      </c>
      <c r="D18" s="40"/>
      <c r="E18" s="55"/>
      <c r="F18" s="141">
        <v>42186</v>
      </c>
      <c r="G18" s="48"/>
      <c r="H18" s="48"/>
      <c r="I18" s="48" t="s">
        <v>296</v>
      </c>
      <c r="J18" s="48" t="s">
        <v>296</v>
      </c>
      <c r="K18" s="48"/>
      <c r="L18" s="48" t="s">
        <v>296</v>
      </c>
      <c r="M18" s="48" t="s">
        <v>296</v>
      </c>
      <c r="N18" s="63">
        <v>104735.5</v>
      </c>
      <c r="O18" s="146">
        <v>77.096999999999994</v>
      </c>
      <c r="P18" s="63">
        <v>1604652</v>
      </c>
      <c r="Q18" s="146">
        <v>3687.7620000000002</v>
      </c>
      <c r="R18" s="63">
        <v>3735638.7470015502</v>
      </c>
      <c r="S18" s="146">
        <v>6258.794752735088</v>
      </c>
      <c r="T18" s="63">
        <v>2371420.0320636192</v>
      </c>
      <c r="U18" s="146">
        <v>3858.5569215999994</v>
      </c>
      <c r="V18" s="63">
        <v>1962732.1</v>
      </c>
      <c r="W18" s="146">
        <v>2963.9578199999996</v>
      </c>
      <c r="X18" s="63">
        <v>1962732.1</v>
      </c>
      <c r="Y18" s="146">
        <v>2963.9578199999996</v>
      </c>
      <c r="Z18" s="60">
        <v>11741910.479065169</v>
      </c>
      <c r="AA18" s="143">
        <v>19810.126314335084</v>
      </c>
    </row>
    <row r="19" spans="1:27" ht="15" customHeight="1" x14ac:dyDescent="0.25">
      <c r="A19" s="147"/>
      <c r="B19" s="237"/>
      <c r="C19" s="40" t="s">
        <v>555</v>
      </c>
      <c r="D19" s="40"/>
      <c r="E19" s="55"/>
      <c r="F19" s="115">
        <v>42755</v>
      </c>
      <c r="G19" s="48"/>
      <c r="H19" s="48"/>
      <c r="I19" s="48" t="s">
        <v>296</v>
      </c>
      <c r="J19" s="48" t="s">
        <v>296</v>
      </c>
      <c r="K19" s="48"/>
      <c r="L19" s="48" t="s">
        <v>296</v>
      </c>
      <c r="M19" s="48"/>
      <c r="N19" s="63">
        <v>0</v>
      </c>
      <c r="O19" s="146">
        <v>0</v>
      </c>
      <c r="P19" s="63">
        <v>0</v>
      </c>
      <c r="Q19" s="146">
        <v>0</v>
      </c>
      <c r="R19" s="63">
        <v>1137481.2800000005</v>
      </c>
      <c r="S19" s="146">
        <v>4214.6470000000008</v>
      </c>
      <c r="T19" s="63">
        <v>1791369.8910624005</v>
      </c>
      <c r="U19" s="146">
        <v>5656.5412127599993</v>
      </c>
      <c r="V19" s="63">
        <v>1623927.8400000003</v>
      </c>
      <c r="W19" s="146">
        <v>4958.8659999999991</v>
      </c>
      <c r="X19" s="63">
        <v>1623927.8400000003</v>
      </c>
      <c r="Y19" s="146">
        <v>4958.8659999999991</v>
      </c>
      <c r="Z19" s="60">
        <v>6176706.8510624031</v>
      </c>
      <c r="AA19" s="143">
        <v>16977.184687437701</v>
      </c>
    </row>
    <row r="20" spans="1:27" ht="15" customHeight="1" x14ac:dyDescent="0.25">
      <c r="A20" s="147"/>
      <c r="B20" s="237"/>
      <c r="C20" s="40"/>
      <c r="D20" s="40" t="s">
        <v>540</v>
      </c>
      <c r="E20" s="55"/>
      <c r="F20" s="115">
        <v>42124</v>
      </c>
      <c r="G20" s="48"/>
      <c r="H20" s="48"/>
      <c r="I20" s="48" t="s">
        <v>296</v>
      </c>
      <c r="J20" s="48" t="s">
        <v>296</v>
      </c>
      <c r="K20" s="48"/>
      <c r="L20" s="48" t="s">
        <v>296</v>
      </c>
      <c r="M20" s="48" t="s">
        <v>296</v>
      </c>
      <c r="N20" s="63">
        <v>0</v>
      </c>
      <c r="O20" s="146">
        <v>667.97900000000004</v>
      </c>
      <c r="P20" s="63">
        <v>0</v>
      </c>
      <c r="Q20" s="146">
        <v>0</v>
      </c>
      <c r="R20" s="63">
        <v>0</v>
      </c>
      <c r="S20" s="146">
        <v>0</v>
      </c>
      <c r="T20" s="63">
        <v>0</v>
      </c>
      <c r="U20" s="146">
        <v>0</v>
      </c>
      <c r="V20" s="63">
        <v>0</v>
      </c>
      <c r="W20" s="146">
        <v>0</v>
      </c>
      <c r="X20" s="63">
        <v>0</v>
      </c>
      <c r="Y20" s="146">
        <v>0</v>
      </c>
      <c r="Z20" s="60">
        <v>0</v>
      </c>
      <c r="AA20" s="143">
        <v>667.97900000000004</v>
      </c>
    </row>
    <row r="21" spans="1:27" ht="15" customHeight="1" x14ac:dyDescent="0.25">
      <c r="A21" s="147"/>
      <c r="B21" s="237"/>
      <c r="C21" s="40"/>
      <c r="D21" s="40" t="s">
        <v>543</v>
      </c>
      <c r="E21" s="55"/>
      <c r="F21" s="115">
        <v>42755</v>
      </c>
      <c r="G21" s="48"/>
      <c r="H21" s="48"/>
      <c r="I21" s="48"/>
      <c r="J21" s="48" t="s">
        <v>296</v>
      </c>
      <c r="K21" s="48"/>
      <c r="L21" s="48" t="s">
        <v>296</v>
      </c>
      <c r="M21" s="48" t="s">
        <v>296</v>
      </c>
      <c r="N21" s="63">
        <v>0</v>
      </c>
      <c r="O21" s="146">
        <v>0</v>
      </c>
      <c r="P21" s="63">
        <v>100075</v>
      </c>
      <c r="Q21" s="146">
        <v>834.02200000000005</v>
      </c>
      <c r="R21" s="63">
        <v>3254577.3891729079</v>
      </c>
      <c r="S21" s="146">
        <v>13913.701000000005</v>
      </c>
      <c r="T21" s="63">
        <v>0</v>
      </c>
      <c r="U21" s="146">
        <v>0</v>
      </c>
      <c r="V21" s="63">
        <v>0</v>
      </c>
      <c r="W21" s="146">
        <v>0</v>
      </c>
      <c r="X21" s="63">
        <v>0</v>
      </c>
      <c r="Y21" s="146">
        <v>0</v>
      </c>
      <c r="Z21" s="60">
        <v>3354652.3891729079</v>
      </c>
      <c r="AA21" s="143">
        <v>14747.723000000004</v>
      </c>
    </row>
    <row r="22" spans="1:27" ht="15" customHeight="1" x14ac:dyDescent="0.25">
      <c r="A22" s="147"/>
      <c r="B22" s="237"/>
      <c r="C22" s="40" t="s">
        <v>415</v>
      </c>
      <c r="D22" s="40"/>
      <c r="E22" s="55"/>
      <c r="F22" s="141">
        <v>42186</v>
      </c>
      <c r="G22" s="48"/>
      <c r="H22" s="48"/>
      <c r="I22" s="48" t="s">
        <v>296</v>
      </c>
      <c r="J22" s="48" t="s">
        <v>296</v>
      </c>
      <c r="K22" s="48"/>
      <c r="L22" s="48" t="s">
        <v>296</v>
      </c>
      <c r="M22" s="48" t="s">
        <v>296</v>
      </c>
      <c r="N22" s="63">
        <v>87099.02</v>
      </c>
      <c r="O22" s="146">
        <v>77.833653896910803</v>
      </c>
      <c r="P22" s="63">
        <v>589927</v>
      </c>
      <c r="Q22" s="146">
        <v>801.70100000000002</v>
      </c>
      <c r="R22" s="63">
        <v>490689.4446454643</v>
      </c>
      <c r="S22" s="146">
        <v>3088.536133755043</v>
      </c>
      <c r="T22" s="63">
        <v>326419.20352097065</v>
      </c>
      <c r="U22" s="146">
        <v>1769.0465838000002</v>
      </c>
      <c r="V22" s="63">
        <v>317061.40545626066</v>
      </c>
      <c r="W22" s="146">
        <v>1608.8520000000001</v>
      </c>
      <c r="X22" s="63">
        <v>317061.40545626066</v>
      </c>
      <c r="Y22" s="146">
        <v>1608.8520000000001</v>
      </c>
      <c r="Z22" s="60">
        <v>2128257.4790789564</v>
      </c>
      <c r="AA22" s="143">
        <v>8954.8213714519552</v>
      </c>
    </row>
    <row r="23" spans="1:27" ht="15" customHeight="1" x14ac:dyDescent="0.25">
      <c r="A23" s="147"/>
      <c r="B23" s="237"/>
      <c r="C23" s="40" t="s">
        <v>419</v>
      </c>
      <c r="D23" s="40"/>
      <c r="E23" s="55"/>
      <c r="F23" s="141">
        <v>42505</v>
      </c>
      <c r="G23" s="48"/>
      <c r="H23" s="48"/>
      <c r="I23" s="48"/>
      <c r="J23" s="48"/>
      <c r="K23" s="48"/>
      <c r="L23" s="48" t="s">
        <v>296</v>
      </c>
      <c r="M23" s="48" t="s">
        <v>296</v>
      </c>
      <c r="N23" s="63">
        <v>0</v>
      </c>
      <c r="O23" s="146">
        <v>0</v>
      </c>
      <c r="P23" s="63">
        <v>0</v>
      </c>
      <c r="Q23" s="146">
        <v>0</v>
      </c>
      <c r="R23" s="63">
        <v>20000</v>
      </c>
      <c r="S23" s="146">
        <v>0</v>
      </c>
      <c r="T23" s="63">
        <v>20000</v>
      </c>
      <c r="U23" s="146">
        <v>1</v>
      </c>
      <c r="V23" s="63">
        <v>20000</v>
      </c>
      <c r="W23" s="146">
        <v>1</v>
      </c>
      <c r="X23" s="63">
        <v>20000</v>
      </c>
      <c r="Y23" s="146">
        <v>1</v>
      </c>
      <c r="Z23" s="60">
        <v>80000</v>
      </c>
      <c r="AA23" s="143">
        <v>1</v>
      </c>
    </row>
    <row r="24" spans="1:27" ht="15" customHeight="1" x14ac:dyDescent="0.25">
      <c r="A24" s="147"/>
      <c r="B24" s="237"/>
      <c r="C24" s="40" t="s">
        <v>450</v>
      </c>
      <c r="D24" s="40"/>
      <c r="E24" s="55"/>
      <c r="F24" s="141">
        <v>42401</v>
      </c>
      <c r="G24" s="48"/>
      <c r="H24" s="48"/>
      <c r="I24" s="48"/>
      <c r="J24" s="48" t="s">
        <v>296</v>
      </c>
      <c r="K24" s="48"/>
      <c r="L24" s="48" t="s">
        <v>296</v>
      </c>
      <c r="M24" s="48" t="s">
        <v>296</v>
      </c>
      <c r="N24" s="63">
        <v>0</v>
      </c>
      <c r="O24" s="146">
        <v>0</v>
      </c>
      <c r="P24" s="63">
        <v>539587</v>
      </c>
      <c r="Q24" s="146">
        <v>0</v>
      </c>
      <c r="R24" s="63">
        <v>705210.0331222862</v>
      </c>
      <c r="S24" s="146">
        <v>1196.8346074247386</v>
      </c>
      <c r="T24" s="63">
        <v>279473.71932388353</v>
      </c>
      <c r="U24" s="146">
        <v>430.13000000000005</v>
      </c>
      <c r="V24" s="63">
        <v>128980</v>
      </c>
      <c r="W24" s="146">
        <v>0</v>
      </c>
      <c r="X24" s="63">
        <v>128980</v>
      </c>
      <c r="Y24" s="146">
        <v>0</v>
      </c>
      <c r="Z24" s="60">
        <v>1782230.75244617</v>
      </c>
      <c r="AA24" s="143">
        <v>1626.9646074247387</v>
      </c>
    </row>
    <row r="25" spans="1:27" ht="15" customHeight="1" x14ac:dyDescent="0.25">
      <c r="A25" s="147"/>
      <c r="B25" s="237"/>
      <c r="C25" s="40"/>
      <c r="D25" s="40" t="s">
        <v>544</v>
      </c>
      <c r="E25" s="55"/>
      <c r="F25" s="141">
        <v>42565</v>
      </c>
      <c r="G25" s="48"/>
      <c r="H25" s="48"/>
      <c r="I25" s="48"/>
      <c r="J25" s="48" t="s">
        <v>296</v>
      </c>
      <c r="K25" s="48"/>
      <c r="L25" s="48" t="s">
        <v>296</v>
      </c>
      <c r="M25" s="48" t="s">
        <v>296</v>
      </c>
      <c r="N25" s="63">
        <v>0</v>
      </c>
      <c r="O25" s="146">
        <v>0</v>
      </c>
      <c r="P25" s="63">
        <v>0</v>
      </c>
      <c r="Q25" s="146">
        <v>0</v>
      </c>
      <c r="R25" s="63">
        <v>0</v>
      </c>
      <c r="S25" s="146">
        <v>0</v>
      </c>
      <c r="T25" s="63">
        <v>0</v>
      </c>
      <c r="U25" s="146">
        <v>0</v>
      </c>
      <c r="V25" s="63">
        <v>0</v>
      </c>
      <c r="W25" s="146">
        <v>0</v>
      </c>
      <c r="X25" s="63">
        <v>0</v>
      </c>
      <c r="Y25" s="146">
        <v>0</v>
      </c>
      <c r="Z25" s="60">
        <v>0</v>
      </c>
      <c r="AA25" s="143">
        <v>0</v>
      </c>
    </row>
    <row r="26" spans="1:27" ht="15" customHeight="1" x14ac:dyDescent="0.25">
      <c r="A26" s="147"/>
      <c r="B26" s="237"/>
      <c r="C26" s="40" t="s">
        <v>428</v>
      </c>
      <c r="D26" s="40"/>
      <c r="E26" s="55"/>
      <c r="F26" s="141">
        <v>42186</v>
      </c>
      <c r="G26" s="48"/>
      <c r="H26" s="48"/>
      <c r="I26" s="48"/>
      <c r="J26" s="48" t="s">
        <v>296</v>
      </c>
      <c r="K26" s="48"/>
      <c r="L26" s="48" t="s">
        <v>296</v>
      </c>
      <c r="M26" s="48" t="s">
        <v>296</v>
      </c>
      <c r="N26" s="63">
        <v>27424.68</v>
      </c>
      <c r="O26" s="146">
        <v>0</v>
      </c>
      <c r="P26" s="63">
        <v>426596</v>
      </c>
      <c r="Q26" s="146">
        <v>339.41899999999998</v>
      </c>
      <c r="R26" s="63">
        <v>5197067</v>
      </c>
      <c r="S26" s="146">
        <v>31447.8</v>
      </c>
      <c r="T26" s="63">
        <v>9816257</v>
      </c>
      <c r="U26" s="146">
        <v>44013.599999999999</v>
      </c>
      <c r="V26" s="63">
        <v>8947700</v>
      </c>
      <c r="W26" s="146">
        <v>52207.199999999997</v>
      </c>
      <c r="X26" s="63">
        <v>3302500</v>
      </c>
      <c r="Y26" s="146">
        <v>10143.1</v>
      </c>
      <c r="Z26" s="60">
        <v>27717544.68</v>
      </c>
      <c r="AA26" s="143">
        <v>132751.11900000001</v>
      </c>
    </row>
    <row r="27" spans="1:27" ht="15" customHeight="1" x14ac:dyDescent="0.25">
      <c r="A27" s="147"/>
      <c r="B27" s="237"/>
      <c r="C27" s="40" t="s">
        <v>418</v>
      </c>
      <c r="D27" s="40"/>
      <c r="E27" s="55"/>
      <c r="F27" s="141">
        <v>42186</v>
      </c>
      <c r="G27" s="48"/>
      <c r="H27" s="48"/>
      <c r="I27" s="48"/>
      <c r="J27" s="48"/>
      <c r="K27" s="48"/>
      <c r="L27" s="48" t="s">
        <v>296</v>
      </c>
      <c r="M27" s="48" t="s">
        <v>296</v>
      </c>
      <c r="N27" s="63">
        <v>11681</v>
      </c>
      <c r="O27" s="146">
        <v>0</v>
      </c>
      <c r="P27" s="63">
        <v>710398</v>
      </c>
      <c r="Q27" s="146">
        <v>10276.913</v>
      </c>
      <c r="R27" s="63">
        <v>4916979.0316645121</v>
      </c>
      <c r="S27" s="146">
        <v>8704.220684370961</v>
      </c>
      <c r="T27" s="63">
        <v>2005102</v>
      </c>
      <c r="U27" s="146">
        <v>3263.1599999999994</v>
      </c>
      <c r="V27" s="63">
        <v>2154749.9999999995</v>
      </c>
      <c r="W27" s="146">
        <v>3543.7499999999991</v>
      </c>
      <c r="X27" s="63">
        <v>2154749.9999999995</v>
      </c>
      <c r="Y27" s="146">
        <v>3543.7499999999991</v>
      </c>
      <c r="Z27" s="60">
        <v>11953660.031664511</v>
      </c>
      <c r="AA27" s="143">
        <v>28985.868149083421</v>
      </c>
    </row>
    <row r="28" spans="1:27" ht="15" customHeight="1" x14ac:dyDescent="0.25">
      <c r="A28" s="147"/>
      <c r="B28" s="237"/>
      <c r="C28" s="40"/>
      <c r="D28" s="40" t="s">
        <v>541</v>
      </c>
      <c r="E28" s="55"/>
      <c r="F28" s="115">
        <v>42110</v>
      </c>
      <c r="G28" s="48"/>
      <c r="H28" s="48" t="s">
        <v>296</v>
      </c>
      <c r="I28" s="48" t="s">
        <v>296</v>
      </c>
      <c r="J28" s="48" t="s">
        <v>296</v>
      </c>
      <c r="K28" s="48"/>
      <c r="L28" s="48" t="s">
        <v>296</v>
      </c>
      <c r="M28" s="48" t="s">
        <v>296</v>
      </c>
      <c r="N28" s="63">
        <v>0</v>
      </c>
      <c r="O28" s="146">
        <v>0</v>
      </c>
      <c r="P28" s="63">
        <v>0</v>
      </c>
      <c r="Q28" s="146">
        <v>370.39299999999997</v>
      </c>
      <c r="R28" s="63">
        <v>0</v>
      </c>
      <c r="S28" s="146">
        <v>0</v>
      </c>
      <c r="T28" s="63">
        <v>0</v>
      </c>
      <c r="U28" s="146">
        <v>0</v>
      </c>
      <c r="V28" s="63">
        <v>0</v>
      </c>
      <c r="W28" s="146">
        <v>0</v>
      </c>
      <c r="X28" s="63">
        <v>0</v>
      </c>
      <c r="Y28" s="146">
        <v>0</v>
      </c>
      <c r="Z28" s="60">
        <v>0</v>
      </c>
      <c r="AA28" s="143">
        <v>370.39299999999997</v>
      </c>
    </row>
    <row r="29" spans="1:27" ht="15" customHeight="1" x14ac:dyDescent="0.25">
      <c r="A29" s="147"/>
      <c r="B29" s="237"/>
      <c r="C29" s="40"/>
      <c r="D29" s="40" t="s">
        <v>545</v>
      </c>
      <c r="E29" s="148"/>
      <c r="F29" s="162">
        <v>42893</v>
      </c>
      <c r="G29" s="48"/>
      <c r="H29" s="48" t="s">
        <v>296</v>
      </c>
      <c r="I29" s="48" t="s">
        <v>296</v>
      </c>
      <c r="J29" s="48" t="s">
        <v>296</v>
      </c>
      <c r="K29" s="48"/>
      <c r="L29" s="48" t="s">
        <v>296</v>
      </c>
      <c r="M29" s="48" t="s">
        <v>296</v>
      </c>
      <c r="N29" s="63">
        <v>0</v>
      </c>
      <c r="O29" s="146">
        <v>0</v>
      </c>
      <c r="P29" s="63">
        <v>0</v>
      </c>
      <c r="Q29" s="146">
        <v>0</v>
      </c>
      <c r="R29" s="63">
        <v>16272</v>
      </c>
      <c r="S29" s="146">
        <v>0</v>
      </c>
      <c r="T29" s="63">
        <v>277914.72856575949</v>
      </c>
      <c r="U29" s="146">
        <v>74.135328000000015</v>
      </c>
      <c r="V29" s="63">
        <v>2170810.9131057952</v>
      </c>
      <c r="W29" s="146">
        <v>3481.4779134138844</v>
      </c>
      <c r="X29" s="63">
        <v>2170810.9131057952</v>
      </c>
      <c r="Y29" s="146">
        <v>3481.4779134138844</v>
      </c>
      <c r="Z29" s="60">
        <v>4635808.5547773493</v>
      </c>
      <c r="AA29" s="143">
        <v>7037.0911548277691</v>
      </c>
    </row>
    <row r="30" spans="1:27" ht="15" customHeight="1" x14ac:dyDescent="0.25">
      <c r="A30" s="147"/>
      <c r="B30" s="237"/>
      <c r="C30" s="40"/>
      <c r="D30" s="174" t="s">
        <v>562</v>
      </c>
      <c r="E30" s="55"/>
      <c r="F30" s="141">
        <v>42094</v>
      </c>
      <c r="G30" s="48"/>
      <c r="H30" s="48"/>
      <c r="I30" s="48"/>
      <c r="J30" s="48" t="s">
        <v>296</v>
      </c>
      <c r="K30" s="48"/>
      <c r="L30" s="48" t="s">
        <v>296</v>
      </c>
      <c r="M30" s="48" t="s">
        <v>296</v>
      </c>
      <c r="N30" s="63">
        <v>0</v>
      </c>
      <c r="O30" s="146">
        <v>0</v>
      </c>
      <c r="P30" s="63">
        <v>0</v>
      </c>
      <c r="Q30" s="146">
        <v>2864.4540000000002</v>
      </c>
      <c r="R30" s="63">
        <v>0</v>
      </c>
      <c r="S30" s="146">
        <v>0</v>
      </c>
      <c r="T30" s="63">
        <v>0</v>
      </c>
      <c r="U30" s="146">
        <v>0</v>
      </c>
      <c r="V30" s="63">
        <v>0</v>
      </c>
      <c r="W30" s="146">
        <v>0</v>
      </c>
      <c r="X30" s="63">
        <v>0</v>
      </c>
      <c r="Y30" s="146">
        <v>0</v>
      </c>
      <c r="Z30" s="60">
        <v>0</v>
      </c>
      <c r="AA30" s="143">
        <v>2864.4540000000002</v>
      </c>
    </row>
    <row r="31" spans="1:27" ht="15" customHeight="1" x14ac:dyDescent="0.25">
      <c r="A31" s="147"/>
      <c r="B31" s="237"/>
      <c r="C31" s="40"/>
      <c r="D31" s="174" t="s">
        <v>546</v>
      </c>
      <c r="E31" s="148"/>
      <c r="F31" s="162">
        <v>42800</v>
      </c>
      <c r="G31" s="48"/>
      <c r="H31" s="48"/>
      <c r="I31" s="48"/>
      <c r="J31" s="48" t="s">
        <v>296</v>
      </c>
      <c r="K31" s="48"/>
      <c r="L31" s="48" t="s">
        <v>296</v>
      </c>
      <c r="M31" s="48" t="s">
        <v>296</v>
      </c>
      <c r="N31" s="63">
        <v>0</v>
      </c>
      <c r="O31" s="146">
        <v>0</v>
      </c>
      <c r="P31" s="63">
        <v>0</v>
      </c>
      <c r="Q31" s="146">
        <v>0</v>
      </c>
      <c r="R31" s="63">
        <v>159764</v>
      </c>
      <c r="S31" s="146">
        <v>0</v>
      </c>
      <c r="T31" s="63">
        <v>297580</v>
      </c>
      <c r="U31" s="146">
        <v>0</v>
      </c>
      <c r="V31" s="63">
        <v>461107.63333333319</v>
      </c>
      <c r="W31" s="146">
        <v>4905.8289999999961</v>
      </c>
      <c r="X31" s="63">
        <v>470225.72499999998</v>
      </c>
      <c r="Y31" s="146">
        <v>6905.8289999999997</v>
      </c>
      <c r="Z31" s="60">
        <v>1388677.3583333332</v>
      </c>
      <c r="AA31" s="143">
        <v>6905.8289999999997</v>
      </c>
    </row>
    <row r="32" spans="1:27" ht="15" customHeight="1" x14ac:dyDescent="0.25">
      <c r="A32" s="147"/>
      <c r="B32" s="237"/>
      <c r="C32" s="40" t="s">
        <v>557</v>
      </c>
      <c r="D32" s="40"/>
      <c r="E32" s="55"/>
      <c r="F32" s="115">
        <v>42755</v>
      </c>
      <c r="G32" s="48"/>
      <c r="H32" s="48"/>
      <c r="I32" s="48"/>
      <c r="J32" s="48" t="s">
        <v>296</v>
      </c>
      <c r="K32" s="48"/>
      <c r="L32" s="48" t="s">
        <v>296</v>
      </c>
      <c r="M32" s="48" t="s">
        <v>296</v>
      </c>
      <c r="N32" s="63">
        <v>0</v>
      </c>
      <c r="O32" s="146">
        <v>0</v>
      </c>
      <c r="P32" s="63">
        <v>0</v>
      </c>
      <c r="Q32" s="146">
        <v>0</v>
      </c>
      <c r="R32" s="63">
        <v>20000</v>
      </c>
      <c r="S32" s="146">
        <v>0</v>
      </c>
      <c r="T32" s="63">
        <v>194000</v>
      </c>
      <c r="U32" s="146">
        <v>0</v>
      </c>
      <c r="V32" s="63">
        <v>194000</v>
      </c>
      <c r="W32" s="146">
        <v>0</v>
      </c>
      <c r="X32" s="63">
        <v>194000</v>
      </c>
      <c r="Y32" s="146">
        <v>0</v>
      </c>
      <c r="Z32" s="60">
        <v>602000</v>
      </c>
      <c r="AA32" s="143">
        <v>0</v>
      </c>
    </row>
    <row r="33" spans="1:28" s="157" customFormat="1" ht="15" customHeight="1" x14ac:dyDescent="0.25">
      <c r="A33" s="147"/>
      <c r="B33" s="237"/>
      <c r="C33" s="40"/>
      <c r="D33" s="40" t="s">
        <v>563</v>
      </c>
      <c r="E33" s="55"/>
      <c r="F33" s="115">
        <v>43123</v>
      </c>
      <c r="G33" s="48"/>
      <c r="H33" s="48"/>
      <c r="I33" s="48"/>
      <c r="J33" s="48" t="s">
        <v>296</v>
      </c>
      <c r="K33" s="48"/>
      <c r="L33" s="48" t="s">
        <v>296</v>
      </c>
      <c r="M33" s="48" t="s">
        <v>296</v>
      </c>
      <c r="N33" s="63">
        <v>0</v>
      </c>
      <c r="O33" s="146">
        <v>0</v>
      </c>
      <c r="P33" s="63">
        <v>0</v>
      </c>
      <c r="Q33" s="146">
        <v>0</v>
      </c>
      <c r="R33" s="63">
        <v>0</v>
      </c>
      <c r="S33" s="146">
        <v>0</v>
      </c>
      <c r="T33" s="63">
        <v>1458368.9570376726</v>
      </c>
      <c r="U33" s="146">
        <v>5773.1475153587608</v>
      </c>
      <c r="V33" s="63">
        <v>986605.63469818712</v>
      </c>
      <c r="W33" s="146">
        <v>3499.9999999999995</v>
      </c>
      <c r="X33" s="63">
        <v>659489.0171064469</v>
      </c>
      <c r="Y33" s="146">
        <v>2000.0000000000005</v>
      </c>
      <c r="Z33" s="60">
        <v>3104463.6088423068</v>
      </c>
      <c r="AA33" s="143">
        <v>11273.147515358762</v>
      </c>
    </row>
    <row r="34" spans="1:28" ht="15" customHeight="1" x14ac:dyDescent="0.25">
      <c r="A34" s="147"/>
      <c r="B34" s="237"/>
      <c r="C34" s="16" t="s">
        <v>569</v>
      </c>
      <c r="D34" s="40"/>
      <c r="E34" s="55"/>
      <c r="F34" s="141">
        <v>42186</v>
      </c>
      <c r="G34" s="48" t="s">
        <v>296</v>
      </c>
      <c r="H34" s="48" t="s">
        <v>296</v>
      </c>
      <c r="I34" s="48"/>
      <c r="J34" s="48"/>
      <c r="K34" s="48"/>
      <c r="L34" s="48"/>
      <c r="M34" s="48"/>
      <c r="N34" s="63">
        <v>2198646.4699999997</v>
      </c>
      <c r="O34" s="146">
        <v>15588.76725378982</v>
      </c>
      <c r="P34" s="63">
        <v>6325639</v>
      </c>
      <c r="Q34" s="146">
        <v>75337.482999999993</v>
      </c>
      <c r="R34" s="63">
        <v>9609251.4859890975</v>
      </c>
      <c r="S34" s="146">
        <v>50931.857446721609</v>
      </c>
      <c r="T34" s="63">
        <v>0</v>
      </c>
      <c r="U34" s="146">
        <v>0</v>
      </c>
      <c r="V34" s="63">
        <v>0</v>
      </c>
      <c r="W34" s="146">
        <v>0</v>
      </c>
      <c r="X34" s="63">
        <v>0</v>
      </c>
      <c r="Y34" s="146">
        <v>0</v>
      </c>
      <c r="Z34" s="60">
        <v>18133536.9559891</v>
      </c>
      <c r="AA34" s="143">
        <v>141729.15961832766</v>
      </c>
    </row>
    <row r="35" spans="1:28" ht="15" customHeight="1" x14ac:dyDescent="0.25">
      <c r="A35" s="147" t="s">
        <v>535</v>
      </c>
      <c r="B35" s="237"/>
      <c r="C35" s="16" t="s">
        <v>449</v>
      </c>
      <c r="D35" s="40"/>
      <c r="E35" s="55"/>
      <c r="F35" s="141">
        <v>42186</v>
      </c>
      <c r="G35" s="48" t="s">
        <v>296</v>
      </c>
      <c r="H35" s="48"/>
      <c r="I35" s="48"/>
      <c r="J35" s="48"/>
      <c r="K35" s="48"/>
      <c r="L35" s="48"/>
      <c r="M35" s="48"/>
      <c r="N35" s="63">
        <v>399.52</v>
      </c>
      <c r="O35" s="146">
        <v>39.186</v>
      </c>
      <c r="P35" s="63">
        <v>54294</v>
      </c>
      <c r="Q35" s="146">
        <v>236.6</v>
      </c>
      <c r="R35" s="63">
        <v>442172.40000000008</v>
      </c>
      <c r="S35" s="146">
        <v>1007.228</v>
      </c>
      <c r="T35" s="63">
        <v>408641.09317011939</v>
      </c>
      <c r="U35" s="146">
        <v>383.17031056706452</v>
      </c>
      <c r="V35" s="63">
        <v>431631.3118041433</v>
      </c>
      <c r="W35" s="146">
        <v>459.80437268047757</v>
      </c>
      <c r="X35" s="63">
        <v>431631.3118041433</v>
      </c>
      <c r="Y35" s="146">
        <v>459.80437268047757</v>
      </c>
      <c r="Z35" s="60">
        <v>1768769.6367784061</v>
      </c>
      <c r="AA35" s="143">
        <v>2585.7930559280194</v>
      </c>
    </row>
    <row r="36" spans="1:28" ht="15" customHeight="1" x14ac:dyDescent="0.25">
      <c r="A36" s="147"/>
      <c r="B36" s="237"/>
      <c r="C36" s="16" t="s">
        <v>429</v>
      </c>
      <c r="D36" s="40"/>
      <c r="E36" s="55"/>
      <c r="F36" s="141">
        <v>42186</v>
      </c>
      <c r="G36" s="48" t="s">
        <v>296</v>
      </c>
      <c r="H36" s="48" t="s">
        <v>296</v>
      </c>
      <c r="I36" s="48"/>
      <c r="J36" s="48"/>
      <c r="K36" s="48"/>
      <c r="L36" s="48"/>
      <c r="M36" s="48"/>
      <c r="N36" s="63">
        <v>2535505.7999999998</v>
      </c>
      <c r="O36" s="146">
        <v>4022.8848962142088</v>
      </c>
      <c r="P36" s="63">
        <v>4444112</v>
      </c>
      <c r="Q36" s="146">
        <v>9295.0669999999991</v>
      </c>
      <c r="R36" s="63">
        <v>5527141.456463092</v>
      </c>
      <c r="S36" s="146">
        <v>3348.8446138067147</v>
      </c>
      <c r="T36" s="63">
        <v>4251083.5341951698</v>
      </c>
      <c r="U36" s="146">
        <v>4424.858479269712</v>
      </c>
      <c r="V36" s="63">
        <v>2261577.2532095416</v>
      </c>
      <c r="W36" s="146">
        <v>2403.8218309459398</v>
      </c>
      <c r="X36" s="63">
        <v>2064845.5278885872</v>
      </c>
      <c r="Y36" s="146">
        <v>2163.4396478513459</v>
      </c>
      <c r="Z36" s="60">
        <v>21084265.571756393</v>
      </c>
      <c r="AA36" s="143">
        <v>25658.916468087922</v>
      </c>
    </row>
    <row r="37" spans="1:28" ht="15" customHeight="1" x14ac:dyDescent="0.25">
      <c r="A37" s="142"/>
      <c r="B37" s="237"/>
      <c r="C37" s="16"/>
      <c r="D37" s="16" t="s">
        <v>547</v>
      </c>
      <c r="E37" s="55"/>
      <c r="F37" s="115">
        <v>42755</v>
      </c>
      <c r="G37" s="48" t="s">
        <v>296</v>
      </c>
      <c r="H37" s="48" t="s">
        <v>296</v>
      </c>
      <c r="I37" s="48"/>
      <c r="J37" s="48"/>
      <c r="K37" s="48"/>
      <c r="L37" s="48"/>
      <c r="M37" s="48"/>
      <c r="N37" s="63">
        <v>0</v>
      </c>
      <c r="O37" s="146">
        <v>0</v>
      </c>
      <c r="P37" s="63">
        <v>0</v>
      </c>
      <c r="Q37" s="146">
        <v>0</v>
      </c>
      <c r="R37" s="63">
        <v>3802863.1443794006</v>
      </c>
      <c r="S37" s="146">
        <v>23007.14703</v>
      </c>
      <c r="T37" s="63">
        <v>3024564.6373998662</v>
      </c>
      <c r="U37" s="146">
        <v>23007.14703</v>
      </c>
      <c r="V37" s="63">
        <v>3024564.6373998662</v>
      </c>
      <c r="W37" s="146">
        <v>23007.14703</v>
      </c>
      <c r="X37" s="63">
        <v>3024564.6373998662</v>
      </c>
      <c r="Y37" s="146">
        <v>23007.14703</v>
      </c>
      <c r="Z37" s="60">
        <v>12876557.056578999</v>
      </c>
      <c r="AA37" s="143">
        <v>23007.14703</v>
      </c>
    </row>
    <row r="38" spans="1:28" ht="15" customHeight="1" x14ac:dyDescent="0.25">
      <c r="A38" s="142"/>
      <c r="B38" s="237"/>
      <c r="C38" s="16" t="s">
        <v>295</v>
      </c>
      <c r="D38" s="40"/>
      <c r="E38" s="55"/>
      <c r="F38" s="141">
        <v>42248</v>
      </c>
      <c r="G38" s="48"/>
      <c r="H38" s="48" t="s">
        <v>296</v>
      </c>
      <c r="I38" s="48"/>
      <c r="J38" s="48"/>
      <c r="K38" s="48"/>
      <c r="L38" s="48"/>
      <c r="M38" s="48"/>
      <c r="N38" s="63">
        <v>1947</v>
      </c>
      <c r="O38" s="146">
        <v>282.58600000000001</v>
      </c>
      <c r="P38" s="63">
        <v>1119803</v>
      </c>
      <c r="Q38" s="146">
        <v>1171.0229999999999</v>
      </c>
      <c r="R38" s="63">
        <v>1261393.3732243318</v>
      </c>
      <c r="S38" s="146">
        <v>1952.457817415627</v>
      </c>
      <c r="T38" s="63">
        <v>0</v>
      </c>
      <c r="U38" s="146">
        <v>0</v>
      </c>
      <c r="V38" s="63">
        <v>0</v>
      </c>
      <c r="W38" s="146">
        <v>0</v>
      </c>
      <c r="X38" s="63">
        <v>0</v>
      </c>
      <c r="Y38" s="146">
        <v>0</v>
      </c>
      <c r="Z38" s="60">
        <v>2383143.373224332</v>
      </c>
      <c r="AA38" s="143">
        <v>3382.0628174156273</v>
      </c>
    </row>
    <row r="39" spans="1:28" ht="15" customHeight="1" x14ac:dyDescent="0.25">
      <c r="A39" s="147"/>
      <c r="B39" s="237"/>
      <c r="C39" s="16"/>
      <c r="D39" s="40" t="s">
        <v>542</v>
      </c>
      <c r="E39" s="55"/>
      <c r="F39" s="115">
        <v>42475</v>
      </c>
      <c r="G39" s="48" t="s">
        <v>296</v>
      </c>
      <c r="H39" s="48" t="s">
        <v>296</v>
      </c>
      <c r="I39" s="48"/>
      <c r="J39" s="48"/>
      <c r="K39" s="48"/>
      <c r="L39" s="48"/>
      <c r="M39" s="48"/>
      <c r="N39" s="63">
        <v>0</v>
      </c>
      <c r="O39" s="146">
        <v>0</v>
      </c>
      <c r="P39" s="63">
        <v>0</v>
      </c>
      <c r="Q39" s="146">
        <v>1145.48</v>
      </c>
      <c r="R39" s="63">
        <v>0</v>
      </c>
      <c r="S39" s="146">
        <v>0</v>
      </c>
      <c r="T39" s="63">
        <v>0</v>
      </c>
      <c r="U39" s="146">
        <v>0</v>
      </c>
      <c r="V39" s="63">
        <v>0</v>
      </c>
      <c r="W39" s="146">
        <v>0</v>
      </c>
      <c r="X39" s="63">
        <v>0</v>
      </c>
      <c r="Y39" s="146">
        <v>0</v>
      </c>
      <c r="Z39" s="60">
        <v>0</v>
      </c>
      <c r="AA39" s="143">
        <v>1145.48</v>
      </c>
    </row>
    <row r="40" spans="1:28" ht="15" customHeight="1" x14ac:dyDescent="0.25">
      <c r="A40" s="142"/>
      <c r="B40" s="237"/>
      <c r="C40" s="16"/>
      <c r="D40" s="40" t="s">
        <v>539</v>
      </c>
      <c r="E40" s="55"/>
      <c r="F40" s="115">
        <v>42505</v>
      </c>
      <c r="G40" s="48" t="s">
        <v>296</v>
      </c>
      <c r="H40" s="48" t="s">
        <v>296</v>
      </c>
      <c r="I40" s="48"/>
      <c r="J40" s="48"/>
      <c r="K40" s="48"/>
      <c r="L40" s="48"/>
      <c r="M40" s="48"/>
      <c r="N40" s="63">
        <v>0</v>
      </c>
      <c r="O40" s="146">
        <v>0</v>
      </c>
      <c r="P40" s="63">
        <v>26672</v>
      </c>
      <c r="Q40" s="146">
        <v>0</v>
      </c>
      <c r="R40" s="63">
        <v>501322.5807359459</v>
      </c>
      <c r="S40" s="146">
        <v>1053.7165696721311</v>
      </c>
      <c r="T40" s="63">
        <v>383428.73834400426</v>
      </c>
      <c r="U40" s="146">
        <v>726.95559051229486</v>
      </c>
      <c r="V40" s="63">
        <v>375430</v>
      </c>
      <c r="W40" s="146">
        <v>699</v>
      </c>
      <c r="X40" s="63">
        <v>375430</v>
      </c>
      <c r="Y40" s="146">
        <v>699</v>
      </c>
      <c r="Z40" s="60">
        <v>1662283.3190799502</v>
      </c>
      <c r="AA40" s="143">
        <v>3178.6721601844256</v>
      </c>
    </row>
    <row r="41" spans="1:28" ht="15" customHeight="1" x14ac:dyDescent="0.25">
      <c r="A41" s="142"/>
      <c r="B41" s="237"/>
      <c r="C41" s="16"/>
      <c r="D41" s="40" t="s">
        <v>556</v>
      </c>
      <c r="E41" s="16"/>
      <c r="F41" s="141">
        <v>42755</v>
      </c>
      <c r="G41" s="48" t="s">
        <v>296</v>
      </c>
      <c r="H41" s="48"/>
      <c r="I41" s="48"/>
      <c r="J41" s="48"/>
      <c r="K41" s="48"/>
      <c r="L41" s="48"/>
      <c r="M41" s="48"/>
      <c r="N41" s="63">
        <v>0</v>
      </c>
      <c r="O41" s="64">
        <v>0</v>
      </c>
      <c r="P41" s="63">
        <v>0</v>
      </c>
      <c r="Q41" s="64">
        <v>0</v>
      </c>
      <c r="R41" s="63">
        <v>376548.20191124047</v>
      </c>
      <c r="S41" s="64">
        <v>1029.2130000000002</v>
      </c>
      <c r="T41" s="63">
        <v>515996.00931661436</v>
      </c>
      <c r="U41" s="64">
        <v>1110.0170920203875</v>
      </c>
      <c r="V41" s="63">
        <v>484092.9305607687</v>
      </c>
      <c r="W41" s="64">
        <v>1000</v>
      </c>
      <c r="X41" s="63">
        <v>484092.9305607687</v>
      </c>
      <c r="Y41" s="64">
        <v>1000</v>
      </c>
      <c r="Z41" s="60">
        <v>1860730.0723493921</v>
      </c>
      <c r="AA41" s="143">
        <v>4139.230092020387</v>
      </c>
    </row>
    <row r="42" spans="1:28" x14ac:dyDescent="0.25">
      <c r="B42" s="237"/>
      <c r="C42" s="161" t="s">
        <v>561</v>
      </c>
      <c r="D42" s="40"/>
      <c r="E42" s="55"/>
      <c r="F42" s="162">
        <v>42909</v>
      </c>
      <c r="G42" s="48" t="s">
        <v>296</v>
      </c>
      <c r="H42" s="48" t="s">
        <v>296</v>
      </c>
      <c r="I42" s="48"/>
      <c r="J42" s="48"/>
      <c r="K42" s="48"/>
      <c r="L42" s="48"/>
      <c r="M42" s="48"/>
      <c r="N42" s="63">
        <v>0</v>
      </c>
      <c r="O42" s="64">
        <v>0</v>
      </c>
      <c r="P42" s="63">
        <v>0</v>
      </c>
      <c r="Q42" s="64">
        <v>0</v>
      </c>
      <c r="R42" s="63">
        <v>50000</v>
      </c>
      <c r="S42" s="64">
        <v>0</v>
      </c>
      <c r="T42" s="63">
        <v>51600</v>
      </c>
      <c r="U42" s="64">
        <v>0</v>
      </c>
      <c r="V42" s="63">
        <v>51600</v>
      </c>
      <c r="W42" s="64">
        <v>0</v>
      </c>
      <c r="X42" s="63">
        <v>51600</v>
      </c>
      <c r="Y42" s="64">
        <v>0</v>
      </c>
      <c r="Z42" s="60">
        <v>204800</v>
      </c>
      <c r="AA42" s="143">
        <v>0</v>
      </c>
    </row>
    <row r="43" spans="1:28" x14ac:dyDescent="0.25">
      <c r="B43" s="237"/>
      <c r="C43" s="16"/>
      <c r="D43" s="40" t="s">
        <v>558</v>
      </c>
      <c r="E43" s="55"/>
      <c r="F43" s="115">
        <v>42614</v>
      </c>
      <c r="G43" s="48" t="s">
        <v>296</v>
      </c>
      <c r="H43" s="48" t="s">
        <v>296</v>
      </c>
      <c r="I43" s="48"/>
      <c r="J43" s="48"/>
      <c r="K43" s="48"/>
      <c r="L43" s="48"/>
      <c r="M43" s="48"/>
      <c r="N43" s="63">
        <v>0</v>
      </c>
      <c r="O43" s="64">
        <v>0</v>
      </c>
      <c r="P43" s="63">
        <v>0</v>
      </c>
      <c r="Q43" s="64">
        <v>3295.9450000000002</v>
      </c>
      <c r="R43" s="63">
        <v>0</v>
      </c>
      <c r="S43" s="64">
        <v>0</v>
      </c>
      <c r="T43" s="63">
        <v>0</v>
      </c>
      <c r="U43" s="64">
        <v>0</v>
      </c>
      <c r="V43" s="63">
        <v>0</v>
      </c>
      <c r="W43" s="64">
        <v>0</v>
      </c>
      <c r="X43" s="63">
        <v>0</v>
      </c>
      <c r="Y43" s="64">
        <v>0</v>
      </c>
      <c r="Z43" s="60">
        <v>0</v>
      </c>
      <c r="AA43" s="143">
        <v>3295.9450000000002</v>
      </c>
    </row>
    <row r="44" spans="1:28" x14ac:dyDescent="0.25">
      <c r="B44" s="237"/>
      <c r="C44" s="16"/>
      <c r="D44" s="40" t="s">
        <v>570</v>
      </c>
      <c r="E44" s="55"/>
      <c r="F44" s="115">
        <v>42491</v>
      </c>
      <c r="G44" s="48" t="s">
        <v>296</v>
      </c>
      <c r="H44" s="48" t="s">
        <v>296</v>
      </c>
      <c r="I44" s="48"/>
      <c r="J44" s="48"/>
      <c r="K44" s="48"/>
      <c r="L44" s="48"/>
      <c r="M44" s="48"/>
      <c r="N44" s="63">
        <v>0</v>
      </c>
      <c r="O44" s="64">
        <v>0</v>
      </c>
      <c r="P44" s="63">
        <v>0</v>
      </c>
      <c r="Q44" s="64">
        <v>9.4260000000000002</v>
      </c>
      <c r="R44" s="63">
        <v>0</v>
      </c>
      <c r="S44" s="64">
        <v>0</v>
      </c>
      <c r="T44" s="63">
        <v>0</v>
      </c>
      <c r="U44" s="64">
        <v>0</v>
      </c>
      <c r="V44" s="63">
        <v>0</v>
      </c>
      <c r="W44" s="64">
        <v>0</v>
      </c>
      <c r="X44" s="63">
        <v>0</v>
      </c>
      <c r="Y44" s="64">
        <v>0</v>
      </c>
      <c r="Z44" s="60">
        <v>0</v>
      </c>
      <c r="AA44" s="143">
        <v>9.4260000000000002</v>
      </c>
    </row>
    <row r="45" spans="1:28" s="157" customFormat="1" x14ac:dyDescent="0.25">
      <c r="B45" s="237"/>
      <c r="C45" s="16" t="s">
        <v>572</v>
      </c>
      <c r="D45" s="40"/>
      <c r="E45" s="55"/>
      <c r="F45" s="115">
        <v>43009</v>
      </c>
      <c r="G45" s="48" t="s">
        <v>296</v>
      </c>
      <c r="H45" s="48" t="s">
        <v>296</v>
      </c>
      <c r="I45" s="48"/>
      <c r="J45" s="48"/>
      <c r="K45" s="48"/>
      <c r="L45" s="48"/>
      <c r="M45" s="48"/>
      <c r="N45" s="63">
        <v>0</v>
      </c>
      <c r="O45" s="64">
        <v>0</v>
      </c>
      <c r="P45" s="63">
        <v>0</v>
      </c>
      <c r="Q45" s="64">
        <v>0</v>
      </c>
      <c r="R45" s="63">
        <v>0</v>
      </c>
      <c r="S45" s="64">
        <v>0</v>
      </c>
      <c r="T45" s="63">
        <v>3694117.7406298304</v>
      </c>
      <c r="U45" s="64">
        <v>17758.104034365286</v>
      </c>
      <c r="V45" s="63">
        <v>1944008.046741622</v>
      </c>
      <c r="W45" s="64">
        <v>8208.9283806760013</v>
      </c>
      <c r="X45" s="63">
        <v>1191769.023370811</v>
      </c>
      <c r="Y45" s="64">
        <v>4104.4641903380007</v>
      </c>
      <c r="Z45" s="60">
        <v>6829894.8107422637</v>
      </c>
      <c r="AA45" s="143">
        <v>30071.496605379289</v>
      </c>
    </row>
    <row r="46" spans="1:28" x14ac:dyDescent="0.25">
      <c r="B46" s="237"/>
      <c r="C46" s="16" t="s">
        <v>568</v>
      </c>
      <c r="D46" s="40"/>
      <c r="E46" s="55"/>
      <c r="F46" s="115">
        <v>43082</v>
      </c>
      <c r="G46" s="48" t="s">
        <v>296</v>
      </c>
      <c r="H46" s="48" t="s">
        <v>296</v>
      </c>
      <c r="I46" s="48"/>
      <c r="J46" s="48"/>
      <c r="K46" s="48"/>
      <c r="L46" s="48"/>
      <c r="M46" s="48"/>
      <c r="N46" s="63">
        <v>0</v>
      </c>
      <c r="O46" s="64">
        <v>0</v>
      </c>
      <c r="P46" s="63">
        <v>0</v>
      </c>
      <c r="Q46" s="64">
        <v>0</v>
      </c>
      <c r="R46" s="63">
        <v>0</v>
      </c>
      <c r="S46" s="64">
        <v>0</v>
      </c>
      <c r="T46" s="63">
        <v>506019.41796812508</v>
      </c>
      <c r="U46" s="64">
        <v>1616.7553997793502</v>
      </c>
      <c r="V46" s="63">
        <v>581922.33966334374</v>
      </c>
      <c r="W46" s="64">
        <v>1859.2687097462529</v>
      </c>
      <c r="X46" s="63">
        <v>669210.6726128452</v>
      </c>
      <c r="Y46" s="64">
        <v>2138.1590162081907</v>
      </c>
      <c r="Z46" s="60">
        <v>1757152.430244314</v>
      </c>
      <c r="AA46" s="143">
        <v>5614.1831257337944</v>
      </c>
    </row>
    <row r="47" spans="1:28" x14ac:dyDescent="0.25">
      <c r="B47" s="237"/>
      <c r="C47" s="16"/>
      <c r="D47" s="40" t="s">
        <v>571</v>
      </c>
      <c r="E47" s="55"/>
      <c r="F47" s="141">
        <v>43157</v>
      </c>
      <c r="G47" s="48"/>
      <c r="H47" s="48"/>
      <c r="I47" s="48"/>
      <c r="J47" s="48" t="s">
        <v>296</v>
      </c>
      <c r="K47" s="48"/>
      <c r="L47" s="48"/>
      <c r="M47" s="48"/>
      <c r="N47" s="63">
        <v>0</v>
      </c>
      <c r="O47" s="64">
        <v>0</v>
      </c>
      <c r="P47" s="63">
        <v>0</v>
      </c>
      <c r="Q47" s="64">
        <v>0</v>
      </c>
      <c r="R47" s="63">
        <v>0</v>
      </c>
      <c r="S47" s="64">
        <v>0</v>
      </c>
      <c r="T47" s="63">
        <v>2344543.171356631</v>
      </c>
      <c r="U47" s="64">
        <v>3086.1467500000008</v>
      </c>
      <c r="V47" s="63">
        <v>3213649.4019751875</v>
      </c>
      <c r="W47" s="64">
        <v>6172.2935000000016</v>
      </c>
      <c r="X47" s="63">
        <v>3213649.4019751875</v>
      </c>
      <c r="Y47" s="64">
        <v>6172.2935000000016</v>
      </c>
      <c r="Z47" s="60">
        <v>8771841.9753070064</v>
      </c>
      <c r="AA47" s="143">
        <v>15430.733750000003</v>
      </c>
      <c r="AB47" s="156"/>
    </row>
    <row r="48" spans="1:28" x14ac:dyDescent="0.25">
      <c r="B48" s="238"/>
      <c r="C48" s="16"/>
      <c r="D48" s="40"/>
      <c r="E48" s="55"/>
      <c r="F48" s="115"/>
      <c r="G48" s="48"/>
      <c r="H48" s="48"/>
      <c r="I48" s="48"/>
      <c r="J48" s="48"/>
      <c r="K48" s="48"/>
      <c r="L48" s="48"/>
      <c r="M48" s="48"/>
      <c r="N48" s="63"/>
      <c r="O48" s="64"/>
      <c r="P48" s="63"/>
      <c r="Q48" s="64"/>
      <c r="R48" s="63"/>
      <c r="S48" s="64"/>
      <c r="T48" s="63"/>
      <c r="U48" s="64"/>
      <c r="V48" s="63"/>
      <c r="W48" s="64"/>
      <c r="X48" s="63"/>
      <c r="Y48" s="64"/>
      <c r="Z48" s="60"/>
      <c r="AA48" s="143"/>
    </row>
    <row r="49" spans="2:28" ht="22.9" customHeight="1" x14ac:dyDescent="0.25">
      <c r="B49" s="109" t="s">
        <v>308</v>
      </c>
      <c r="C49" s="34"/>
      <c r="D49" s="34"/>
      <c r="E49" s="34"/>
      <c r="F49" s="34"/>
      <c r="G49" s="34"/>
      <c r="H49" s="34"/>
      <c r="I49" s="34"/>
      <c r="J49" s="34"/>
      <c r="K49" s="34"/>
      <c r="L49" s="34"/>
      <c r="M49" s="35"/>
      <c r="N49" s="60">
        <f t="shared" ref="N49:AA49" si="0">SUM(N16:N48)</f>
        <v>8252516.0199999986</v>
      </c>
      <c r="O49" s="65">
        <f t="shared" si="0"/>
        <v>52778.69163063974</v>
      </c>
      <c r="P49" s="60">
        <f t="shared" si="0"/>
        <v>42611695</v>
      </c>
      <c r="Q49" s="65">
        <f t="shared" si="0"/>
        <v>273488.72299999994</v>
      </c>
      <c r="R49" s="60">
        <f t="shared" si="0"/>
        <v>76885065.058645099</v>
      </c>
      <c r="S49" s="65">
        <f t="shared" si="0"/>
        <v>353005.85150303628</v>
      </c>
      <c r="T49" s="60">
        <f t="shared" si="0"/>
        <v>69047705.889809355</v>
      </c>
      <c r="U49" s="65">
        <f t="shared" si="0"/>
        <v>318821.68809616187</v>
      </c>
      <c r="V49" s="60">
        <f t="shared" si="0"/>
        <v>61911975.189528458</v>
      </c>
      <c r="W49" s="65">
        <f t="shared" si="0"/>
        <v>288712.96129431901</v>
      </c>
      <c r="X49" s="60">
        <f t="shared" si="0"/>
        <v>52855148.159501091</v>
      </c>
      <c r="Y49" s="65">
        <f t="shared" si="0"/>
        <v>226309.72875366273</v>
      </c>
      <c r="Z49" s="60">
        <f t="shared" si="0"/>
        <v>311564105.31748396</v>
      </c>
      <c r="AA49" s="58">
        <f t="shared" si="0"/>
        <v>1426547.1163754521</v>
      </c>
      <c r="AB49" s="156"/>
    </row>
    <row r="50" spans="2:28" s="6" customFormat="1" ht="15" customHeight="1" x14ac:dyDescent="0.25">
      <c r="B50" s="110"/>
      <c r="C50" s="34"/>
      <c r="D50" s="34"/>
      <c r="E50" s="34"/>
      <c r="F50" s="34"/>
      <c r="G50" s="34"/>
      <c r="H50" s="34"/>
      <c r="I50" s="34"/>
      <c r="J50" s="34"/>
      <c r="K50" s="34"/>
      <c r="L50" s="34"/>
      <c r="M50" s="34"/>
      <c r="N50" s="50"/>
      <c r="O50" s="50"/>
      <c r="P50" s="50"/>
      <c r="Q50" s="50"/>
      <c r="R50" s="50"/>
      <c r="S50" s="50"/>
      <c r="T50" s="50"/>
      <c r="U50" s="50"/>
      <c r="V50" s="50"/>
      <c r="W50" s="50"/>
      <c r="X50" s="50"/>
      <c r="Y50" s="50"/>
      <c r="Z50" s="50"/>
      <c r="AA50" s="151"/>
    </row>
    <row r="51" spans="2:28" ht="15" customHeight="1" x14ac:dyDescent="0.25">
      <c r="B51" s="297" t="s">
        <v>301</v>
      </c>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ref="Z51:Z59" si="1">IF(SUM(N51,P51,R51,T51,V51,X51)=0,"",SUM(N51,P51,R51,T51,V51,X51))</f>
        <v/>
      </c>
      <c r="AA51" s="143"/>
      <c r="AB51" s="156"/>
    </row>
    <row r="52" spans="2:28"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1"/>
        <v/>
      </c>
      <c r="AA52" s="143"/>
      <c r="AB52" s="156"/>
    </row>
    <row r="53" spans="2:28"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1"/>
        <v/>
      </c>
      <c r="AA53" s="143"/>
      <c r="AB53" s="156"/>
    </row>
    <row r="54" spans="2:28"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1"/>
        <v/>
      </c>
      <c r="AA54" s="143"/>
    </row>
    <row r="55" spans="2:28"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1"/>
        <v/>
      </c>
      <c r="AA55" s="143"/>
    </row>
    <row r="56" spans="2:28"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1"/>
        <v/>
      </c>
      <c r="AA56" s="143"/>
    </row>
    <row r="57" spans="2:28" x14ac:dyDescent="0.25">
      <c r="B57" s="298"/>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1"/>
        <v/>
      </c>
      <c r="AA57" s="143"/>
    </row>
    <row r="58" spans="2:28" x14ac:dyDescent="0.25">
      <c r="B58" s="298"/>
      <c r="C58" s="16"/>
      <c r="D58" s="55"/>
      <c r="E58" s="55"/>
      <c r="F58" s="115"/>
      <c r="G58" s="48"/>
      <c r="H58" s="48"/>
      <c r="I58" s="48"/>
      <c r="J58" s="48"/>
      <c r="K58" s="48"/>
      <c r="L58" s="48"/>
      <c r="M58" s="48"/>
      <c r="N58" s="63"/>
      <c r="O58" s="64"/>
      <c r="P58" s="63"/>
      <c r="Q58" s="64"/>
      <c r="R58" s="63"/>
      <c r="S58" s="64"/>
      <c r="T58" s="63"/>
      <c r="U58" s="64"/>
      <c r="V58" s="63"/>
      <c r="W58" s="64"/>
      <c r="X58" s="63"/>
      <c r="Y58" s="64"/>
      <c r="Z58" s="60" t="str">
        <f t="shared" si="1"/>
        <v/>
      </c>
      <c r="AA58" s="143"/>
    </row>
    <row r="59" spans="2:28" x14ac:dyDescent="0.25">
      <c r="B59" s="299"/>
      <c r="C59" s="16"/>
      <c r="D59" s="55"/>
      <c r="E59" s="55"/>
      <c r="F59" s="115"/>
      <c r="G59" s="48"/>
      <c r="H59" s="48"/>
      <c r="I59" s="48"/>
      <c r="J59" s="48"/>
      <c r="K59" s="48"/>
      <c r="L59" s="48"/>
      <c r="M59" s="48"/>
      <c r="N59" s="63"/>
      <c r="O59" s="64"/>
      <c r="P59" s="63"/>
      <c r="Q59" s="64"/>
      <c r="R59" s="63"/>
      <c r="S59" s="64"/>
      <c r="T59" s="63"/>
      <c r="U59" s="64"/>
      <c r="V59" s="63"/>
      <c r="W59" s="64"/>
      <c r="X59" s="63"/>
      <c r="Y59" s="64"/>
      <c r="Z59" s="60" t="str">
        <f t="shared" si="1"/>
        <v/>
      </c>
      <c r="AA59" s="143"/>
    </row>
    <row r="60" spans="2:28" ht="22.9" customHeight="1" x14ac:dyDescent="0.25">
      <c r="B60" s="294" t="s">
        <v>309</v>
      </c>
      <c r="C60" s="295"/>
      <c r="D60" s="295"/>
      <c r="E60" s="295"/>
      <c r="F60" s="295"/>
      <c r="G60" s="295"/>
      <c r="H60" s="295"/>
      <c r="I60" s="295"/>
      <c r="J60" s="295"/>
      <c r="K60" s="295"/>
      <c r="L60" s="295"/>
      <c r="M60" s="296"/>
      <c r="N60" s="60">
        <f t="shared" ref="N60:AA60" si="2">SUM(N51:N59)</f>
        <v>0</v>
      </c>
      <c r="O60" s="65">
        <f t="shared" si="2"/>
        <v>0</v>
      </c>
      <c r="P60" s="60">
        <f t="shared" si="2"/>
        <v>0</v>
      </c>
      <c r="Q60" s="65">
        <f t="shared" si="2"/>
        <v>0</v>
      </c>
      <c r="R60" s="60">
        <f t="shared" si="2"/>
        <v>0</v>
      </c>
      <c r="S60" s="65">
        <f t="shared" si="2"/>
        <v>0</v>
      </c>
      <c r="T60" s="60">
        <f t="shared" si="2"/>
        <v>0</v>
      </c>
      <c r="U60" s="65">
        <f t="shared" si="2"/>
        <v>0</v>
      </c>
      <c r="V60" s="60">
        <f t="shared" si="2"/>
        <v>0</v>
      </c>
      <c r="W60" s="65">
        <f t="shared" si="2"/>
        <v>0</v>
      </c>
      <c r="X60" s="60">
        <f t="shared" si="2"/>
        <v>0</v>
      </c>
      <c r="Y60" s="65">
        <f t="shared" si="2"/>
        <v>0</v>
      </c>
      <c r="Z60" s="60">
        <f t="shared" si="2"/>
        <v>0</v>
      </c>
      <c r="AA60" s="58">
        <f t="shared" si="2"/>
        <v>0</v>
      </c>
    </row>
    <row r="61" spans="2:28" s="6" customFormat="1" ht="15" customHeight="1" x14ac:dyDescent="0.25">
      <c r="B61" s="49"/>
      <c r="C61" s="34"/>
      <c r="D61" s="34"/>
      <c r="E61" s="34"/>
      <c r="F61" s="34"/>
      <c r="G61" s="34"/>
      <c r="H61" s="34"/>
      <c r="I61" s="34"/>
      <c r="J61" s="34"/>
      <c r="K61" s="34"/>
      <c r="L61" s="34"/>
      <c r="M61" s="34"/>
      <c r="N61" s="50"/>
      <c r="O61" s="50"/>
      <c r="P61" s="50"/>
      <c r="Q61" s="50"/>
      <c r="R61" s="50"/>
      <c r="S61" s="50"/>
      <c r="T61" s="50"/>
      <c r="U61" s="50"/>
      <c r="V61" s="50"/>
      <c r="W61" s="50"/>
      <c r="X61" s="50"/>
      <c r="Y61" s="50"/>
      <c r="Z61" s="50"/>
      <c r="AA61" s="151"/>
    </row>
    <row r="62" spans="2:28" x14ac:dyDescent="0.25">
      <c r="B62" s="236" t="s">
        <v>400</v>
      </c>
      <c r="C62" s="16" t="s">
        <v>421</v>
      </c>
      <c r="D62" s="254"/>
      <c r="E62" s="255"/>
      <c r="F62" s="255"/>
      <c r="G62" s="255"/>
      <c r="H62" s="255"/>
      <c r="I62" s="255"/>
      <c r="J62" s="255"/>
      <c r="K62" s="255"/>
      <c r="L62" s="255"/>
      <c r="M62" s="256"/>
      <c r="N62" s="56"/>
      <c r="O62" s="146">
        <v>160776.46826486173</v>
      </c>
      <c r="P62" s="56"/>
      <c r="Q62" s="56"/>
      <c r="R62" s="56"/>
      <c r="S62" s="56"/>
      <c r="T62" s="56"/>
      <c r="U62" s="56"/>
      <c r="V62" s="56"/>
      <c r="W62" s="56"/>
      <c r="X62" s="56"/>
      <c r="Y62" s="56"/>
      <c r="Z62" s="67"/>
      <c r="AA62" s="143">
        <v>159682.29639430338</v>
      </c>
    </row>
    <row r="63" spans="2:28" x14ac:dyDescent="0.25">
      <c r="B63" s="237"/>
      <c r="C63" s="16" t="s">
        <v>424</v>
      </c>
      <c r="D63" s="257"/>
      <c r="E63" s="258"/>
      <c r="F63" s="258"/>
      <c r="G63" s="258"/>
      <c r="H63" s="258"/>
      <c r="I63" s="258"/>
      <c r="J63" s="258"/>
      <c r="K63" s="258"/>
      <c r="L63" s="258"/>
      <c r="M63" s="259"/>
      <c r="N63" s="56"/>
      <c r="O63" s="146">
        <v>9534.1287393159764</v>
      </c>
      <c r="P63" s="56"/>
      <c r="Q63" s="56"/>
      <c r="R63" s="56"/>
      <c r="S63" s="56"/>
      <c r="T63" s="56"/>
      <c r="U63" s="56"/>
      <c r="V63" s="56"/>
      <c r="W63" s="56"/>
      <c r="X63" s="56"/>
      <c r="Y63" s="56"/>
      <c r="Z63" s="67"/>
      <c r="AA63" s="143">
        <v>6382.3606150389487</v>
      </c>
    </row>
    <row r="64" spans="2:28" x14ac:dyDescent="0.25">
      <c r="B64" s="237"/>
      <c r="C64" s="16" t="s">
        <v>423</v>
      </c>
      <c r="D64" s="257"/>
      <c r="E64" s="258"/>
      <c r="F64" s="258"/>
      <c r="G64" s="258"/>
      <c r="H64" s="258"/>
      <c r="I64" s="258"/>
      <c r="J64" s="258"/>
      <c r="K64" s="258"/>
      <c r="L64" s="258"/>
      <c r="M64" s="259"/>
      <c r="N64" s="56"/>
      <c r="O64" s="146">
        <v>25471.985523697571</v>
      </c>
      <c r="P64" s="56"/>
      <c r="Q64" s="56"/>
      <c r="R64" s="56"/>
      <c r="S64" s="56"/>
      <c r="T64" s="56"/>
      <c r="U64" s="56"/>
      <c r="V64" s="56"/>
      <c r="W64" s="56"/>
      <c r="X64" s="56"/>
      <c r="Y64" s="56"/>
      <c r="Z64" s="67"/>
      <c r="AA64" s="143">
        <v>25460.833686697573</v>
      </c>
    </row>
    <row r="65" spans="2:27" x14ac:dyDescent="0.25">
      <c r="B65" s="237"/>
      <c r="C65" s="16" t="s">
        <v>550</v>
      </c>
      <c r="D65" s="257"/>
      <c r="E65" s="258"/>
      <c r="F65" s="258"/>
      <c r="G65" s="258"/>
      <c r="H65" s="258"/>
      <c r="I65" s="258"/>
      <c r="J65" s="258"/>
      <c r="K65" s="258"/>
      <c r="L65" s="258"/>
      <c r="M65" s="259"/>
      <c r="N65" s="56"/>
      <c r="O65" s="146">
        <v>2469.3000660000002</v>
      </c>
      <c r="P65" s="56"/>
      <c r="Q65" s="56"/>
      <c r="R65" s="56"/>
      <c r="S65" s="56"/>
      <c r="T65" s="56"/>
      <c r="U65" s="56"/>
      <c r="V65" s="56"/>
      <c r="W65" s="56"/>
      <c r="X65" s="56"/>
      <c r="Y65" s="56"/>
      <c r="Z65" s="67"/>
      <c r="AA65" s="143">
        <v>2469.3000660000002</v>
      </c>
    </row>
    <row r="66" spans="2:27" x14ac:dyDescent="0.25">
      <c r="B66" s="237"/>
      <c r="C66" s="16" t="s">
        <v>269</v>
      </c>
      <c r="D66" s="257"/>
      <c r="E66" s="258"/>
      <c r="F66" s="258"/>
      <c r="G66" s="258"/>
      <c r="H66" s="258"/>
      <c r="I66" s="258"/>
      <c r="J66" s="258"/>
      <c r="K66" s="258"/>
      <c r="L66" s="258"/>
      <c r="M66" s="259"/>
      <c r="N66" s="56"/>
      <c r="O66" s="146">
        <v>7005.0202967835967</v>
      </c>
      <c r="P66" s="56"/>
      <c r="Q66" s="56"/>
      <c r="R66" s="56"/>
      <c r="S66" s="56"/>
      <c r="T66" s="56"/>
      <c r="U66" s="56"/>
      <c r="V66" s="56"/>
      <c r="W66" s="56"/>
      <c r="X66" s="56"/>
      <c r="Y66" s="56"/>
      <c r="Z66" s="67"/>
      <c r="AA66" s="143">
        <v>7005.0202967835967</v>
      </c>
    </row>
    <row r="67" spans="2:27" x14ac:dyDescent="0.25">
      <c r="B67" s="237"/>
      <c r="C67" s="16" t="s">
        <v>271</v>
      </c>
      <c r="D67" s="257"/>
      <c r="E67" s="258"/>
      <c r="F67" s="258"/>
      <c r="G67" s="258"/>
      <c r="H67" s="258"/>
      <c r="I67" s="258"/>
      <c r="J67" s="258"/>
      <c r="K67" s="258"/>
      <c r="L67" s="258"/>
      <c r="M67" s="259"/>
      <c r="N67" s="56"/>
      <c r="O67" s="146">
        <v>521.75427720207551</v>
      </c>
      <c r="P67" s="56"/>
      <c r="Q67" s="56"/>
      <c r="R67" s="56"/>
      <c r="S67" s="56"/>
      <c r="T67" s="56"/>
      <c r="U67" s="56"/>
      <c r="V67" s="56"/>
      <c r="W67" s="56"/>
      <c r="X67" s="56"/>
      <c r="Y67" s="56"/>
      <c r="Z67" s="67"/>
      <c r="AA67" s="143">
        <v>243.08699999999999</v>
      </c>
    </row>
    <row r="68" spans="2:27" x14ac:dyDescent="0.25">
      <c r="B68" s="237"/>
      <c r="C68" s="16" t="s">
        <v>428</v>
      </c>
      <c r="D68" s="257"/>
      <c r="E68" s="258"/>
      <c r="F68" s="258"/>
      <c r="G68" s="258"/>
      <c r="H68" s="258"/>
      <c r="I68" s="258"/>
      <c r="J68" s="258"/>
      <c r="K68" s="258"/>
      <c r="L68" s="258"/>
      <c r="M68" s="259"/>
      <c r="N68" s="56"/>
      <c r="O68" s="146">
        <v>5326.5</v>
      </c>
      <c r="P68" s="56"/>
      <c r="Q68" s="56"/>
      <c r="R68" s="56"/>
      <c r="S68" s="56"/>
      <c r="T68" s="56"/>
      <c r="U68" s="56"/>
      <c r="V68" s="56"/>
      <c r="W68" s="56"/>
      <c r="X68" s="56"/>
      <c r="Y68" s="56"/>
      <c r="Z68" s="67"/>
      <c r="AA68" s="143">
        <v>5326.5</v>
      </c>
    </row>
    <row r="69" spans="2:27" x14ac:dyDescent="0.25">
      <c r="B69" s="237"/>
      <c r="C69" s="16" t="s">
        <v>438</v>
      </c>
      <c r="D69" s="257"/>
      <c r="E69" s="258"/>
      <c r="F69" s="258"/>
      <c r="G69" s="258"/>
      <c r="H69" s="258"/>
      <c r="I69" s="258"/>
      <c r="J69" s="258"/>
      <c r="K69" s="258"/>
      <c r="L69" s="258"/>
      <c r="M69" s="259"/>
      <c r="N69" s="56"/>
      <c r="O69" s="146">
        <v>8403.4879457643274</v>
      </c>
      <c r="P69" s="56"/>
      <c r="Q69" s="56"/>
      <c r="R69" s="56"/>
      <c r="S69" s="56"/>
      <c r="T69" s="56"/>
      <c r="U69" s="56"/>
      <c r="V69" s="56"/>
      <c r="W69" s="56"/>
      <c r="X69" s="56"/>
      <c r="Y69" s="56"/>
      <c r="Z69" s="67"/>
      <c r="AA69" s="143">
        <v>5012.5365481825775</v>
      </c>
    </row>
    <row r="70" spans="2:27" x14ac:dyDescent="0.25">
      <c r="B70" s="237"/>
      <c r="C70" s="16" t="s">
        <v>422</v>
      </c>
      <c r="D70" s="257"/>
      <c r="E70" s="258"/>
      <c r="F70" s="258"/>
      <c r="G70" s="258"/>
      <c r="H70" s="258"/>
      <c r="I70" s="258"/>
      <c r="J70" s="258"/>
      <c r="K70" s="258"/>
      <c r="L70" s="258"/>
      <c r="M70" s="259"/>
      <c r="N70" s="56"/>
      <c r="O70" s="146">
        <v>311.36831999999998</v>
      </c>
      <c r="P70" s="56"/>
      <c r="Q70" s="56"/>
      <c r="R70" s="56"/>
      <c r="S70" s="56"/>
      <c r="T70" s="56"/>
      <c r="U70" s="56"/>
      <c r="V70" s="56"/>
      <c r="W70" s="56"/>
      <c r="X70" s="56"/>
      <c r="Y70" s="56"/>
      <c r="Z70" s="67"/>
      <c r="AA70" s="143">
        <v>311.36831999999998</v>
      </c>
    </row>
    <row r="71" spans="2:27" x14ac:dyDescent="0.25">
      <c r="B71" s="237"/>
      <c r="C71" s="16" t="s">
        <v>551</v>
      </c>
      <c r="D71" s="257"/>
      <c r="E71" s="258"/>
      <c r="F71" s="258"/>
      <c r="G71" s="258"/>
      <c r="H71" s="258"/>
      <c r="I71" s="258"/>
      <c r="J71" s="258"/>
      <c r="K71" s="258"/>
      <c r="L71" s="258"/>
      <c r="M71" s="259"/>
      <c r="N71" s="56"/>
      <c r="O71" s="146">
        <v>198.7547994823442</v>
      </c>
      <c r="P71" s="56"/>
      <c r="Q71" s="56"/>
      <c r="R71" s="56"/>
      <c r="S71" s="56"/>
      <c r="T71" s="56"/>
      <c r="U71" s="56"/>
      <c r="V71" s="56"/>
      <c r="W71" s="56"/>
      <c r="X71" s="56"/>
      <c r="Y71" s="56"/>
      <c r="Z71" s="67"/>
      <c r="AA71" s="143">
        <v>0</v>
      </c>
    </row>
    <row r="72" spans="2:27" x14ac:dyDescent="0.25">
      <c r="B72" s="237"/>
      <c r="C72" s="16" t="s">
        <v>552</v>
      </c>
      <c r="D72" s="257"/>
      <c r="E72" s="258"/>
      <c r="F72" s="258"/>
      <c r="G72" s="258"/>
      <c r="H72" s="258"/>
      <c r="I72" s="258"/>
      <c r="J72" s="258"/>
      <c r="K72" s="258"/>
      <c r="L72" s="258"/>
      <c r="M72" s="259"/>
      <c r="N72" s="56"/>
      <c r="O72" s="146">
        <v>2577.0243933396964</v>
      </c>
      <c r="P72" s="56"/>
      <c r="Q72" s="56"/>
      <c r="R72" s="56"/>
      <c r="S72" s="56"/>
      <c r="T72" s="56"/>
      <c r="U72" s="56"/>
      <c r="V72" s="56"/>
      <c r="W72" s="56"/>
      <c r="X72" s="56"/>
      <c r="Y72" s="56"/>
      <c r="Z72" s="67"/>
      <c r="AA72" s="143">
        <v>0</v>
      </c>
    </row>
    <row r="73" spans="2:27" x14ac:dyDescent="0.25">
      <c r="B73" s="237"/>
      <c r="C73" s="16" t="s">
        <v>262</v>
      </c>
      <c r="D73" s="257"/>
      <c r="E73" s="258"/>
      <c r="F73" s="258"/>
      <c r="G73" s="258"/>
      <c r="H73" s="258"/>
      <c r="I73" s="258"/>
      <c r="J73" s="258"/>
      <c r="K73" s="258"/>
      <c r="L73" s="258"/>
      <c r="M73" s="259"/>
      <c r="N73" s="56"/>
      <c r="O73" s="143">
        <v>2535.7750000000001</v>
      </c>
      <c r="P73" s="56"/>
      <c r="Q73" s="56"/>
      <c r="R73" s="56"/>
      <c r="S73" s="56"/>
      <c r="T73" s="56"/>
      <c r="U73" s="56"/>
      <c r="V73" s="56"/>
      <c r="W73" s="56"/>
      <c r="X73" s="56"/>
      <c r="Y73" s="56"/>
      <c r="Z73" s="67"/>
      <c r="AA73" s="143">
        <v>2516.4749999999999</v>
      </c>
    </row>
    <row r="74" spans="2:27" x14ac:dyDescent="0.25">
      <c r="B74" s="237"/>
      <c r="C74" s="16" t="s">
        <v>263</v>
      </c>
      <c r="D74" s="257"/>
      <c r="E74" s="258"/>
      <c r="F74" s="258"/>
      <c r="G74" s="258"/>
      <c r="H74" s="258"/>
      <c r="I74" s="258"/>
      <c r="J74" s="258"/>
      <c r="K74" s="258"/>
      <c r="L74" s="258"/>
      <c r="M74" s="259"/>
      <c r="N74" s="56"/>
      <c r="O74" s="143">
        <v>4242.7709999999997</v>
      </c>
      <c r="P74" s="56"/>
      <c r="Q74" s="56"/>
      <c r="R74" s="56"/>
      <c r="S74" s="56"/>
      <c r="T74" s="56"/>
      <c r="U74" s="56"/>
      <c r="V74" s="56"/>
      <c r="W74" s="56"/>
      <c r="X74" s="56"/>
      <c r="Y74" s="56"/>
      <c r="Z74" s="67"/>
      <c r="AA74" s="143">
        <v>4096.7160000000003</v>
      </c>
    </row>
    <row r="75" spans="2:27" x14ac:dyDescent="0.25">
      <c r="B75" s="237"/>
      <c r="C75" s="16" t="s">
        <v>416</v>
      </c>
      <c r="D75" s="257"/>
      <c r="E75" s="258"/>
      <c r="F75" s="258"/>
      <c r="G75" s="258"/>
      <c r="H75" s="258"/>
      <c r="I75" s="258"/>
      <c r="J75" s="258"/>
      <c r="K75" s="258"/>
      <c r="L75" s="258"/>
      <c r="M75" s="259"/>
      <c r="N75" s="56"/>
      <c r="O75" s="146">
        <v>1680.0735508615001</v>
      </c>
      <c r="P75" s="56"/>
      <c r="Q75" s="56"/>
      <c r="R75" s="56"/>
      <c r="S75" s="56"/>
      <c r="T75" s="56"/>
      <c r="U75" s="56"/>
      <c r="V75" s="56"/>
      <c r="W75" s="56"/>
      <c r="X75" s="56"/>
      <c r="Y75" s="56"/>
      <c r="Z75" s="67"/>
      <c r="AA75" s="143">
        <v>1248.303125588166</v>
      </c>
    </row>
    <row r="76" spans="2:27" x14ac:dyDescent="0.25">
      <c r="B76" s="237"/>
      <c r="C76" s="16" t="s">
        <v>420</v>
      </c>
      <c r="D76" s="257"/>
      <c r="E76" s="258"/>
      <c r="F76" s="258"/>
      <c r="G76" s="258"/>
      <c r="H76" s="258"/>
      <c r="I76" s="258"/>
      <c r="J76" s="258"/>
      <c r="K76" s="258"/>
      <c r="L76" s="258"/>
      <c r="M76" s="259"/>
      <c r="N76" s="56"/>
      <c r="O76" s="146">
        <v>3398.9744153004026</v>
      </c>
      <c r="P76" s="56"/>
      <c r="Q76" s="56"/>
      <c r="R76" s="56"/>
      <c r="S76" s="56"/>
      <c r="T76" s="56"/>
      <c r="U76" s="56"/>
      <c r="V76" s="56"/>
      <c r="W76" s="56"/>
      <c r="X76" s="56"/>
      <c r="Y76" s="56"/>
      <c r="Z76" s="67"/>
      <c r="AA76" s="143">
        <v>3398.9744153004026</v>
      </c>
    </row>
    <row r="77" spans="2:27" x14ac:dyDescent="0.25">
      <c r="B77" s="238"/>
      <c r="C77" s="16" t="s">
        <v>537</v>
      </c>
      <c r="D77" s="260"/>
      <c r="E77" s="261"/>
      <c r="F77" s="261"/>
      <c r="G77" s="261"/>
      <c r="H77" s="261"/>
      <c r="I77" s="261"/>
      <c r="J77" s="261"/>
      <c r="K77" s="261"/>
      <c r="L77" s="261"/>
      <c r="M77" s="262"/>
      <c r="N77" s="56"/>
      <c r="O77" s="146">
        <v>315.8437509579482</v>
      </c>
      <c r="P77" s="56"/>
      <c r="Q77" s="56"/>
      <c r="R77" s="56"/>
      <c r="S77" s="56"/>
      <c r="T77" s="56"/>
      <c r="U77" s="56"/>
      <c r="V77" s="56"/>
      <c r="W77" s="56"/>
      <c r="X77" s="56"/>
      <c r="Y77" s="56"/>
      <c r="Z77" s="67"/>
      <c r="AA77" s="143">
        <v>0</v>
      </c>
    </row>
    <row r="78" spans="2:27" ht="22.9" customHeight="1" x14ac:dyDescent="0.25">
      <c r="B78" s="300" t="s">
        <v>401</v>
      </c>
      <c r="C78" s="301"/>
      <c r="D78" s="301"/>
      <c r="E78" s="301"/>
      <c r="F78" s="301"/>
      <c r="G78" s="301"/>
      <c r="H78" s="301"/>
      <c r="I78" s="301"/>
      <c r="J78" s="301"/>
      <c r="K78" s="301"/>
      <c r="L78" s="301"/>
      <c r="M78" s="302"/>
      <c r="N78" s="60">
        <f>SUM(N62:N77)</f>
        <v>0</v>
      </c>
      <c r="O78" s="65">
        <f>SUM(O62:O77)</f>
        <v>234769.23034356721</v>
      </c>
      <c r="P78" s="56"/>
      <c r="Q78" s="56"/>
      <c r="R78" s="56"/>
      <c r="S78" s="56"/>
      <c r="T78" s="56"/>
      <c r="U78" s="56"/>
      <c r="V78" s="56"/>
      <c r="W78" s="56"/>
      <c r="X78" s="56"/>
      <c r="Y78" s="56"/>
      <c r="Z78" s="21">
        <f>SUM(Z62:Z77)</f>
        <v>0</v>
      </c>
      <c r="AA78" s="58">
        <f>SUM(AA62:AA77)</f>
        <v>223153.77146789466</v>
      </c>
    </row>
    <row r="79" spans="2:27" ht="22.9" customHeight="1" x14ac:dyDescent="0.25">
      <c r="B79" s="54"/>
      <c r="C79" s="54"/>
      <c r="D79" s="54"/>
      <c r="E79" s="54"/>
      <c r="F79" s="54"/>
      <c r="G79" s="54"/>
      <c r="H79" s="54"/>
      <c r="I79" s="54"/>
      <c r="J79" s="54"/>
      <c r="K79" s="54"/>
      <c r="L79" s="54"/>
      <c r="M79" s="54"/>
      <c r="N79" s="50"/>
      <c r="O79" s="50"/>
      <c r="P79" s="50"/>
      <c r="Q79" s="50"/>
      <c r="R79" s="50"/>
      <c r="S79" s="50"/>
      <c r="T79" s="50"/>
      <c r="U79" s="50"/>
      <c r="V79" s="50"/>
      <c r="W79" s="50"/>
      <c r="X79" s="50"/>
      <c r="Y79" s="50"/>
      <c r="Z79" s="50"/>
      <c r="AA79" s="151"/>
    </row>
    <row r="80" spans="2:27" ht="22.9" customHeight="1" x14ac:dyDescent="0.25">
      <c r="B80" s="300" t="s">
        <v>336</v>
      </c>
      <c r="C80" s="301"/>
      <c r="D80" s="301"/>
      <c r="E80" s="301"/>
      <c r="F80" s="301"/>
      <c r="G80" s="301"/>
      <c r="H80" s="301"/>
      <c r="I80" s="301"/>
      <c r="J80" s="301"/>
      <c r="K80" s="301"/>
      <c r="L80" s="301"/>
      <c r="M80" s="302"/>
      <c r="N80" s="22"/>
      <c r="O80" s="64"/>
      <c r="P80" s="22"/>
      <c r="Q80" s="64"/>
      <c r="R80" s="22"/>
      <c r="S80" s="64"/>
      <c r="T80" s="22"/>
      <c r="U80" s="64"/>
      <c r="V80" s="22"/>
      <c r="W80" s="64"/>
      <c r="X80" s="63"/>
      <c r="Y80" s="64"/>
      <c r="Z80" s="60">
        <f>SUM(N80,P80,R80,T80,V80,X80)</f>
        <v>0</v>
      </c>
      <c r="AA80" s="146">
        <f>Y80</f>
        <v>0</v>
      </c>
    </row>
    <row r="81" spans="2:29" s="24" customFormat="1" x14ac:dyDescent="0.25">
      <c r="B81" s="25"/>
      <c r="C81" s="26"/>
      <c r="D81" s="26"/>
      <c r="E81" s="26"/>
      <c r="F81" s="26"/>
      <c r="G81" s="27"/>
      <c r="H81" s="27"/>
      <c r="I81" s="27"/>
      <c r="J81" s="27"/>
      <c r="K81" s="27"/>
      <c r="L81" s="27"/>
      <c r="M81" s="27"/>
      <c r="N81" s="28"/>
      <c r="O81" s="28"/>
      <c r="P81" s="28"/>
      <c r="Q81" s="28"/>
      <c r="R81" s="28"/>
      <c r="S81" s="28"/>
      <c r="T81" s="28"/>
      <c r="U81" s="28"/>
      <c r="V81" s="28"/>
      <c r="W81" s="28"/>
      <c r="X81" s="28"/>
      <c r="Y81" s="28"/>
      <c r="Z81" s="28"/>
      <c r="AA81" s="28"/>
    </row>
    <row r="82" spans="2:29" ht="24" customHeight="1" x14ac:dyDescent="0.25">
      <c r="B82" s="287" t="s">
        <v>310</v>
      </c>
      <c r="C82" s="288"/>
      <c r="D82" s="288"/>
      <c r="E82" s="288"/>
      <c r="F82" s="288"/>
      <c r="G82" s="288"/>
      <c r="H82" s="288"/>
      <c r="I82" s="288"/>
      <c r="J82" s="288"/>
      <c r="K82" s="288"/>
      <c r="L82" s="288"/>
      <c r="M82" s="289"/>
      <c r="N82" s="60">
        <f>N80+N60+N49</f>
        <v>8252516.0199999986</v>
      </c>
      <c r="O82" s="65">
        <f>O80+O78+O49+O60</f>
        <v>287547.92197420693</v>
      </c>
      <c r="P82" s="60">
        <f>P80+P60+P49</f>
        <v>42611695</v>
      </c>
      <c r="Q82" s="65">
        <f>Q80+Q49+Q60</f>
        <v>273488.72299999994</v>
      </c>
      <c r="R82" s="60">
        <f>R80+R60+R49</f>
        <v>76885065.058645099</v>
      </c>
      <c r="S82" s="65">
        <f>S80+S49+S60</f>
        <v>353005.85150303628</v>
      </c>
      <c r="T82" s="60">
        <f>T80+T60+T49</f>
        <v>69047705.889809355</v>
      </c>
      <c r="U82" s="65">
        <f>U80+U49+U60</f>
        <v>318821.68809616187</v>
      </c>
      <c r="V82" s="60">
        <f>V80+V60+V49</f>
        <v>61911975.189528458</v>
      </c>
      <c r="W82" s="65">
        <f>W80+W49+W60</f>
        <v>288712.96129431901</v>
      </c>
      <c r="X82" s="60">
        <f>X80+X60+X49</f>
        <v>52855148.159501091</v>
      </c>
      <c r="Y82" s="65">
        <f>Y80+Y49+Y60</f>
        <v>226309.72875366273</v>
      </c>
      <c r="Z82" s="60">
        <f>Z80+Z60+Z49</f>
        <v>311564105.31748396</v>
      </c>
      <c r="AA82" s="58">
        <f>AA80+AA78+AA49+AA60</f>
        <v>1649700.8878433467</v>
      </c>
    </row>
    <row r="84" spans="2:29" ht="23.45" customHeight="1" x14ac:dyDescent="0.25">
      <c r="B84" s="287" t="s">
        <v>354</v>
      </c>
      <c r="C84" s="288"/>
      <c r="D84" s="288"/>
      <c r="E84" s="288"/>
      <c r="F84" s="288"/>
      <c r="G84" s="288"/>
      <c r="H84" s="288"/>
      <c r="I84" s="288"/>
      <c r="J84" s="288"/>
      <c r="K84" s="288"/>
      <c r="L84" s="288"/>
      <c r="M84" s="289"/>
      <c r="O84" s="68" t="str">
        <f>IF($AA$82=0,"",IF((O82-O80)/$AA$82&gt;0.083,"True","False"))</f>
        <v>True</v>
      </c>
      <c r="Q84" s="68" t="str">
        <f>IF($AA$82=0,"",IF((Q82-Q80)/$AA$82&gt;0.083,"True","False"))</f>
        <v>True</v>
      </c>
      <c r="S84" s="68" t="str">
        <f>IF($AA$82=0,"",IF((S82-S80)/$AA$82&gt;0.083,"True","False"))</f>
        <v>True</v>
      </c>
      <c r="U84" s="68" t="str">
        <f>IF($AA$82=0,"",IF((U82-U80)/$AA$82&gt;0.083,"True","False"))</f>
        <v>True</v>
      </c>
      <c r="W84" s="68" t="str">
        <f>IF($AA$82=0,"",IF((W82-W80)/$AA$82&gt;0.083,"True","False"))</f>
        <v>True</v>
      </c>
      <c r="Y84" s="68" t="str">
        <f>IF($AA$82=0,"",IF((Y82-Y80)/$AA$82&gt;0.083,"True","False"))</f>
        <v>True</v>
      </c>
      <c r="Z84" s="149"/>
    </row>
    <row r="86" spans="2:29" x14ac:dyDescent="0.25">
      <c r="O86" s="154"/>
      <c r="Q86" s="154"/>
      <c r="S86" s="154"/>
      <c r="U86" s="154"/>
      <c r="W86" s="154"/>
      <c r="X86" s="149"/>
      <c r="Y86" s="155"/>
    </row>
    <row r="87" spans="2:29" x14ac:dyDescent="0.25">
      <c r="AA87" s="6"/>
      <c r="AB87" s="6"/>
      <c r="AC87" s="6"/>
    </row>
    <row r="88" spans="2:29" x14ac:dyDescent="0.25">
      <c r="AA88" s="6"/>
      <c r="AB88" s="6"/>
      <c r="AC88" s="6"/>
    </row>
    <row r="89" spans="2:29" x14ac:dyDescent="0.25">
      <c r="AA89" s="164"/>
      <c r="AB89" s="165"/>
      <c r="AC89" s="6"/>
    </row>
    <row r="90" spans="2:29" x14ac:dyDescent="0.25">
      <c r="AA90" s="164"/>
      <c r="AB90" s="165"/>
      <c r="AC90" s="6"/>
    </row>
    <row r="91" spans="2:29" x14ac:dyDescent="0.25">
      <c r="AA91" s="166"/>
      <c r="AB91" s="167"/>
      <c r="AC91" s="6"/>
    </row>
    <row r="92" spans="2:29" x14ac:dyDescent="0.25">
      <c r="AA92" s="168"/>
      <c r="AB92" s="168"/>
      <c r="AC92" s="6"/>
    </row>
    <row r="93" spans="2:29" x14ac:dyDescent="0.25">
      <c r="AA93" s="6"/>
      <c r="AB93" s="6"/>
      <c r="AC93" s="6"/>
    </row>
    <row r="94" spans="2:29" x14ac:dyDescent="0.25">
      <c r="AA94" s="6"/>
      <c r="AB94" s="6"/>
      <c r="AC94" s="6"/>
    </row>
    <row r="103" spans="2:7" x14ac:dyDescent="0.25">
      <c r="B103" s="1" t="s">
        <v>20</v>
      </c>
      <c r="C103"/>
      <c r="D103" s="1" t="s">
        <v>22</v>
      </c>
      <c r="E103"/>
      <c r="F103"/>
      <c r="G103"/>
    </row>
    <row r="104" spans="2:7" x14ac:dyDescent="0.25">
      <c r="B104" t="s">
        <v>296</v>
      </c>
      <c r="C104"/>
      <c r="D104" t="s">
        <v>23</v>
      </c>
      <c r="E104"/>
      <c r="F104"/>
      <c r="G104"/>
    </row>
    <row r="105" spans="2:7" x14ac:dyDescent="0.25">
      <c r="B105" t="s">
        <v>297</v>
      </c>
      <c r="C105"/>
      <c r="D105" t="s">
        <v>24</v>
      </c>
      <c r="E105"/>
      <c r="F105"/>
      <c r="G105"/>
    </row>
    <row r="106" spans="2:7" x14ac:dyDescent="0.25">
      <c r="B106"/>
      <c r="C106"/>
      <c r="D106" t="s">
        <v>298</v>
      </c>
      <c r="E106"/>
      <c r="F106"/>
      <c r="G106"/>
    </row>
    <row r="107" spans="2:7" x14ac:dyDescent="0.25">
      <c r="B107" s="1" t="s">
        <v>426</v>
      </c>
      <c r="C107"/>
      <c r="D107"/>
      <c r="E107"/>
      <c r="F107"/>
      <c r="G107"/>
    </row>
    <row r="108" spans="2:7" x14ac:dyDescent="0.25">
      <c r="B108" s="121" t="s">
        <v>427</v>
      </c>
      <c r="D108" s="122"/>
    </row>
    <row r="109" spans="2:7" x14ac:dyDescent="0.25">
      <c r="B109" s="121" t="s">
        <v>269</v>
      </c>
      <c r="D109" s="122"/>
    </row>
    <row r="110" spans="2:7" x14ac:dyDescent="0.25">
      <c r="B110" s="121" t="s">
        <v>263</v>
      </c>
      <c r="D110" s="122"/>
    </row>
    <row r="111" spans="2:7" x14ac:dyDescent="0.25">
      <c r="B111" s="121" t="s">
        <v>262</v>
      </c>
      <c r="D111" s="122"/>
    </row>
    <row r="112" spans="2:7" x14ac:dyDescent="0.25">
      <c r="B112" s="121" t="s">
        <v>424</v>
      </c>
      <c r="D112" s="122"/>
    </row>
    <row r="113" spans="2:4" x14ac:dyDescent="0.25">
      <c r="B113" s="121" t="s">
        <v>438</v>
      </c>
      <c r="D113" s="122"/>
    </row>
    <row r="114" spans="2:4" x14ac:dyDescent="0.25">
      <c r="B114" s="121" t="s">
        <v>271</v>
      </c>
      <c r="D114" s="122"/>
    </row>
    <row r="115" spans="2:4" x14ac:dyDescent="0.25">
      <c r="B115" s="121" t="s">
        <v>420</v>
      </c>
      <c r="D115" s="122"/>
    </row>
    <row r="116" spans="2:4" x14ac:dyDescent="0.25">
      <c r="B116" s="121" t="s">
        <v>423</v>
      </c>
      <c r="D116" s="122"/>
    </row>
    <row r="117" spans="2:4" x14ac:dyDescent="0.25">
      <c r="B117" s="121" t="s">
        <v>416</v>
      </c>
      <c r="D117" s="122"/>
    </row>
    <row r="118" spans="2:4" x14ac:dyDescent="0.25">
      <c r="B118" s="121" t="s">
        <v>437</v>
      </c>
      <c r="D118" s="122"/>
    </row>
    <row r="119" spans="2:4" x14ac:dyDescent="0.25">
      <c r="B119" s="121" t="s">
        <v>112</v>
      </c>
      <c r="D119" s="122"/>
    </row>
    <row r="120" spans="2:4" x14ac:dyDescent="0.25">
      <c r="B120" s="121" t="s">
        <v>439</v>
      </c>
      <c r="D120" s="122"/>
    </row>
    <row r="121" spans="2:4" x14ac:dyDescent="0.25">
      <c r="B121" s="121" t="s">
        <v>428</v>
      </c>
      <c r="D121" s="122"/>
    </row>
    <row r="122" spans="2:4" x14ac:dyDescent="0.25">
      <c r="B122" s="121" t="s">
        <v>422</v>
      </c>
      <c r="D122" s="122"/>
    </row>
    <row r="123" spans="2:4" x14ac:dyDescent="0.25">
      <c r="B123" s="121" t="s">
        <v>425</v>
      </c>
      <c r="D123" s="122"/>
    </row>
    <row r="124" spans="2:4" x14ac:dyDescent="0.25">
      <c r="B124" s="121" t="s">
        <v>421</v>
      </c>
      <c r="D124" s="122"/>
    </row>
    <row r="125" spans="2:4" x14ac:dyDescent="0.25">
      <c r="D125" s="6"/>
    </row>
    <row r="126" spans="2:4" x14ac:dyDescent="0.25">
      <c r="D126" s="6"/>
    </row>
    <row r="127" spans="2:4" x14ac:dyDescent="0.25">
      <c r="D127" s="6"/>
    </row>
    <row r="128" spans="2:4" x14ac:dyDescent="0.25">
      <c r="B128" s="79" t="s">
        <v>417</v>
      </c>
      <c r="D128" s="6"/>
    </row>
    <row r="129" spans="2:4" x14ac:dyDescent="0.25">
      <c r="B129" s="158" t="s">
        <v>415</v>
      </c>
      <c r="D129" s="123"/>
    </row>
    <row r="130" spans="2:4" x14ac:dyDescent="0.25">
      <c r="B130" s="158" t="s">
        <v>418</v>
      </c>
      <c r="D130" s="122"/>
    </row>
    <row r="131" spans="2:4" x14ac:dyDescent="0.25">
      <c r="B131" s="158" t="s">
        <v>450</v>
      </c>
      <c r="D131" s="122"/>
    </row>
    <row r="132" spans="2:4" x14ac:dyDescent="0.25">
      <c r="B132" s="158" t="s">
        <v>266</v>
      </c>
      <c r="D132" s="122"/>
    </row>
    <row r="133" spans="2:4" x14ac:dyDescent="0.25">
      <c r="B133" s="158" t="s">
        <v>295</v>
      </c>
      <c r="D133" s="122"/>
    </row>
    <row r="134" spans="2:4" x14ac:dyDescent="0.25">
      <c r="B134" s="158" t="s">
        <v>428</v>
      </c>
      <c r="D134" s="122"/>
    </row>
    <row r="135" spans="2:4" x14ac:dyDescent="0.25">
      <c r="B135" s="158" t="s">
        <v>419</v>
      </c>
      <c r="D135" s="122"/>
    </row>
    <row r="136" spans="2:4" x14ac:dyDescent="0.25">
      <c r="B136" s="158" t="s">
        <v>448</v>
      </c>
      <c r="D136" s="7"/>
    </row>
    <row r="137" spans="2:4" x14ac:dyDescent="0.25">
      <c r="B137" s="158" t="s">
        <v>449</v>
      </c>
      <c r="D137" s="122"/>
    </row>
    <row r="138" spans="2:4" x14ac:dyDescent="0.25">
      <c r="B138" s="158" t="s">
        <v>429</v>
      </c>
      <c r="D138" s="122"/>
    </row>
    <row r="139" spans="2:4" x14ac:dyDescent="0.25">
      <c r="B139" s="158" t="s">
        <v>264</v>
      </c>
      <c r="D139" s="122"/>
    </row>
    <row r="140" spans="2:4" x14ac:dyDescent="0.25">
      <c r="B140" s="157" t="s">
        <v>554</v>
      </c>
      <c r="D140" s="122"/>
    </row>
    <row r="141" spans="2:4" x14ac:dyDescent="0.25">
      <c r="B141" s="3" t="s">
        <v>561</v>
      </c>
    </row>
  </sheetData>
  <sheetProtection formatCells="0" insertColumns="0" insertRows="0" insertHyperlinks="0" deleteColumns="0" deleteRows="0" sort="0" autoFilter="0"/>
  <sortState ref="B101:B117">
    <sortCondition ref="B101:B117"/>
  </sortState>
  <dataConsolidate/>
  <mergeCells count="40">
    <mergeCell ref="B84:M84"/>
    <mergeCell ref="K14:K15"/>
    <mergeCell ref="L14:L15"/>
    <mergeCell ref="X13:Y14"/>
    <mergeCell ref="Z13:AA14"/>
    <mergeCell ref="B82:M82"/>
    <mergeCell ref="B60:M60"/>
    <mergeCell ref="B51:B59"/>
    <mergeCell ref="B62:B77"/>
    <mergeCell ref="M14:M15"/>
    <mergeCell ref="B78:M78"/>
    <mergeCell ref="B80:M80"/>
    <mergeCell ref="G14:G15"/>
    <mergeCell ref="H14:H15"/>
    <mergeCell ref="I14:I15"/>
    <mergeCell ref="D62:M77"/>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B16:B48"/>
    <mergeCell ref="V13:W14"/>
    <mergeCell ref="B2:E2"/>
    <mergeCell ref="B3:L3"/>
    <mergeCell ref="C4:L4"/>
    <mergeCell ref="M4:V4"/>
    <mergeCell ref="C5:L5"/>
    <mergeCell ref="M5:V5"/>
    <mergeCell ref="J14:J15"/>
  </mergeCells>
  <conditionalFormatting sqref="O84 Q84 S84 U84 W84 Y84">
    <cfRule type="containsText" dxfId="19" priority="15" operator="containsText" text="TRUE">
      <formula>NOT(ISERROR(SEARCH("TRUE",O84)))</formula>
    </cfRule>
    <cfRule type="containsText" dxfId="18" priority="16" operator="containsText" text="FALSE">
      <formula>NOT(ISERROR(SEARCH("FALSE",O84)))</formula>
    </cfRule>
  </conditionalFormatting>
  <dataValidations xWindow="246" yWindow="559" count="27">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2:Z77 N62:N78"/>
    <dataValidation allowBlank="1" showInputMessage="1" showErrorMessage="1" promptTitle="Criteria" prompt="Input additional annual funding requirements to acheive Target Gap" sqref="Y80 W80 S80 O80 Q80 U80"/>
    <dataValidation allowBlank="1" showInputMessage="1" showErrorMessage="1" promptTitle="Criteria" prompt="Input annual Target Gap" sqref="X80 V80 R80 N80 P80 T80"/>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8"/>
    <dataValidation allowBlank="1" showInputMessage="1" showErrorMessage="1" promptTitle="Criteria" prompt="Indicate segment(s) targetted by Program" sqref="G12:M13"/>
    <dataValidation type="list" allowBlank="1" showInputMessage="1" showErrorMessage="1" sqref="G61:M61 D61">
      <formula1>$B$104:$B$105</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4 U84 W84 Y84 O84 Q84"/>
    <dataValidation type="list" allowBlank="1" showInputMessage="1" showErrorMessage="1" sqref="G51:M59 G16:M48">
      <formula1>$B$104:$B$104</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2:O77"/>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80:M80"/>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61 C52:C59">
      <formula1>$B$108:$B$126</formula1>
    </dataValidation>
    <dataValidation type="list" allowBlank="1" showInputMessage="1" showErrorMessage="1" sqref="E61">
      <formula1>#REF!</formula1>
    </dataValidation>
    <dataValidation allowBlank="1" showInputMessage="1" showErrorMessage="1" promptTitle="Criteria" prompt="For projects to be completed in 2015, yet funded from the 2011-2014 (and 2015 of 2011-2014 Master CDM Agreement) CDM Framework" sqref="B62:B77"/>
    <dataValidation allowBlank="1" showInputMessage="1" showErrorMessage="1" promptTitle="Criteria" prompt="As per the CDM Plan Submission and Review Criteria Rules, a minimum incremental annual savings of 8.3% of total 2020 savings target is to be achieved in any year." sqref="B84:M84"/>
    <dataValidation type="list" allowBlank="1" showInputMessage="1" showErrorMessage="1" sqref="C51 D19:D21 C34:C48 C16:C31 D29:E29 D31:E31 D25 D37 E41 D28 D30">
      <formula1>$B$129:$B$141</formula1>
    </dataValidation>
    <dataValidation type="list" allowBlank="1" showInputMessage="1" showErrorMessage="1" promptTitle="Criteria" prompt="Select Program Name for each 2011-2014/15 Tier 1 Program for which projects will be completed in 2015." sqref="C62:C76">
      <formula1>$B$108:$B$125</formula1>
    </dataValidation>
    <dataValidation allowBlank="1" showInputMessage="1" showErrorMessage="1" promptTitle="Criteria" prompt="Input total CDM Plan Target Gap" sqref="AA80"/>
    <dataValidation type="list" allowBlank="1" showInputMessage="1" showErrorMessage="1" promptTitle="Criteria" prompt="Select Program Name for each 2011-2014/15 Tier 1 Program for which projects will be completed in 2015." sqref="C77">
      <formula1>$B$115:$B$132</formula1>
    </dataValidation>
  </dataValidations>
  <printOptions horizontalCentered="1" verticalCentered="1"/>
  <pageMargins left="0.5" right="0.5" top="0.5" bottom="0.5" header="0.5" footer="0.5"/>
  <pageSetup paperSize="17" scale="41"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A148"/>
  <sheetViews>
    <sheetView showGridLines="0" topLeftCell="A16" zoomScale="80" zoomScaleNormal="80" zoomScaleSheetLayoutView="80" zoomScalePageLayoutView="70" workbookViewId="0">
      <selection activeCell="C38" sqref="C38"/>
    </sheetView>
  </sheetViews>
  <sheetFormatPr defaultColWidth="9.140625" defaultRowHeight="15" x14ac:dyDescent="0.25"/>
  <cols>
    <col min="1" max="1" width="4.7109375" style="3" customWidth="1"/>
    <col min="2" max="2" width="21.85546875" style="3" customWidth="1"/>
    <col min="3" max="3" width="49.42578125" style="3" customWidth="1"/>
    <col min="4" max="4" width="47.42578125" style="3" customWidth="1"/>
    <col min="5"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441</v>
      </c>
      <c r="C9" s="76" t="str">
        <f>IF('A. General Information'!D13="","",'A. General Information'!D13)</f>
        <v>Oakville Hydro Electricity Distribution Inc.</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A16" s="144"/>
      <c r="B16" s="298"/>
      <c r="C16" s="16" t="s">
        <v>428</v>
      </c>
      <c r="D16" s="55"/>
      <c r="E16" s="55"/>
      <c r="F16" s="115">
        <v>42370</v>
      </c>
      <c r="G16" s="48"/>
      <c r="H16" s="48"/>
      <c r="I16" s="48"/>
      <c r="J16" s="48" t="s">
        <v>296</v>
      </c>
      <c r="K16" s="48" t="s">
        <v>296</v>
      </c>
      <c r="L16" s="48" t="s">
        <v>296</v>
      </c>
      <c r="M16" s="48" t="s">
        <v>296</v>
      </c>
      <c r="N16" s="63">
        <v>1112</v>
      </c>
      <c r="O16" s="172">
        <v>0</v>
      </c>
      <c r="P16" s="63">
        <v>63031</v>
      </c>
      <c r="Q16" s="172">
        <v>0</v>
      </c>
      <c r="R16" s="63">
        <v>31026</v>
      </c>
      <c r="S16" s="172">
        <v>0</v>
      </c>
      <c r="T16" s="63">
        <v>517026.01210611523</v>
      </c>
      <c r="U16" s="172">
        <v>2430</v>
      </c>
      <c r="V16" s="63">
        <v>931026.02241873194</v>
      </c>
      <c r="W16" s="172">
        <v>4500</v>
      </c>
      <c r="X16" s="63">
        <v>31026</v>
      </c>
      <c r="Y16" s="172">
        <v>0</v>
      </c>
      <c r="Z16" s="60">
        <v>1574247.0345248473</v>
      </c>
      <c r="AA16" s="173">
        <v>6930</v>
      </c>
    </row>
    <row r="17" spans="1:27" ht="14.45" customHeight="1" x14ac:dyDescent="0.25">
      <c r="A17" s="144"/>
      <c r="B17" s="298"/>
      <c r="C17" s="16" t="s">
        <v>266</v>
      </c>
      <c r="D17" s="148"/>
      <c r="E17" s="55"/>
      <c r="F17" s="115">
        <v>42370</v>
      </c>
      <c r="G17" s="48"/>
      <c r="H17" s="48"/>
      <c r="I17" s="48"/>
      <c r="J17" s="48" t="s">
        <v>296</v>
      </c>
      <c r="K17" s="48" t="s">
        <v>296</v>
      </c>
      <c r="L17" s="48" t="s">
        <v>296</v>
      </c>
      <c r="M17" s="48" t="s">
        <v>296</v>
      </c>
      <c r="N17" s="63">
        <v>1186</v>
      </c>
      <c r="O17" s="172">
        <v>0</v>
      </c>
      <c r="P17" s="63">
        <v>7082</v>
      </c>
      <c r="Q17" s="172">
        <v>0</v>
      </c>
      <c r="R17" s="63">
        <v>62947.821064447184</v>
      </c>
      <c r="S17" s="172">
        <v>57.122870000000006</v>
      </c>
      <c r="T17" s="63">
        <v>91888</v>
      </c>
      <c r="U17" s="172">
        <v>122.40720000000002</v>
      </c>
      <c r="V17" s="63">
        <v>42088</v>
      </c>
      <c r="W17" s="172">
        <v>0</v>
      </c>
      <c r="X17" s="63">
        <v>42088</v>
      </c>
      <c r="Y17" s="172">
        <v>0</v>
      </c>
      <c r="Z17" s="60">
        <v>247279.8210644472</v>
      </c>
      <c r="AA17" s="173">
        <v>179.53007000000002</v>
      </c>
    </row>
    <row r="18" spans="1:27" ht="14.45" customHeight="1" x14ac:dyDescent="0.25">
      <c r="A18" s="144"/>
      <c r="B18" s="298"/>
      <c r="C18" s="16" t="s">
        <v>264</v>
      </c>
      <c r="D18" s="148"/>
      <c r="E18" s="55"/>
      <c r="F18" s="115">
        <v>42370</v>
      </c>
      <c r="G18" s="48"/>
      <c r="H18" s="48"/>
      <c r="I18" s="48"/>
      <c r="J18" s="48" t="s">
        <v>296</v>
      </c>
      <c r="K18" s="48" t="s">
        <v>296</v>
      </c>
      <c r="L18" s="48" t="s">
        <v>296</v>
      </c>
      <c r="M18" s="48" t="s">
        <v>296</v>
      </c>
      <c r="N18" s="63">
        <v>56056</v>
      </c>
      <c r="O18" s="172">
        <v>395.53699999999998</v>
      </c>
      <c r="P18" s="63">
        <v>1276322</v>
      </c>
      <c r="Q18" s="172">
        <v>5917.87</v>
      </c>
      <c r="R18" s="63">
        <v>2415611.8018413056</v>
      </c>
      <c r="S18" s="172">
        <v>10857.15845714161</v>
      </c>
      <c r="T18" s="63">
        <v>2084040.0911855178</v>
      </c>
      <c r="U18" s="172">
        <v>9129.8399999999983</v>
      </c>
      <c r="V18" s="63">
        <v>1356360.5999999999</v>
      </c>
      <c r="W18" s="172">
        <v>5082.7607377765107</v>
      </c>
      <c r="X18" s="63">
        <v>1356360.6</v>
      </c>
      <c r="Y18" s="172">
        <v>5082.7607377765116</v>
      </c>
      <c r="Z18" s="60">
        <v>8544751.0930268224</v>
      </c>
      <c r="AA18" s="173">
        <v>36286.33498008889</v>
      </c>
    </row>
    <row r="19" spans="1:27" ht="14.45" customHeight="1" x14ac:dyDescent="0.25">
      <c r="A19" s="144"/>
      <c r="B19" s="298"/>
      <c r="C19" s="16" t="s">
        <v>554</v>
      </c>
      <c r="D19" s="148"/>
      <c r="E19" s="55"/>
      <c r="F19" s="115">
        <v>42401</v>
      </c>
      <c r="G19" s="48"/>
      <c r="H19" s="48"/>
      <c r="I19" s="48" t="s">
        <v>296</v>
      </c>
      <c r="J19" s="48"/>
      <c r="K19" s="48"/>
      <c r="L19" s="48"/>
      <c r="M19" s="48"/>
      <c r="N19" s="63">
        <v>0</v>
      </c>
      <c r="O19" s="172">
        <v>0</v>
      </c>
      <c r="P19" s="63">
        <v>10775</v>
      </c>
      <c r="Q19" s="172">
        <v>0</v>
      </c>
      <c r="R19" s="63">
        <v>138015.63651603973</v>
      </c>
      <c r="S19" s="172">
        <v>417.334</v>
      </c>
      <c r="T19" s="63">
        <v>146719.25</v>
      </c>
      <c r="U19" s="172">
        <v>457.97639699225527</v>
      </c>
      <c r="V19" s="63">
        <v>176259</v>
      </c>
      <c r="W19" s="172">
        <v>576.86973758469696</v>
      </c>
      <c r="X19" s="63">
        <v>140271</v>
      </c>
      <c r="Y19" s="172">
        <v>432.65225746830413</v>
      </c>
      <c r="Z19" s="60">
        <v>612039.88651603973</v>
      </c>
      <c r="AA19" s="173">
        <v>1884.8323920452563</v>
      </c>
    </row>
    <row r="20" spans="1:27" ht="14.45" customHeight="1" x14ac:dyDescent="0.25">
      <c r="A20" s="144"/>
      <c r="B20" s="298"/>
      <c r="C20" s="16" t="s">
        <v>415</v>
      </c>
      <c r="D20" s="148"/>
      <c r="E20" s="55"/>
      <c r="F20" s="115">
        <v>42370</v>
      </c>
      <c r="G20" s="48"/>
      <c r="H20" s="48"/>
      <c r="I20" s="48"/>
      <c r="J20" s="48" t="s">
        <v>296</v>
      </c>
      <c r="K20" s="48" t="s">
        <v>296</v>
      </c>
      <c r="L20" s="48" t="s">
        <v>296</v>
      </c>
      <c r="M20" s="48" t="s">
        <v>296</v>
      </c>
      <c r="N20" s="63">
        <v>1091</v>
      </c>
      <c r="O20" s="172">
        <v>0</v>
      </c>
      <c r="P20" s="63">
        <v>19951</v>
      </c>
      <c r="Q20" s="172">
        <v>13.143000000000001</v>
      </c>
      <c r="R20" s="63">
        <v>15425</v>
      </c>
      <c r="S20" s="172">
        <v>0</v>
      </c>
      <c r="T20" s="63">
        <v>30091.263255388509</v>
      </c>
      <c r="U20" s="172">
        <v>96.376698038488243</v>
      </c>
      <c r="V20" s="63">
        <v>31425</v>
      </c>
      <c r="W20" s="172">
        <v>105.14110798122066</v>
      </c>
      <c r="X20" s="63">
        <v>31425</v>
      </c>
      <c r="Y20" s="172">
        <v>105.14110798122066</v>
      </c>
      <c r="Z20" s="60">
        <v>129408.26325538851</v>
      </c>
      <c r="AA20" s="173">
        <v>319.80191400092957</v>
      </c>
    </row>
    <row r="21" spans="1:27" ht="14.45" customHeight="1" x14ac:dyDescent="0.25">
      <c r="A21" s="144"/>
      <c r="B21" s="298"/>
      <c r="C21" s="16"/>
      <c r="D21" s="170" t="s">
        <v>543</v>
      </c>
      <c r="E21" s="16"/>
      <c r="F21" s="162">
        <v>42800</v>
      </c>
      <c r="G21" s="48"/>
      <c r="H21" s="48"/>
      <c r="I21" s="48"/>
      <c r="J21" s="48"/>
      <c r="K21" s="48"/>
      <c r="L21" s="48"/>
      <c r="M21" s="48"/>
      <c r="N21" s="63">
        <v>0</v>
      </c>
      <c r="O21" s="172">
        <v>0</v>
      </c>
      <c r="P21" s="63">
        <v>0</v>
      </c>
      <c r="Q21" s="172">
        <v>0</v>
      </c>
      <c r="R21" s="63">
        <v>92674.511829736308</v>
      </c>
      <c r="S21" s="172">
        <v>328.31400000000002</v>
      </c>
      <c r="T21" s="63">
        <v>0</v>
      </c>
      <c r="U21" s="172">
        <v>0</v>
      </c>
      <c r="V21" s="63">
        <v>0</v>
      </c>
      <c r="W21" s="172">
        <v>0</v>
      </c>
      <c r="X21" s="63">
        <v>0</v>
      </c>
      <c r="Y21" s="172">
        <v>0</v>
      </c>
      <c r="Z21" s="60">
        <v>92674.511829736308</v>
      </c>
      <c r="AA21" s="173">
        <v>328.31400000000002</v>
      </c>
    </row>
    <row r="22" spans="1:27" ht="14.45" customHeight="1" x14ac:dyDescent="0.25">
      <c r="A22" s="144"/>
      <c r="B22" s="298"/>
      <c r="C22" s="16"/>
      <c r="D22" s="171" t="s">
        <v>545</v>
      </c>
      <c r="E22" s="16"/>
      <c r="F22" s="162">
        <v>42893</v>
      </c>
      <c r="G22" s="48"/>
      <c r="H22" s="48"/>
      <c r="I22" s="48" t="s">
        <v>296</v>
      </c>
      <c r="J22" s="48" t="s">
        <v>296</v>
      </c>
      <c r="K22" s="48"/>
      <c r="L22" s="48" t="s">
        <v>296</v>
      </c>
      <c r="M22" s="48"/>
      <c r="N22" s="63">
        <v>0</v>
      </c>
      <c r="O22" s="172">
        <v>0</v>
      </c>
      <c r="P22" s="63">
        <v>0</v>
      </c>
      <c r="Q22" s="172">
        <v>0</v>
      </c>
      <c r="R22" s="63">
        <v>16369</v>
      </c>
      <c r="S22" s="172">
        <v>0</v>
      </c>
      <c r="T22" s="63">
        <v>210424.51770539721</v>
      </c>
      <c r="U22" s="172">
        <v>349.31320312889193</v>
      </c>
      <c r="V22" s="63">
        <v>215613.16791142387</v>
      </c>
      <c r="W22" s="172">
        <v>358.653128346242</v>
      </c>
      <c r="X22" s="63">
        <v>165105.21233425546</v>
      </c>
      <c r="Y22" s="172">
        <v>267.73535411970801</v>
      </c>
      <c r="Z22" s="60">
        <v>607511.89795107651</v>
      </c>
      <c r="AA22" s="173">
        <v>975.70168559484193</v>
      </c>
    </row>
    <row r="23" spans="1:27" ht="14.45" customHeight="1" x14ac:dyDescent="0.25">
      <c r="A23" s="144"/>
      <c r="B23" s="298"/>
      <c r="C23" s="16" t="s">
        <v>450</v>
      </c>
      <c r="D23" s="148"/>
      <c r="E23" s="55"/>
      <c r="F23" s="115">
        <v>42401</v>
      </c>
      <c r="G23" s="48"/>
      <c r="H23" s="48"/>
      <c r="I23" s="48"/>
      <c r="J23" s="48" t="s">
        <v>296</v>
      </c>
      <c r="K23" s="48"/>
      <c r="L23" s="48" t="s">
        <v>296</v>
      </c>
      <c r="M23" s="48" t="s">
        <v>296</v>
      </c>
      <c r="N23" s="63">
        <v>0</v>
      </c>
      <c r="O23" s="172">
        <v>0</v>
      </c>
      <c r="P23" s="63">
        <v>4425</v>
      </c>
      <c r="Q23" s="172">
        <v>0</v>
      </c>
      <c r="R23" s="63">
        <v>8919</v>
      </c>
      <c r="S23" s="172">
        <v>0</v>
      </c>
      <c r="T23" s="63">
        <v>8919</v>
      </c>
      <c r="U23" s="172">
        <v>0</v>
      </c>
      <c r="V23" s="63">
        <v>8919</v>
      </c>
      <c r="W23" s="172">
        <v>0</v>
      </c>
      <c r="X23" s="63">
        <v>8919</v>
      </c>
      <c r="Y23" s="172">
        <v>0</v>
      </c>
      <c r="Z23" s="60">
        <v>40101</v>
      </c>
      <c r="AA23" s="173">
        <v>0</v>
      </c>
    </row>
    <row r="24" spans="1:27" ht="14.45" customHeight="1" x14ac:dyDescent="0.25">
      <c r="A24" s="144"/>
      <c r="B24" s="298"/>
      <c r="C24" s="16"/>
      <c r="D24" s="148" t="s">
        <v>546</v>
      </c>
      <c r="E24" s="16"/>
      <c r="F24" s="162">
        <v>42893</v>
      </c>
      <c r="G24" s="48"/>
      <c r="H24" s="48"/>
      <c r="I24" s="48"/>
      <c r="J24" s="48" t="s">
        <v>296</v>
      </c>
      <c r="K24" s="48"/>
      <c r="L24" s="48" t="s">
        <v>296</v>
      </c>
      <c r="M24" s="48" t="s">
        <v>296</v>
      </c>
      <c r="N24" s="63">
        <v>0</v>
      </c>
      <c r="O24" s="172">
        <v>0</v>
      </c>
      <c r="P24" s="63">
        <v>0</v>
      </c>
      <c r="Q24" s="172">
        <v>0</v>
      </c>
      <c r="R24" s="63">
        <v>20577</v>
      </c>
      <c r="S24" s="172">
        <v>0</v>
      </c>
      <c r="T24" s="63">
        <v>20577</v>
      </c>
      <c r="U24" s="172">
        <v>0</v>
      </c>
      <c r="V24" s="63">
        <v>54755.125000000007</v>
      </c>
      <c r="W24" s="172">
        <v>561.9375</v>
      </c>
      <c r="X24" s="63">
        <v>90194.1875</v>
      </c>
      <c r="Y24" s="172">
        <v>1311.1875</v>
      </c>
      <c r="Z24" s="60">
        <v>186103.3125</v>
      </c>
      <c r="AA24" s="173">
        <v>1311.1875</v>
      </c>
    </row>
    <row r="25" spans="1:27" ht="14.45" customHeight="1" x14ac:dyDescent="0.25">
      <c r="A25" s="144"/>
      <c r="B25" s="298"/>
      <c r="C25" s="16" t="s">
        <v>418</v>
      </c>
      <c r="D25" s="148"/>
      <c r="E25" s="55"/>
      <c r="F25" s="115">
        <v>42370</v>
      </c>
      <c r="G25" s="48"/>
      <c r="H25" s="48"/>
      <c r="I25" s="48"/>
      <c r="J25" s="48" t="s">
        <v>296</v>
      </c>
      <c r="K25" s="48" t="s">
        <v>296</v>
      </c>
      <c r="L25" s="48" t="s">
        <v>296</v>
      </c>
      <c r="M25" s="48" t="s">
        <v>296</v>
      </c>
      <c r="N25" s="63">
        <v>0</v>
      </c>
      <c r="O25" s="172">
        <v>0</v>
      </c>
      <c r="P25" s="63">
        <v>7250</v>
      </c>
      <c r="Q25" s="172">
        <v>0</v>
      </c>
      <c r="R25" s="63">
        <v>18307</v>
      </c>
      <c r="S25" s="172">
        <v>0</v>
      </c>
      <c r="T25" s="63">
        <v>138307</v>
      </c>
      <c r="U25" s="172">
        <v>225</v>
      </c>
      <c r="V25" s="63">
        <v>178307</v>
      </c>
      <c r="W25" s="172">
        <v>300</v>
      </c>
      <c r="X25" s="63">
        <v>178307</v>
      </c>
      <c r="Y25" s="172">
        <v>300</v>
      </c>
      <c r="Z25" s="60">
        <v>520478</v>
      </c>
      <c r="AA25" s="173">
        <v>825</v>
      </c>
    </row>
    <row r="26" spans="1:27" ht="14.45" customHeight="1" x14ac:dyDescent="0.25">
      <c r="A26" s="144"/>
      <c r="B26" s="298"/>
      <c r="C26" s="16" t="s">
        <v>555</v>
      </c>
      <c r="D26" s="171"/>
      <c r="E26" s="55"/>
      <c r="F26" s="115">
        <v>42755</v>
      </c>
      <c r="G26" s="48"/>
      <c r="H26" s="48"/>
      <c r="I26" s="48" t="s">
        <v>296</v>
      </c>
      <c r="J26" s="48" t="s">
        <v>296</v>
      </c>
      <c r="K26" s="48"/>
      <c r="L26" s="48" t="s">
        <v>296</v>
      </c>
      <c r="M26" s="48"/>
      <c r="N26" s="63">
        <v>0</v>
      </c>
      <c r="O26" s="172">
        <v>0</v>
      </c>
      <c r="P26" s="63">
        <v>0</v>
      </c>
      <c r="Q26" s="172">
        <v>0</v>
      </c>
      <c r="R26" s="63">
        <v>89992.848121605071</v>
      </c>
      <c r="S26" s="172">
        <v>302.04700000000008</v>
      </c>
      <c r="T26" s="63">
        <v>96723.245394156169</v>
      </c>
      <c r="U26" s="172">
        <v>335.93207936449829</v>
      </c>
      <c r="V26" s="63">
        <v>102789.08588453401</v>
      </c>
      <c r="W26" s="172">
        <v>366.4713593067255</v>
      </c>
      <c r="X26" s="63">
        <v>72001.667615844373</v>
      </c>
      <c r="Y26" s="172">
        <v>209.41220531812894</v>
      </c>
      <c r="Z26" s="60">
        <v>361506.84701613965</v>
      </c>
      <c r="AA26" s="173">
        <v>1023.4217365375495</v>
      </c>
    </row>
    <row r="27" spans="1:27" ht="14.45" customHeight="1" x14ac:dyDescent="0.25">
      <c r="A27" s="144"/>
      <c r="B27" s="298"/>
      <c r="C27" s="148" t="s">
        <v>557</v>
      </c>
      <c r="D27" s="148"/>
      <c r="E27" s="16"/>
      <c r="F27" s="115">
        <v>42755</v>
      </c>
      <c r="G27" s="48"/>
      <c r="H27" s="48"/>
      <c r="I27" s="48"/>
      <c r="J27" s="48" t="s">
        <v>296</v>
      </c>
      <c r="K27" s="48"/>
      <c r="L27" s="48" t="s">
        <v>296</v>
      </c>
      <c r="M27" s="48" t="s">
        <v>296</v>
      </c>
      <c r="N27" s="63">
        <v>0</v>
      </c>
      <c r="O27" s="172">
        <v>0</v>
      </c>
      <c r="P27" s="63">
        <v>0</v>
      </c>
      <c r="Q27" s="172">
        <v>0</v>
      </c>
      <c r="R27" s="63">
        <v>13415</v>
      </c>
      <c r="S27" s="172">
        <v>0</v>
      </c>
      <c r="T27" s="63">
        <v>13415</v>
      </c>
      <c r="U27" s="172">
        <v>0</v>
      </c>
      <c r="V27" s="63">
        <v>13415</v>
      </c>
      <c r="W27" s="172">
        <v>0</v>
      </c>
      <c r="X27" s="63">
        <v>13415</v>
      </c>
      <c r="Y27" s="172">
        <v>0</v>
      </c>
      <c r="Z27" s="60">
        <v>53660</v>
      </c>
      <c r="AA27" s="173">
        <v>0</v>
      </c>
    </row>
    <row r="28" spans="1:27" ht="14.45" customHeight="1" x14ac:dyDescent="0.25">
      <c r="A28" s="144"/>
      <c r="B28" s="298"/>
      <c r="C28" s="16" t="s">
        <v>419</v>
      </c>
      <c r="D28" s="148"/>
      <c r="E28" s="55"/>
      <c r="F28" s="162">
        <v>42893</v>
      </c>
      <c r="G28" s="48"/>
      <c r="H28" s="48"/>
      <c r="I28" s="48"/>
      <c r="J28" s="48" t="s">
        <v>296</v>
      </c>
      <c r="K28" s="48"/>
      <c r="L28" s="48" t="s">
        <v>296</v>
      </c>
      <c r="M28" s="48" t="s">
        <v>296</v>
      </c>
      <c r="N28" s="63">
        <v>0</v>
      </c>
      <c r="O28" s="172">
        <v>0</v>
      </c>
      <c r="P28" s="63">
        <v>0</v>
      </c>
      <c r="Q28" s="172">
        <v>0</v>
      </c>
      <c r="R28" s="63">
        <v>0</v>
      </c>
      <c r="S28" s="172">
        <v>0</v>
      </c>
      <c r="T28" s="63">
        <v>0</v>
      </c>
      <c r="U28" s="172">
        <v>0</v>
      </c>
      <c r="V28" s="63">
        <v>0</v>
      </c>
      <c r="W28" s="172">
        <v>0</v>
      </c>
      <c r="X28" s="63">
        <v>0</v>
      </c>
      <c r="Y28" s="172">
        <v>0</v>
      </c>
      <c r="Z28" s="60">
        <v>0</v>
      </c>
      <c r="AA28" s="173">
        <v>0</v>
      </c>
    </row>
    <row r="29" spans="1:27" s="157" customFormat="1" ht="14.45" customHeight="1" x14ac:dyDescent="0.25">
      <c r="A29" s="144"/>
      <c r="B29" s="298"/>
      <c r="C29" s="16"/>
      <c r="D29" s="148" t="s">
        <v>563</v>
      </c>
      <c r="E29" s="55"/>
      <c r="F29" s="115">
        <v>43123</v>
      </c>
      <c r="G29" s="48"/>
      <c r="H29" s="48"/>
      <c r="I29" s="48"/>
      <c r="J29" s="48" t="s">
        <v>296</v>
      </c>
      <c r="K29" s="48"/>
      <c r="L29" s="48" t="s">
        <v>296</v>
      </c>
      <c r="M29" s="48" t="s">
        <v>296</v>
      </c>
      <c r="N29" s="63">
        <v>0</v>
      </c>
      <c r="O29" s="172">
        <v>0</v>
      </c>
      <c r="P29" s="63">
        <v>0</v>
      </c>
      <c r="Q29" s="172">
        <v>0</v>
      </c>
      <c r="R29" s="63">
        <v>0</v>
      </c>
      <c r="S29" s="172">
        <v>0</v>
      </c>
      <c r="T29" s="63">
        <v>60820.725353759881</v>
      </c>
      <c r="U29" s="172">
        <v>232.60250153443369</v>
      </c>
      <c r="V29" s="63">
        <v>54982.882377143338</v>
      </c>
      <c r="W29" s="172">
        <v>202.9985467936875</v>
      </c>
      <c r="X29" s="63">
        <v>33214.027776459116</v>
      </c>
      <c r="Y29" s="172">
        <v>101.49927339684378</v>
      </c>
      <c r="Z29" s="60">
        <v>149017.63550736237</v>
      </c>
      <c r="AA29" s="173">
        <v>537.10032172496506</v>
      </c>
    </row>
    <row r="30" spans="1:27" ht="14.45" customHeight="1" x14ac:dyDescent="0.25">
      <c r="A30" s="144"/>
      <c r="B30" s="298"/>
      <c r="C30" s="16"/>
      <c r="D30" s="148"/>
      <c r="E30" s="16" t="s">
        <v>535</v>
      </c>
      <c r="F30" s="115">
        <v>43101</v>
      </c>
      <c r="G30" s="48" t="s">
        <v>296</v>
      </c>
      <c r="H30" s="48" t="s">
        <v>296</v>
      </c>
      <c r="I30" s="48"/>
      <c r="J30" s="48"/>
      <c r="K30" s="48"/>
      <c r="L30" s="48"/>
      <c r="M30" s="48"/>
      <c r="N30" s="63">
        <v>0</v>
      </c>
      <c r="O30" s="172">
        <v>0</v>
      </c>
      <c r="P30" s="63">
        <v>0</v>
      </c>
      <c r="Q30" s="172">
        <v>0</v>
      </c>
      <c r="R30" s="63">
        <v>0</v>
      </c>
      <c r="S30" s="172">
        <v>0</v>
      </c>
      <c r="T30" s="63">
        <v>700000</v>
      </c>
      <c r="U30" s="172">
        <v>0</v>
      </c>
      <c r="V30" s="63">
        <v>243000</v>
      </c>
      <c r="W30" s="172">
        <v>3390</v>
      </c>
      <c r="X30" s="63">
        <v>243000</v>
      </c>
      <c r="Y30" s="172">
        <v>3390</v>
      </c>
      <c r="Z30" s="60">
        <v>1186000</v>
      </c>
      <c r="AA30" s="173">
        <v>3390</v>
      </c>
    </row>
    <row r="31" spans="1:27" ht="14.45" customHeight="1" x14ac:dyDescent="0.25">
      <c r="A31" s="144"/>
      <c r="B31" s="298"/>
      <c r="C31" s="16" t="s">
        <v>429</v>
      </c>
      <c r="D31" s="148"/>
      <c r="E31" s="55"/>
      <c r="F31" s="115">
        <v>42370</v>
      </c>
      <c r="G31" s="48" t="s">
        <v>296</v>
      </c>
      <c r="H31" s="48"/>
      <c r="I31" s="48"/>
      <c r="J31" s="48"/>
      <c r="K31" s="48"/>
      <c r="L31" s="48"/>
      <c r="M31" s="48"/>
      <c r="N31" s="63">
        <v>3488</v>
      </c>
      <c r="O31" s="172">
        <v>0</v>
      </c>
      <c r="P31" s="63">
        <v>921763</v>
      </c>
      <c r="Q31" s="172">
        <v>1704.0509999999999</v>
      </c>
      <c r="R31" s="63">
        <v>1162844.2559728131</v>
      </c>
      <c r="S31" s="172">
        <v>810.65652380689949</v>
      </c>
      <c r="T31" s="63">
        <v>1543879.7823765136</v>
      </c>
      <c r="U31" s="172">
        <v>1081.0194797497068</v>
      </c>
      <c r="V31" s="63">
        <v>1034347</v>
      </c>
      <c r="W31" s="172">
        <v>916.17877360767716</v>
      </c>
      <c r="X31" s="63">
        <v>899147</v>
      </c>
      <c r="Y31" s="172">
        <v>794.0216037933202</v>
      </c>
      <c r="Z31" s="60">
        <v>5565469.0383493267</v>
      </c>
      <c r="AA31" s="173">
        <v>5305.9273809576043</v>
      </c>
    </row>
    <row r="32" spans="1:27" ht="14.45" customHeight="1" x14ac:dyDescent="0.25">
      <c r="A32" s="144"/>
      <c r="B32" s="298"/>
      <c r="C32" s="16" t="s">
        <v>569</v>
      </c>
      <c r="D32" s="148"/>
      <c r="E32" s="55"/>
      <c r="F32" s="115">
        <v>42370</v>
      </c>
      <c r="G32" s="48" t="s">
        <v>296</v>
      </c>
      <c r="H32" s="48" t="s">
        <v>296</v>
      </c>
      <c r="I32" s="48"/>
      <c r="J32" s="48"/>
      <c r="K32" s="48"/>
      <c r="L32" s="48"/>
      <c r="M32" s="48"/>
      <c r="N32" s="63">
        <v>10133</v>
      </c>
      <c r="O32" s="172">
        <v>0</v>
      </c>
      <c r="P32" s="63">
        <v>705519</v>
      </c>
      <c r="Q32" s="172">
        <v>6840.4930000000004</v>
      </c>
      <c r="R32" s="63">
        <v>1164758.213132042</v>
      </c>
      <c r="S32" s="172">
        <v>4285.7970540205415</v>
      </c>
      <c r="T32" s="63">
        <v>0</v>
      </c>
      <c r="U32" s="172">
        <v>0</v>
      </c>
      <c r="V32" s="63">
        <v>0</v>
      </c>
      <c r="W32" s="172">
        <v>0</v>
      </c>
      <c r="X32" s="63">
        <v>0</v>
      </c>
      <c r="Y32" s="172">
        <v>0</v>
      </c>
      <c r="Z32" s="60">
        <v>1880410.213132042</v>
      </c>
      <c r="AA32" s="173">
        <v>11126.290054020541</v>
      </c>
    </row>
    <row r="33" spans="1:27" ht="14.45" customHeight="1" x14ac:dyDescent="0.25">
      <c r="A33" s="144"/>
      <c r="B33" s="298"/>
      <c r="C33" s="16" t="s">
        <v>449</v>
      </c>
      <c r="D33" s="148"/>
      <c r="E33" s="55"/>
      <c r="F33" s="115">
        <v>42370</v>
      </c>
      <c r="G33" s="48" t="s">
        <v>296</v>
      </c>
      <c r="H33" s="48"/>
      <c r="I33" s="48"/>
      <c r="J33" s="48"/>
      <c r="K33" s="48"/>
      <c r="L33" s="48"/>
      <c r="M33" s="48"/>
      <c r="N33" s="63">
        <v>1348</v>
      </c>
      <c r="O33" s="172">
        <v>0</v>
      </c>
      <c r="P33" s="63">
        <v>27449</v>
      </c>
      <c r="Q33" s="172">
        <v>0</v>
      </c>
      <c r="R33" s="63">
        <v>1897576.8446404347</v>
      </c>
      <c r="S33" s="172">
        <v>4001.2349999999997</v>
      </c>
      <c r="T33" s="63">
        <v>236035.50000000003</v>
      </c>
      <c r="U33" s="172">
        <v>459.80437268047757</v>
      </c>
      <c r="V33" s="63">
        <v>236035.5</v>
      </c>
      <c r="W33" s="172">
        <v>459.80437268047751</v>
      </c>
      <c r="X33" s="63">
        <v>192890</v>
      </c>
      <c r="Y33" s="172">
        <v>367.84349814438201</v>
      </c>
      <c r="Z33" s="60">
        <v>2591334.8446404347</v>
      </c>
      <c r="AA33" s="173">
        <v>5288.6872435053374</v>
      </c>
    </row>
    <row r="34" spans="1:27" ht="14.45" customHeight="1" x14ac:dyDescent="0.25">
      <c r="A34" s="144"/>
      <c r="B34" s="298"/>
      <c r="C34" s="16" t="s">
        <v>295</v>
      </c>
      <c r="D34" s="148"/>
      <c r="E34" s="55"/>
      <c r="F34" s="115">
        <v>42370</v>
      </c>
      <c r="G34" s="48"/>
      <c r="H34" s="48" t="s">
        <v>296</v>
      </c>
      <c r="I34" s="48"/>
      <c r="J34" s="48"/>
      <c r="K34" s="48"/>
      <c r="L34" s="48"/>
      <c r="M34" s="48"/>
      <c r="N34" s="63">
        <v>3105</v>
      </c>
      <c r="O34" s="172">
        <v>0</v>
      </c>
      <c r="P34" s="63">
        <v>76980</v>
      </c>
      <c r="Q34" s="172">
        <v>106.867</v>
      </c>
      <c r="R34" s="63">
        <v>99196.496076808748</v>
      </c>
      <c r="S34" s="172">
        <v>62.579033269541519</v>
      </c>
      <c r="T34" s="63">
        <v>0</v>
      </c>
      <c r="U34" s="172">
        <v>0</v>
      </c>
      <c r="V34" s="63">
        <v>0</v>
      </c>
      <c r="W34" s="172">
        <v>0</v>
      </c>
      <c r="X34" s="63">
        <v>0</v>
      </c>
      <c r="Y34" s="172">
        <v>0</v>
      </c>
      <c r="Z34" s="60">
        <v>179281.49607680875</v>
      </c>
      <c r="AA34" s="173">
        <v>169.44603326954152</v>
      </c>
    </row>
    <row r="35" spans="1:27" ht="14.45" customHeight="1" x14ac:dyDescent="0.25">
      <c r="A35" s="144" t="s">
        <v>429</v>
      </c>
      <c r="B35" s="298"/>
      <c r="C35" s="16"/>
      <c r="D35" s="148" t="s">
        <v>556</v>
      </c>
      <c r="E35" s="16"/>
      <c r="F35" s="115">
        <v>42755</v>
      </c>
      <c r="G35" s="48" t="s">
        <v>296</v>
      </c>
      <c r="H35" s="48"/>
      <c r="I35" s="48"/>
      <c r="J35" s="48"/>
      <c r="K35" s="48"/>
      <c r="L35" s="48"/>
      <c r="M35" s="48"/>
      <c r="N35" s="63">
        <v>0</v>
      </c>
      <c r="O35" s="172">
        <v>0</v>
      </c>
      <c r="P35" s="63">
        <v>0</v>
      </c>
      <c r="Q35" s="172">
        <v>0</v>
      </c>
      <c r="R35" s="63">
        <v>311569.31978094787</v>
      </c>
      <c r="S35" s="172">
        <v>1027.212</v>
      </c>
      <c r="T35" s="63">
        <v>191422</v>
      </c>
      <c r="U35" s="172">
        <v>613.26640847999988</v>
      </c>
      <c r="V35" s="63">
        <v>191422</v>
      </c>
      <c r="W35" s="172">
        <v>613.26640847999988</v>
      </c>
      <c r="X35" s="63">
        <v>153422</v>
      </c>
      <c r="Y35" s="172">
        <v>488.41528799999998</v>
      </c>
      <c r="Z35" s="60">
        <v>847835.31978094787</v>
      </c>
      <c r="AA35" s="173">
        <v>2742.1601049599999</v>
      </c>
    </row>
    <row r="36" spans="1:27" x14ac:dyDescent="0.25">
      <c r="A36" s="145" t="s">
        <v>536</v>
      </c>
      <c r="B36" s="298"/>
      <c r="C36" s="161" t="s">
        <v>560</v>
      </c>
      <c r="D36" s="148"/>
      <c r="E36" s="55"/>
      <c r="F36" s="162">
        <v>42909</v>
      </c>
      <c r="G36" s="48" t="s">
        <v>296</v>
      </c>
      <c r="H36" s="48" t="s">
        <v>296</v>
      </c>
      <c r="I36" s="48"/>
      <c r="J36" s="48"/>
      <c r="K36" s="48"/>
      <c r="L36" s="48"/>
      <c r="M36" s="48"/>
      <c r="N36" s="63">
        <v>0</v>
      </c>
      <c r="O36" s="172">
        <v>0</v>
      </c>
      <c r="P36" s="63">
        <v>0</v>
      </c>
      <c r="Q36" s="172">
        <v>0</v>
      </c>
      <c r="R36" s="63">
        <v>1500</v>
      </c>
      <c r="S36" s="172">
        <v>0</v>
      </c>
      <c r="T36" s="63">
        <v>1500</v>
      </c>
      <c r="U36" s="172">
        <v>0</v>
      </c>
      <c r="V36" s="63">
        <v>1500</v>
      </c>
      <c r="W36" s="172">
        <v>0</v>
      </c>
      <c r="X36" s="63">
        <v>1500</v>
      </c>
      <c r="Y36" s="172">
        <v>0</v>
      </c>
      <c r="Z36" s="60">
        <v>6000</v>
      </c>
      <c r="AA36" s="173">
        <v>0</v>
      </c>
    </row>
    <row r="37" spans="1:27" s="157" customFormat="1" x14ac:dyDescent="0.25">
      <c r="B37" s="298"/>
      <c r="C37" s="16"/>
      <c r="D37" s="148" t="s">
        <v>558</v>
      </c>
      <c r="E37" s="55"/>
      <c r="F37" s="115">
        <v>42614</v>
      </c>
      <c r="G37" s="48" t="s">
        <v>296</v>
      </c>
      <c r="H37" s="48" t="s">
        <v>296</v>
      </c>
      <c r="I37" s="48"/>
      <c r="J37" s="48"/>
      <c r="K37" s="48"/>
      <c r="L37" s="48"/>
      <c r="M37" s="48"/>
      <c r="N37" s="63">
        <v>0</v>
      </c>
      <c r="O37" s="172">
        <v>0</v>
      </c>
      <c r="P37" s="63">
        <v>0</v>
      </c>
      <c r="Q37" s="172">
        <v>1026.115</v>
      </c>
      <c r="R37" s="63">
        <v>0</v>
      </c>
      <c r="S37" s="172">
        <v>0</v>
      </c>
      <c r="T37" s="63">
        <v>0</v>
      </c>
      <c r="U37" s="172">
        <v>0</v>
      </c>
      <c r="V37" s="63">
        <v>0</v>
      </c>
      <c r="W37" s="172">
        <v>0</v>
      </c>
      <c r="X37" s="63">
        <v>0</v>
      </c>
      <c r="Y37" s="172">
        <v>0</v>
      </c>
      <c r="Z37" s="60">
        <v>0</v>
      </c>
      <c r="AA37" s="173">
        <v>1026.115</v>
      </c>
    </row>
    <row r="38" spans="1:27" s="157" customFormat="1" x14ac:dyDescent="0.25">
      <c r="B38" s="298"/>
      <c r="C38" s="148" t="s">
        <v>572</v>
      </c>
      <c r="D38" s="148"/>
      <c r="E38" s="55"/>
      <c r="F38" s="115">
        <v>43009</v>
      </c>
      <c r="G38" s="48" t="s">
        <v>296</v>
      </c>
      <c r="H38" s="48" t="s">
        <v>296</v>
      </c>
      <c r="I38" s="48"/>
      <c r="J38" s="48"/>
      <c r="K38" s="48"/>
      <c r="L38" s="48"/>
      <c r="M38" s="48"/>
      <c r="N38" s="63">
        <v>0</v>
      </c>
      <c r="O38" s="172">
        <v>0</v>
      </c>
      <c r="P38" s="63">
        <v>0</v>
      </c>
      <c r="Q38" s="172">
        <v>0</v>
      </c>
      <c r="R38" s="63">
        <v>0</v>
      </c>
      <c r="S38" s="172">
        <v>0</v>
      </c>
      <c r="T38" s="63">
        <v>923757.13128418103</v>
      </c>
      <c r="U38" s="172">
        <v>3152.62</v>
      </c>
      <c r="V38" s="63">
        <v>614630</v>
      </c>
      <c r="W38" s="172">
        <v>2051.58</v>
      </c>
      <c r="X38" s="63">
        <v>398630</v>
      </c>
      <c r="Y38" s="172">
        <v>1282.2375</v>
      </c>
      <c r="Z38" s="60">
        <v>1937017.1312841813</v>
      </c>
      <c r="AA38" s="173">
        <v>6486.4375</v>
      </c>
    </row>
    <row r="39" spans="1:27" x14ac:dyDescent="0.25">
      <c r="A39" s="145" t="s">
        <v>537</v>
      </c>
      <c r="B39" s="298"/>
      <c r="C39" s="16"/>
      <c r="D39" s="148" t="s">
        <v>570</v>
      </c>
      <c r="E39" s="55"/>
      <c r="F39" s="115">
        <v>42491</v>
      </c>
      <c r="G39" s="48" t="s">
        <v>296</v>
      </c>
      <c r="H39" s="48" t="s">
        <v>296</v>
      </c>
      <c r="I39" s="48"/>
      <c r="J39" s="48"/>
      <c r="K39" s="48"/>
      <c r="L39" s="48"/>
      <c r="M39" s="48"/>
      <c r="N39" s="63">
        <v>0</v>
      </c>
      <c r="O39" s="172">
        <v>0</v>
      </c>
      <c r="P39" s="63">
        <v>0</v>
      </c>
      <c r="Q39" s="172">
        <v>2.4569999999999999</v>
      </c>
      <c r="R39" s="63">
        <v>0</v>
      </c>
      <c r="S39" s="172">
        <v>0</v>
      </c>
      <c r="T39" s="63">
        <v>0</v>
      </c>
      <c r="U39" s="172">
        <v>0</v>
      </c>
      <c r="V39" s="63">
        <v>0</v>
      </c>
      <c r="W39" s="172">
        <v>0</v>
      </c>
      <c r="X39" s="63">
        <v>0</v>
      </c>
      <c r="Y39" s="172">
        <v>0</v>
      </c>
      <c r="Z39" s="60">
        <v>0</v>
      </c>
      <c r="AA39" s="173">
        <v>2.4569999999999999</v>
      </c>
    </row>
    <row r="40" spans="1:27" x14ac:dyDescent="0.25">
      <c r="A40" s="145" t="s">
        <v>450</v>
      </c>
      <c r="B40" s="298"/>
      <c r="C40" s="16" t="s">
        <v>568</v>
      </c>
      <c r="D40" s="148"/>
      <c r="E40" s="55"/>
      <c r="F40" s="115">
        <v>43082</v>
      </c>
      <c r="G40" s="48" t="s">
        <v>296</v>
      </c>
      <c r="H40" s="48" t="s">
        <v>296</v>
      </c>
      <c r="I40" s="48"/>
      <c r="J40" s="48"/>
      <c r="K40" s="48"/>
      <c r="L40" s="48"/>
      <c r="M40" s="48"/>
      <c r="N40" s="63">
        <v>0</v>
      </c>
      <c r="O40" s="172">
        <v>0</v>
      </c>
      <c r="P40" s="63">
        <v>0</v>
      </c>
      <c r="Q40" s="172">
        <v>0</v>
      </c>
      <c r="R40" s="63">
        <v>0</v>
      </c>
      <c r="S40" s="172">
        <v>0</v>
      </c>
      <c r="T40" s="63">
        <v>49065.724834000008</v>
      </c>
      <c r="U40" s="172">
        <v>156.76722917882648</v>
      </c>
      <c r="V40" s="63">
        <v>56425.576559100009</v>
      </c>
      <c r="W40" s="172">
        <v>180.28231355565035</v>
      </c>
      <c r="X40" s="63">
        <v>64889.404042965005</v>
      </c>
      <c r="Y40" s="172">
        <v>207.32466058899792</v>
      </c>
      <c r="Z40" s="60">
        <v>170380.70543606504</v>
      </c>
      <c r="AA40" s="173">
        <v>544.37420332347472</v>
      </c>
    </row>
    <row r="41" spans="1:27" x14ac:dyDescent="0.25">
      <c r="B41" s="298"/>
      <c r="C41" s="16"/>
      <c r="D41" s="148" t="s">
        <v>571</v>
      </c>
      <c r="E41" s="55"/>
      <c r="F41" s="141">
        <v>43157</v>
      </c>
      <c r="G41" s="48"/>
      <c r="H41" s="48"/>
      <c r="I41" s="48"/>
      <c r="J41" s="48" t="s">
        <v>296</v>
      </c>
      <c r="K41" s="48"/>
      <c r="L41" s="48"/>
      <c r="M41" s="48"/>
      <c r="N41" s="63">
        <v>0</v>
      </c>
      <c r="O41" s="172">
        <v>0</v>
      </c>
      <c r="P41" s="63">
        <v>0</v>
      </c>
      <c r="Q41" s="172">
        <v>0</v>
      </c>
      <c r="R41" s="63">
        <v>0</v>
      </c>
      <c r="S41" s="172">
        <v>0</v>
      </c>
      <c r="T41" s="63">
        <v>58650.868616281165</v>
      </c>
      <c r="U41" s="172">
        <v>89.101750090044987</v>
      </c>
      <c r="V41" s="63">
        <v>83743.287232562318</v>
      </c>
      <c r="W41" s="172">
        <v>178.20350018008997</v>
      </c>
      <c r="X41" s="63">
        <v>83743.287232562318</v>
      </c>
      <c r="Y41" s="172">
        <v>178.20350018008997</v>
      </c>
      <c r="Z41" s="60">
        <v>226137.44308140583</v>
      </c>
      <c r="AA41" s="173">
        <v>445.50875045022497</v>
      </c>
    </row>
    <row r="42" spans="1: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ref="Z42:Z55" si="0">IF(SUM(N42,P42,R42,T42,V42,X42)=0,"",SUM(N42,P42,R42,T42,V42,X42))</f>
        <v/>
      </c>
      <c r="AA42" s="143"/>
    </row>
    <row r="43" spans="1: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143"/>
    </row>
    <row r="44" spans="1: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143"/>
    </row>
    <row r="45" spans="1: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143"/>
    </row>
    <row r="46" spans="1:27" x14ac:dyDescent="0.25">
      <c r="B46" s="298"/>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143"/>
    </row>
    <row r="47" spans="1:27" x14ac:dyDescent="0.25">
      <c r="B47" s="298"/>
      <c r="C47" s="16"/>
      <c r="D47" s="55"/>
      <c r="E47" s="55"/>
      <c r="F47" s="115"/>
      <c r="G47" s="48"/>
      <c r="H47" s="48"/>
      <c r="I47" s="48"/>
      <c r="J47" s="48"/>
      <c r="K47" s="48"/>
      <c r="L47" s="48"/>
      <c r="M47" s="48"/>
      <c r="N47" s="63"/>
      <c r="O47" s="64"/>
      <c r="P47" s="63"/>
      <c r="Q47" s="64"/>
      <c r="R47" s="63"/>
      <c r="S47" s="64"/>
      <c r="T47" s="63"/>
      <c r="U47" s="64"/>
      <c r="V47" s="63"/>
      <c r="W47" s="64"/>
      <c r="X47" s="63"/>
      <c r="Y47" s="64"/>
      <c r="Z47" s="60" t="str">
        <f t="shared" si="0"/>
        <v/>
      </c>
      <c r="AA47" s="143"/>
    </row>
    <row r="48" spans="1:27" x14ac:dyDescent="0.25">
      <c r="B48" s="298"/>
      <c r="C48" s="16"/>
      <c r="D48" s="55"/>
      <c r="E48" s="55"/>
      <c r="F48" s="115"/>
      <c r="G48" s="48"/>
      <c r="H48" s="48"/>
      <c r="I48" s="48"/>
      <c r="J48" s="48"/>
      <c r="K48" s="48"/>
      <c r="L48" s="48"/>
      <c r="M48" s="48"/>
      <c r="N48" s="63"/>
      <c r="O48" s="64"/>
      <c r="P48" s="63"/>
      <c r="Q48" s="64"/>
      <c r="R48" s="63"/>
      <c r="S48" s="64"/>
      <c r="T48" s="63"/>
      <c r="U48" s="64"/>
      <c r="V48" s="63"/>
      <c r="W48" s="64"/>
      <c r="X48" s="63"/>
      <c r="Y48" s="64"/>
      <c r="Z48" s="60" t="str">
        <f t="shared" si="0"/>
        <v/>
      </c>
      <c r="AA48" s="143"/>
    </row>
    <row r="49" spans="2:27" x14ac:dyDescent="0.25">
      <c r="B49" s="298"/>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si="0"/>
        <v/>
      </c>
      <c r="AA49" s="143"/>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0"/>
        <v/>
      </c>
      <c r="AA50" s="143"/>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0"/>
        <v/>
      </c>
      <c r="AA51" s="143"/>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0"/>
        <v/>
      </c>
      <c r="AA52" s="143"/>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0"/>
        <v/>
      </c>
      <c r="AA53" s="143"/>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0"/>
        <v/>
      </c>
      <c r="AA54" s="143"/>
    </row>
    <row r="55" spans="2:27" x14ac:dyDescent="0.25">
      <c r="B55" s="299"/>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0"/>
        <v/>
      </c>
      <c r="AA55" s="143"/>
    </row>
    <row r="56" spans="2:27" ht="22.9" customHeight="1" x14ac:dyDescent="0.25">
      <c r="B56" s="109" t="s">
        <v>308</v>
      </c>
      <c r="C56" s="34"/>
      <c r="D56" s="34"/>
      <c r="E56" s="34"/>
      <c r="F56" s="34"/>
      <c r="G56" s="34"/>
      <c r="H56" s="34"/>
      <c r="I56" s="34"/>
      <c r="J56" s="34"/>
      <c r="K56" s="34"/>
      <c r="L56" s="34"/>
      <c r="M56" s="35"/>
      <c r="N56" s="60">
        <f t="shared" ref="N56:AA56" si="1">SUM(N16:N55)</f>
        <v>77519</v>
      </c>
      <c r="O56" s="65">
        <f t="shared" si="1"/>
        <v>395.53699999999998</v>
      </c>
      <c r="P56" s="60">
        <f t="shared" si="1"/>
        <v>3120547</v>
      </c>
      <c r="Q56" s="65">
        <f t="shared" si="1"/>
        <v>15610.996000000001</v>
      </c>
      <c r="R56" s="60">
        <f t="shared" si="1"/>
        <v>7560725.7489761785</v>
      </c>
      <c r="S56" s="65">
        <f>SUM(S16:S55)</f>
        <v>22149.455938238596</v>
      </c>
      <c r="T56" s="60">
        <f t="shared" si="1"/>
        <v>7123262.1121113105</v>
      </c>
      <c r="U56" s="65">
        <f t="shared" si="1"/>
        <v>18932.027319237619</v>
      </c>
      <c r="V56" s="60">
        <f t="shared" si="1"/>
        <v>5627043.2473834949</v>
      </c>
      <c r="W56" s="65">
        <f t="shared" si="1"/>
        <v>19844.147486292979</v>
      </c>
      <c r="X56" s="60">
        <f t="shared" si="1"/>
        <v>4199548.3865020862</v>
      </c>
      <c r="Y56" s="65">
        <f t="shared" si="1"/>
        <v>14518.434486767508</v>
      </c>
      <c r="Z56" s="60">
        <f>SUM(Z16:Z55)</f>
        <v>27708645.494973071</v>
      </c>
      <c r="AA56" s="58">
        <f t="shared" si="1"/>
        <v>87128.627870479162</v>
      </c>
    </row>
    <row r="57" spans="2:27" s="6" customFormat="1" ht="15" customHeight="1" x14ac:dyDescent="0.25">
      <c r="B57" s="110"/>
      <c r="C57" s="34"/>
      <c r="D57" s="34"/>
      <c r="E57" s="34"/>
      <c r="F57" s="34"/>
      <c r="G57" s="34"/>
      <c r="H57" s="34"/>
      <c r="I57" s="34"/>
      <c r="J57" s="34"/>
      <c r="K57" s="34"/>
      <c r="L57" s="34"/>
      <c r="M57" s="34"/>
      <c r="N57" s="50"/>
      <c r="O57" s="50"/>
      <c r="P57" s="50"/>
      <c r="Q57" s="50"/>
      <c r="R57" s="50"/>
      <c r="S57" s="50"/>
      <c r="T57" s="50"/>
      <c r="U57" s="50"/>
      <c r="V57" s="50"/>
      <c r="W57" s="50"/>
      <c r="X57" s="50"/>
      <c r="Y57" s="50"/>
      <c r="Z57" s="50"/>
      <c r="AA57" s="50"/>
    </row>
    <row r="58" spans="2:27" ht="15" customHeight="1" x14ac:dyDescent="0.25">
      <c r="B58" s="297" t="s">
        <v>301</v>
      </c>
      <c r="C58" s="16"/>
      <c r="D58" s="55"/>
      <c r="E58" s="55"/>
      <c r="F58" s="115"/>
      <c r="G58" s="48"/>
      <c r="H58" s="48"/>
      <c r="I58" s="48"/>
      <c r="J58" s="48"/>
      <c r="K58" s="48"/>
      <c r="L58" s="48"/>
      <c r="M58" s="48"/>
      <c r="N58" s="63"/>
      <c r="O58" s="64"/>
      <c r="P58" s="63"/>
      <c r="Q58" s="64"/>
      <c r="R58" s="63"/>
      <c r="S58" s="64"/>
      <c r="T58" s="63"/>
      <c r="U58" s="64"/>
      <c r="V58" s="63"/>
      <c r="W58" s="64"/>
      <c r="X58" s="63"/>
      <c r="Y58" s="64"/>
      <c r="Z58" s="60" t="str">
        <f t="shared" ref="Z58:Z66" si="2">IF(SUM(N58,P58,R58,T58,V58,X58)=0,"",SUM(N58,P58,R58,T58,V58,X58))</f>
        <v/>
      </c>
      <c r="AA58" s="66"/>
    </row>
    <row r="59" spans="2:27" x14ac:dyDescent="0.25">
      <c r="B59" s="298"/>
      <c r="C59" s="16"/>
      <c r="D59" s="55"/>
      <c r="E59" s="55"/>
      <c r="F59" s="115"/>
      <c r="G59" s="48"/>
      <c r="H59" s="48"/>
      <c r="I59" s="48"/>
      <c r="J59" s="48"/>
      <c r="K59" s="48"/>
      <c r="L59" s="48"/>
      <c r="M59" s="48"/>
      <c r="N59" s="63"/>
      <c r="O59" s="64"/>
      <c r="P59" s="63"/>
      <c r="Q59" s="64"/>
      <c r="R59" s="63"/>
      <c r="S59" s="64"/>
      <c r="T59" s="63"/>
      <c r="U59" s="64"/>
      <c r="V59" s="63"/>
      <c r="W59" s="64"/>
      <c r="X59" s="63"/>
      <c r="Y59" s="64"/>
      <c r="Z59" s="60" t="str">
        <f t="shared" si="2"/>
        <v/>
      </c>
      <c r="AA59" s="66"/>
    </row>
    <row r="60" spans="2:27" x14ac:dyDescent="0.25">
      <c r="B60" s="298"/>
      <c r="C60" s="16"/>
      <c r="D60" s="55"/>
      <c r="E60" s="55"/>
      <c r="F60" s="115"/>
      <c r="G60" s="48"/>
      <c r="H60" s="48"/>
      <c r="I60" s="48"/>
      <c r="J60" s="48"/>
      <c r="K60" s="48"/>
      <c r="L60" s="48"/>
      <c r="M60" s="48"/>
      <c r="N60" s="63"/>
      <c r="O60" s="64"/>
      <c r="P60" s="63"/>
      <c r="Q60" s="64"/>
      <c r="R60" s="63"/>
      <c r="S60" s="64"/>
      <c r="T60" s="63"/>
      <c r="U60" s="64"/>
      <c r="V60" s="63"/>
      <c r="W60" s="64"/>
      <c r="X60" s="63"/>
      <c r="Y60" s="64"/>
      <c r="Z60" s="60" t="str">
        <f t="shared" si="2"/>
        <v/>
      </c>
      <c r="AA60" s="66"/>
    </row>
    <row r="61" spans="2:27" x14ac:dyDescent="0.25">
      <c r="B61" s="298"/>
      <c r="C61" s="16"/>
      <c r="D61" s="55"/>
      <c r="E61" s="55"/>
      <c r="F61" s="115"/>
      <c r="G61" s="48"/>
      <c r="H61" s="48"/>
      <c r="I61" s="48"/>
      <c r="J61" s="48"/>
      <c r="K61" s="48"/>
      <c r="L61" s="48"/>
      <c r="M61" s="48"/>
      <c r="N61" s="63"/>
      <c r="O61" s="64"/>
      <c r="P61" s="63"/>
      <c r="Q61" s="64"/>
      <c r="R61" s="63"/>
      <c r="S61" s="64"/>
      <c r="T61" s="63"/>
      <c r="U61" s="64"/>
      <c r="V61" s="63"/>
      <c r="W61" s="64"/>
      <c r="X61" s="63"/>
      <c r="Y61" s="64"/>
      <c r="Z61" s="60" t="str">
        <f t="shared" si="2"/>
        <v/>
      </c>
      <c r="AA61" s="66"/>
    </row>
    <row r="62" spans="2:27" x14ac:dyDescent="0.25">
      <c r="B62" s="298"/>
      <c r="C62" s="16"/>
      <c r="D62" s="55"/>
      <c r="E62" s="55"/>
      <c r="F62" s="115"/>
      <c r="G62" s="48"/>
      <c r="H62" s="48"/>
      <c r="I62" s="48"/>
      <c r="J62" s="48"/>
      <c r="K62" s="48"/>
      <c r="L62" s="48"/>
      <c r="M62" s="48"/>
      <c r="N62" s="63"/>
      <c r="O62" s="64"/>
      <c r="P62" s="63"/>
      <c r="Q62" s="64"/>
      <c r="R62" s="63"/>
      <c r="S62" s="64"/>
      <c r="T62" s="63"/>
      <c r="U62" s="64"/>
      <c r="V62" s="63"/>
      <c r="W62" s="64"/>
      <c r="X62" s="63"/>
      <c r="Y62" s="64"/>
      <c r="Z62" s="60" t="str">
        <f t="shared" si="2"/>
        <v/>
      </c>
      <c r="AA62" s="66"/>
    </row>
    <row r="63" spans="2:27" x14ac:dyDescent="0.25">
      <c r="B63" s="298"/>
      <c r="C63" s="16"/>
      <c r="D63" s="55"/>
      <c r="E63" s="55"/>
      <c r="F63" s="115"/>
      <c r="G63" s="48"/>
      <c r="H63" s="48"/>
      <c r="I63" s="48"/>
      <c r="J63" s="48"/>
      <c r="K63" s="48"/>
      <c r="L63" s="48"/>
      <c r="M63" s="48"/>
      <c r="N63" s="63"/>
      <c r="O63" s="64"/>
      <c r="P63" s="63"/>
      <c r="Q63" s="64"/>
      <c r="R63" s="63"/>
      <c r="S63" s="64"/>
      <c r="T63" s="63"/>
      <c r="U63" s="64"/>
      <c r="V63" s="63"/>
      <c r="W63" s="64"/>
      <c r="X63" s="63"/>
      <c r="Y63" s="64"/>
      <c r="Z63" s="60" t="str">
        <f t="shared" si="2"/>
        <v/>
      </c>
      <c r="AA63" s="66"/>
    </row>
    <row r="64" spans="2:27" x14ac:dyDescent="0.25">
      <c r="B64" s="298"/>
      <c r="C64" s="16"/>
      <c r="D64" s="55"/>
      <c r="E64" s="55"/>
      <c r="F64" s="115"/>
      <c r="G64" s="48"/>
      <c r="H64" s="48"/>
      <c r="I64" s="48"/>
      <c r="J64" s="48"/>
      <c r="K64" s="48"/>
      <c r="L64" s="48"/>
      <c r="M64" s="48"/>
      <c r="N64" s="63"/>
      <c r="O64" s="64"/>
      <c r="P64" s="63"/>
      <c r="Q64" s="64"/>
      <c r="R64" s="63"/>
      <c r="S64" s="64"/>
      <c r="T64" s="63"/>
      <c r="U64" s="64"/>
      <c r="V64" s="63"/>
      <c r="W64" s="64"/>
      <c r="X64" s="63"/>
      <c r="Y64" s="64"/>
      <c r="Z64" s="60" t="str">
        <f t="shared" si="2"/>
        <v/>
      </c>
      <c r="AA64" s="66"/>
    </row>
    <row r="65" spans="2:27" x14ac:dyDescent="0.25">
      <c r="B65" s="298"/>
      <c r="C65" s="16"/>
      <c r="D65" s="55"/>
      <c r="E65" s="55"/>
      <c r="F65" s="115"/>
      <c r="G65" s="48"/>
      <c r="H65" s="48"/>
      <c r="I65" s="48"/>
      <c r="J65" s="48"/>
      <c r="K65" s="48"/>
      <c r="L65" s="48"/>
      <c r="M65" s="48"/>
      <c r="N65" s="63"/>
      <c r="O65" s="64"/>
      <c r="P65" s="63"/>
      <c r="Q65" s="64"/>
      <c r="R65" s="63"/>
      <c r="S65" s="64"/>
      <c r="T65" s="63"/>
      <c r="U65" s="64"/>
      <c r="V65" s="63"/>
      <c r="W65" s="64"/>
      <c r="X65" s="63"/>
      <c r="Y65" s="64"/>
      <c r="Z65" s="60" t="str">
        <f t="shared" si="2"/>
        <v/>
      </c>
      <c r="AA65" s="66"/>
    </row>
    <row r="66" spans="2:27" x14ac:dyDescent="0.25">
      <c r="B66" s="299"/>
      <c r="C66" s="16"/>
      <c r="D66" s="55"/>
      <c r="E66" s="55"/>
      <c r="F66" s="115"/>
      <c r="G66" s="48"/>
      <c r="H66" s="48"/>
      <c r="I66" s="48"/>
      <c r="J66" s="48"/>
      <c r="K66" s="48"/>
      <c r="L66" s="48"/>
      <c r="M66" s="48"/>
      <c r="N66" s="63"/>
      <c r="O66" s="64"/>
      <c r="P66" s="63"/>
      <c r="Q66" s="64"/>
      <c r="R66" s="63"/>
      <c r="S66" s="64"/>
      <c r="T66" s="63"/>
      <c r="U66" s="64"/>
      <c r="V66" s="63"/>
      <c r="W66" s="64"/>
      <c r="X66" s="63"/>
      <c r="Y66" s="64"/>
      <c r="Z66" s="60" t="str">
        <f t="shared" si="2"/>
        <v/>
      </c>
      <c r="AA66" s="66"/>
    </row>
    <row r="67" spans="2:27" ht="22.9" customHeight="1" x14ac:dyDescent="0.25">
      <c r="B67" s="294" t="s">
        <v>309</v>
      </c>
      <c r="C67" s="295"/>
      <c r="D67" s="295"/>
      <c r="E67" s="295"/>
      <c r="F67" s="295"/>
      <c r="G67" s="295"/>
      <c r="H67" s="295"/>
      <c r="I67" s="295"/>
      <c r="J67" s="295"/>
      <c r="K67" s="295"/>
      <c r="L67" s="295"/>
      <c r="M67" s="296"/>
      <c r="N67" s="60">
        <f t="shared" ref="N67:AA67" si="3">SUM(N58:N66)</f>
        <v>0</v>
      </c>
      <c r="O67" s="65">
        <f t="shared" si="3"/>
        <v>0</v>
      </c>
      <c r="P67" s="60">
        <f t="shared" si="3"/>
        <v>0</v>
      </c>
      <c r="Q67" s="65">
        <f t="shared" si="3"/>
        <v>0</v>
      </c>
      <c r="R67" s="60">
        <f t="shared" si="3"/>
        <v>0</v>
      </c>
      <c r="S67" s="65">
        <f t="shared" si="3"/>
        <v>0</v>
      </c>
      <c r="T67" s="60">
        <f t="shared" si="3"/>
        <v>0</v>
      </c>
      <c r="U67" s="65">
        <f t="shared" si="3"/>
        <v>0</v>
      </c>
      <c r="V67" s="60">
        <f t="shared" si="3"/>
        <v>0</v>
      </c>
      <c r="W67" s="65">
        <f t="shared" si="3"/>
        <v>0</v>
      </c>
      <c r="X67" s="60">
        <f t="shared" si="3"/>
        <v>0</v>
      </c>
      <c r="Y67" s="65">
        <f t="shared" si="3"/>
        <v>0</v>
      </c>
      <c r="Z67" s="60">
        <f t="shared" si="3"/>
        <v>0</v>
      </c>
      <c r="AA67" s="65">
        <f t="shared" si="3"/>
        <v>0</v>
      </c>
    </row>
    <row r="68" spans="2:27" s="6" customFormat="1" ht="15" customHeight="1" x14ac:dyDescent="0.25">
      <c r="B68" s="49"/>
      <c r="C68" s="34"/>
      <c r="D68" s="34"/>
      <c r="E68" s="34"/>
      <c r="F68" s="34"/>
      <c r="G68" s="34"/>
      <c r="H68" s="34"/>
      <c r="I68" s="34"/>
      <c r="J68" s="34"/>
      <c r="K68" s="34"/>
      <c r="L68" s="34"/>
      <c r="M68" s="34"/>
      <c r="N68" s="50"/>
      <c r="O68" s="50"/>
      <c r="P68" s="50"/>
      <c r="Q68" s="50"/>
      <c r="R68" s="50"/>
      <c r="S68" s="50"/>
      <c r="T68" s="50"/>
      <c r="U68" s="50"/>
      <c r="V68" s="50"/>
      <c r="W68" s="50"/>
      <c r="X68" s="50"/>
      <c r="Y68" s="50"/>
      <c r="Z68" s="50"/>
      <c r="AA68" s="50"/>
    </row>
    <row r="69" spans="2:27" x14ac:dyDescent="0.25">
      <c r="B69" s="236" t="s">
        <v>400</v>
      </c>
      <c r="C69" s="16" t="s">
        <v>421</v>
      </c>
      <c r="D69" s="254"/>
      <c r="E69" s="255"/>
      <c r="F69" s="255"/>
      <c r="G69" s="255"/>
      <c r="H69" s="255"/>
      <c r="I69" s="255"/>
      <c r="J69" s="255"/>
      <c r="K69" s="255"/>
      <c r="L69" s="255"/>
      <c r="M69" s="256"/>
      <c r="N69" s="56"/>
      <c r="O69" s="150">
        <v>7095.3179868706557</v>
      </c>
      <c r="P69" s="56"/>
      <c r="Q69" s="56"/>
      <c r="R69" s="56"/>
      <c r="S69" s="56"/>
      <c r="T69" s="56"/>
      <c r="U69" s="56"/>
      <c r="V69" s="56"/>
      <c r="W69" s="56"/>
      <c r="X69" s="56"/>
      <c r="Y69" s="56"/>
      <c r="Z69" s="67"/>
      <c r="AA69" s="143">
        <v>6962.4235035818774</v>
      </c>
    </row>
    <row r="70" spans="2:27" x14ac:dyDescent="0.25">
      <c r="B70" s="237"/>
      <c r="C70" s="16" t="s">
        <v>424</v>
      </c>
      <c r="D70" s="257"/>
      <c r="E70" s="258"/>
      <c r="F70" s="258"/>
      <c r="G70" s="258"/>
      <c r="H70" s="258"/>
      <c r="I70" s="258"/>
      <c r="J70" s="258"/>
      <c r="K70" s="258"/>
      <c r="L70" s="258"/>
      <c r="M70" s="259"/>
      <c r="N70" s="56"/>
      <c r="O70" s="160">
        <v>221.00987120092523</v>
      </c>
      <c r="P70" s="56"/>
      <c r="Q70" s="56"/>
      <c r="R70" s="56"/>
      <c r="S70" s="56"/>
      <c r="T70" s="56"/>
      <c r="U70" s="56"/>
      <c r="V70" s="56"/>
      <c r="W70" s="56"/>
      <c r="X70" s="56"/>
      <c r="Y70" s="56"/>
      <c r="Z70" s="67"/>
      <c r="AA70" s="143">
        <v>174.18443691393588</v>
      </c>
    </row>
    <row r="71" spans="2:27" x14ac:dyDescent="0.25">
      <c r="B71" s="237"/>
      <c r="C71" s="16" t="s">
        <v>423</v>
      </c>
      <c r="D71" s="257"/>
      <c r="E71" s="258"/>
      <c r="F71" s="258"/>
      <c r="G71" s="258"/>
      <c r="H71" s="258"/>
      <c r="I71" s="258"/>
      <c r="J71" s="258"/>
      <c r="K71" s="258"/>
      <c r="L71" s="258"/>
      <c r="M71" s="259"/>
      <c r="N71" s="56"/>
      <c r="O71" s="150">
        <v>9855.5060400000002</v>
      </c>
      <c r="P71" s="56"/>
      <c r="Q71" s="56"/>
      <c r="R71" s="56"/>
      <c r="S71" s="56"/>
      <c r="T71" s="56"/>
      <c r="U71" s="56"/>
      <c r="V71" s="56"/>
      <c r="W71" s="56"/>
      <c r="X71" s="56"/>
      <c r="Y71" s="56"/>
      <c r="Z71" s="67"/>
      <c r="AA71" s="143">
        <v>9855.5060400000002</v>
      </c>
    </row>
    <row r="72" spans="2:27" x14ac:dyDescent="0.25">
      <c r="B72" s="237"/>
      <c r="C72" s="16" t="s">
        <v>269</v>
      </c>
      <c r="D72" s="257"/>
      <c r="E72" s="258"/>
      <c r="F72" s="258"/>
      <c r="G72" s="258"/>
      <c r="H72" s="258"/>
      <c r="I72" s="258"/>
      <c r="J72" s="258"/>
      <c r="K72" s="258"/>
      <c r="L72" s="258"/>
      <c r="M72" s="259"/>
      <c r="N72" s="56"/>
      <c r="O72" s="150">
        <v>389.16800000000001</v>
      </c>
      <c r="P72" s="56"/>
      <c r="Q72" s="56"/>
      <c r="R72" s="56"/>
      <c r="S72" s="56"/>
      <c r="T72" s="56"/>
      <c r="U72" s="56"/>
      <c r="V72" s="56"/>
      <c r="W72" s="56"/>
      <c r="X72" s="56"/>
      <c r="Y72" s="56"/>
      <c r="Z72" s="67"/>
      <c r="AA72" s="143">
        <v>389.16800000000001</v>
      </c>
    </row>
    <row r="73" spans="2:27" x14ac:dyDescent="0.25">
      <c r="B73" s="237"/>
      <c r="C73" s="16" t="s">
        <v>438</v>
      </c>
      <c r="D73" s="257"/>
      <c r="E73" s="258"/>
      <c r="F73" s="258"/>
      <c r="G73" s="258"/>
      <c r="H73" s="258"/>
      <c r="I73" s="258"/>
      <c r="J73" s="258"/>
      <c r="K73" s="258"/>
      <c r="L73" s="258"/>
      <c r="M73" s="259"/>
      <c r="N73" s="56"/>
      <c r="O73" s="150">
        <v>68.894943757878167</v>
      </c>
      <c r="P73" s="56"/>
      <c r="Q73" s="56"/>
      <c r="R73" s="56"/>
      <c r="S73" s="56"/>
      <c r="T73" s="56"/>
      <c r="U73" s="56"/>
      <c r="V73" s="56"/>
      <c r="W73" s="56"/>
      <c r="X73" s="56"/>
      <c r="Y73" s="56"/>
      <c r="Z73" s="67"/>
      <c r="AA73" s="143">
        <v>68.894943757878167</v>
      </c>
    </row>
    <row r="74" spans="2:27" x14ac:dyDescent="0.25">
      <c r="B74" s="237"/>
      <c r="C74" s="16" t="s">
        <v>263</v>
      </c>
      <c r="D74" s="257"/>
      <c r="E74" s="258"/>
      <c r="F74" s="258"/>
      <c r="G74" s="258"/>
      <c r="H74" s="258"/>
      <c r="I74" s="258"/>
      <c r="J74" s="258"/>
      <c r="K74" s="258"/>
      <c r="L74" s="258"/>
      <c r="M74" s="259"/>
      <c r="N74" s="56"/>
      <c r="O74" s="150">
        <v>1450.66</v>
      </c>
      <c r="P74" s="56"/>
      <c r="Q74" s="56"/>
      <c r="R74" s="56"/>
      <c r="S74" s="56"/>
      <c r="T74" s="56"/>
      <c r="U74" s="56"/>
      <c r="V74" s="56"/>
      <c r="W74" s="56"/>
      <c r="X74" s="56"/>
      <c r="Y74" s="56"/>
      <c r="Z74" s="67"/>
      <c r="AA74" s="143">
        <v>1424.9690000000001</v>
      </c>
    </row>
    <row r="75" spans="2:27" x14ac:dyDescent="0.25">
      <c r="B75" s="237"/>
      <c r="C75" s="16" t="s">
        <v>262</v>
      </c>
      <c r="D75" s="257"/>
      <c r="E75" s="258"/>
      <c r="F75" s="258"/>
      <c r="G75" s="258"/>
      <c r="H75" s="258"/>
      <c r="I75" s="258"/>
      <c r="J75" s="258"/>
      <c r="K75" s="258"/>
      <c r="L75" s="258"/>
      <c r="M75" s="259"/>
      <c r="N75" s="56"/>
      <c r="O75" s="150">
        <v>946.07</v>
      </c>
      <c r="P75" s="56"/>
      <c r="Q75" s="56"/>
      <c r="R75" s="56"/>
      <c r="S75" s="56"/>
      <c r="T75" s="56"/>
      <c r="U75" s="56"/>
      <c r="V75" s="56"/>
      <c r="W75" s="56"/>
      <c r="X75" s="56"/>
      <c r="Y75" s="56"/>
      <c r="Z75" s="67"/>
      <c r="AA75" s="143">
        <v>936.65200000000004</v>
      </c>
    </row>
    <row r="76" spans="2:27" x14ac:dyDescent="0.25">
      <c r="B76" s="237"/>
      <c r="C76" s="16" t="s">
        <v>425</v>
      </c>
      <c r="D76" s="257"/>
      <c r="E76" s="258"/>
      <c r="F76" s="258"/>
      <c r="G76" s="258"/>
      <c r="H76" s="258"/>
      <c r="I76" s="258"/>
      <c r="J76" s="258"/>
      <c r="K76" s="258"/>
      <c r="L76" s="258"/>
      <c r="M76" s="259"/>
      <c r="N76" s="56"/>
      <c r="O76" s="150">
        <v>2164.9999289650018</v>
      </c>
      <c r="P76" s="56"/>
      <c r="Q76" s="56"/>
      <c r="R76" s="56"/>
      <c r="S76" s="56"/>
      <c r="T76" s="56"/>
      <c r="U76" s="56"/>
      <c r="V76" s="56"/>
      <c r="W76" s="56"/>
      <c r="X76" s="56"/>
      <c r="Y76" s="56"/>
      <c r="Z76" s="67"/>
      <c r="AA76" s="143">
        <v>2164.9999289650018</v>
      </c>
    </row>
    <row r="77" spans="2:27" x14ac:dyDescent="0.25">
      <c r="B77" s="237"/>
      <c r="C77" s="16" t="s">
        <v>420</v>
      </c>
      <c r="D77" s="257"/>
      <c r="E77" s="258"/>
      <c r="F77" s="258"/>
      <c r="G77" s="258"/>
      <c r="H77" s="258"/>
      <c r="I77" s="258"/>
      <c r="J77" s="258"/>
      <c r="K77" s="258"/>
      <c r="L77" s="258"/>
      <c r="M77" s="259"/>
      <c r="N77" s="56"/>
      <c r="O77" s="150">
        <v>1379.53531858254</v>
      </c>
      <c r="P77" s="56"/>
      <c r="Q77" s="56"/>
      <c r="R77" s="56"/>
      <c r="S77" s="56"/>
      <c r="T77" s="56"/>
      <c r="U77" s="56"/>
      <c r="V77" s="56"/>
      <c r="W77" s="56"/>
      <c r="X77" s="56"/>
      <c r="Y77" s="56"/>
      <c r="Z77" s="67"/>
      <c r="AA77" s="169">
        <v>1379.53531858254</v>
      </c>
    </row>
    <row r="78" spans="2:27" x14ac:dyDescent="0.25">
      <c r="B78" s="237"/>
      <c r="C78" s="16" t="s">
        <v>537</v>
      </c>
      <c r="D78" s="257"/>
      <c r="E78" s="258"/>
      <c r="F78" s="258"/>
      <c r="G78" s="258"/>
      <c r="H78" s="258"/>
      <c r="I78" s="258"/>
      <c r="J78" s="258"/>
      <c r="K78" s="258"/>
      <c r="L78" s="258"/>
      <c r="M78" s="259"/>
      <c r="N78" s="56"/>
      <c r="O78" s="150">
        <v>49.065078705626654</v>
      </c>
      <c r="P78" s="56"/>
      <c r="Q78" s="56"/>
      <c r="R78" s="56"/>
      <c r="S78" s="56"/>
      <c r="T78" s="56"/>
      <c r="U78" s="56"/>
      <c r="V78" s="56"/>
      <c r="W78" s="56"/>
      <c r="X78" s="56"/>
      <c r="Y78" s="56"/>
      <c r="Z78" s="67"/>
      <c r="AA78" s="143">
        <v>0</v>
      </c>
    </row>
    <row r="79" spans="2:27" x14ac:dyDescent="0.25">
      <c r="B79" s="237"/>
      <c r="C79" s="16"/>
      <c r="D79" s="257"/>
      <c r="E79" s="258"/>
      <c r="F79" s="258"/>
      <c r="G79" s="258"/>
      <c r="H79" s="258"/>
      <c r="I79" s="258"/>
      <c r="J79" s="258"/>
      <c r="K79" s="258"/>
      <c r="L79" s="258"/>
      <c r="M79" s="259"/>
      <c r="N79" s="56"/>
      <c r="O79" s="150"/>
      <c r="P79" s="56"/>
      <c r="Q79" s="56"/>
      <c r="R79" s="56"/>
      <c r="S79" s="56"/>
      <c r="T79" s="56"/>
      <c r="U79" s="56"/>
      <c r="V79" s="56"/>
      <c r="W79" s="56"/>
      <c r="X79" s="56"/>
      <c r="Y79" s="56"/>
      <c r="Z79" s="67"/>
      <c r="AA79" s="143">
        <f t="shared" ref="AA79:AA84" si="4">O79</f>
        <v>0</v>
      </c>
    </row>
    <row r="80" spans="2:27" x14ac:dyDescent="0.25">
      <c r="B80" s="237"/>
      <c r="C80" s="16"/>
      <c r="D80" s="257"/>
      <c r="E80" s="258"/>
      <c r="F80" s="258"/>
      <c r="G80" s="258"/>
      <c r="H80" s="258"/>
      <c r="I80" s="258"/>
      <c r="J80" s="258"/>
      <c r="K80" s="258"/>
      <c r="L80" s="258"/>
      <c r="M80" s="259"/>
      <c r="N80" s="56"/>
      <c r="O80" s="64"/>
      <c r="P80" s="56"/>
      <c r="Q80" s="56"/>
      <c r="R80" s="56"/>
      <c r="S80" s="56"/>
      <c r="T80" s="56"/>
      <c r="U80" s="56"/>
      <c r="V80" s="56"/>
      <c r="W80" s="56"/>
      <c r="X80" s="56"/>
      <c r="Y80" s="56"/>
      <c r="Z80" s="67"/>
      <c r="AA80" s="143">
        <f t="shared" si="4"/>
        <v>0</v>
      </c>
    </row>
    <row r="81" spans="2:27" x14ac:dyDescent="0.25">
      <c r="B81" s="237"/>
      <c r="C81" s="16"/>
      <c r="D81" s="257"/>
      <c r="E81" s="258"/>
      <c r="F81" s="258"/>
      <c r="G81" s="258"/>
      <c r="H81" s="258"/>
      <c r="I81" s="258"/>
      <c r="J81" s="258"/>
      <c r="K81" s="258"/>
      <c r="L81" s="258"/>
      <c r="M81" s="259"/>
      <c r="N81" s="56"/>
      <c r="O81" s="64"/>
      <c r="P81" s="56"/>
      <c r="Q81" s="56"/>
      <c r="R81" s="56"/>
      <c r="S81" s="56"/>
      <c r="T81" s="56"/>
      <c r="U81" s="56"/>
      <c r="V81" s="56"/>
      <c r="W81" s="56"/>
      <c r="X81" s="56"/>
      <c r="Y81" s="56"/>
      <c r="Z81" s="67"/>
      <c r="AA81" s="143">
        <f t="shared" si="4"/>
        <v>0</v>
      </c>
    </row>
    <row r="82" spans="2:27" x14ac:dyDescent="0.25">
      <c r="B82" s="237"/>
      <c r="C82" s="16"/>
      <c r="D82" s="257"/>
      <c r="E82" s="258"/>
      <c r="F82" s="258"/>
      <c r="G82" s="258"/>
      <c r="H82" s="258"/>
      <c r="I82" s="258"/>
      <c r="J82" s="258"/>
      <c r="K82" s="258"/>
      <c r="L82" s="258"/>
      <c r="M82" s="259"/>
      <c r="N82" s="56"/>
      <c r="O82" s="64"/>
      <c r="P82" s="56"/>
      <c r="Q82" s="56"/>
      <c r="R82" s="56"/>
      <c r="S82" s="56"/>
      <c r="T82" s="56"/>
      <c r="U82" s="56"/>
      <c r="V82" s="56"/>
      <c r="W82" s="56"/>
      <c r="X82" s="56"/>
      <c r="Y82" s="56"/>
      <c r="Z82" s="67"/>
      <c r="AA82" s="143">
        <f t="shared" si="4"/>
        <v>0</v>
      </c>
    </row>
    <row r="83" spans="2:27" x14ac:dyDescent="0.25">
      <c r="B83" s="237"/>
      <c r="C83" s="16"/>
      <c r="D83" s="257"/>
      <c r="E83" s="258"/>
      <c r="F83" s="258"/>
      <c r="G83" s="258"/>
      <c r="H83" s="258"/>
      <c r="I83" s="258"/>
      <c r="J83" s="258"/>
      <c r="K83" s="258"/>
      <c r="L83" s="258"/>
      <c r="M83" s="259"/>
      <c r="N83" s="56"/>
      <c r="O83" s="64"/>
      <c r="P83" s="56"/>
      <c r="Q83" s="56"/>
      <c r="R83" s="56"/>
      <c r="S83" s="56"/>
      <c r="T83" s="56"/>
      <c r="U83" s="56"/>
      <c r="V83" s="56"/>
      <c r="W83" s="56"/>
      <c r="X83" s="56"/>
      <c r="Y83" s="56"/>
      <c r="Z83" s="67"/>
      <c r="AA83" s="143">
        <f t="shared" si="4"/>
        <v>0</v>
      </c>
    </row>
    <row r="84" spans="2:27" x14ac:dyDescent="0.25">
      <c r="B84" s="238"/>
      <c r="C84" s="16"/>
      <c r="D84" s="260"/>
      <c r="E84" s="261"/>
      <c r="F84" s="261"/>
      <c r="G84" s="261"/>
      <c r="H84" s="261"/>
      <c r="I84" s="261"/>
      <c r="J84" s="261"/>
      <c r="K84" s="261"/>
      <c r="L84" s="261"/>
      <c r="M84" s="262"/>
      <c r="N84" s="56"/>
      <c r="O84" s="64"/>
      <c r="P84" s="56"/>
      <c r="Q84" s="56"/>
      <c r="R84" s="56"/>
      <c r="S84" s="56"/>
      <c r="T84" s="56"/>
      <c r="U84" s="56"/>
      <c r="V84" s="56"/>
      <c r="W84" s="56"/>
      <c r="X84" s="56"/>
      <c r="Y84" s="56"/>
      <c r="Z84" s="67"/>
      <c r="AA84" s="143">
        <f t="shared" si="4"/>
        <v>0</v>
      </c>
    </row>
    <row r="85" spans="2:27" ht="22.9" customHeight="1" x14ac:dyDescent="0.25">
      <c r="B85" s="300" t="s">
        <v>401</v>
      </c>
      <c r="C85" s="301"/>
      <c r="D85" s="301"/>
      <c r="E85" s="301"/>
      <c r="F85" s="301"/>
      <c r="G85" s="301"/>
      <c r="H85" s="301"/>
      <c r="I85" s="301"/>
      <c r="J85" s="301"/>
      <c r="K85" s="301"/>
      <c r="L85" s="301"/>
      <c r="M85" s="302"/>
      <c r="N85" s="60">
        <f>SUM(N69:N84)</f>
        <v>0</v>
      </c>
      <c r="O85" s="65">
        <f>SUM(O69:O84)</f>
        <v>23620.227168082627</v>
      </c>
      <c r="P85" s="56"/>
      <c r="Q85" s="56"/>
      <c r="R85" s="56"/>
      <c r="S85" s="56"/>
      <c r="T85" s="56"/>
      <c r="U85" s="56"/>
      <c r="V85" s="56"/>
      <c r="W85" s="56"/>
      <c r="X85" s="56"/>
      <c r="Y85" s="56"/>
      <c r="Z85" s="21">
        <f>SUM(Z69:Z84)</f>
        <v>0</v>
      </c>
      <c r="AA85" s="58">
        <f>SUM(AA69:AA84)</f>
        <v>23356.333171801238</v>
      </c>
    </row>
    <row r="86" spans="2:27" ht="22.9" customHeight="1" x14ac:dyDescent="0.25">
      <c r="B86" s="120"/>
      <c r="C86" s="120"/>
      <c r="D86" s="120"/>
      <c r="E86" s="120"/>
      <c r="F86" s="120"/>
      <c r="G86" s="120"/>
      <c r="H86" s="120"/>
      <c r="I86" s="120"/>
      <c r="J86" s="120"/>
      <c r="K86" s="120"/>
      <c r="L86" s="120"/>
      <c r="M86" s="120"/>
      <c r="N86" s="50"/>
      <c r="O86" s="50"/>
      <c r="P86" s="50"/>
      <c r="Q86" s="50"/>
      <c r="R86" s="50"/>
      <c r="S86" s="50"/>
      <c r="T86" s="50"/>
      <c r="U86" s="50"/>
      <c r="V86" s="50"/>
      <c r="W86" s="50"/>
      <c r="X86" s="50"/>
      <c r="Y86" s="50"/>
      <c r="Z86" s="50"/>
      <c r="AA86" s="151"/>
    </row>
    <row r="87" spans="2:27" ht="22.9" customHeight="1" x14ac:dyDescent="0.25">
      <c r="B87" s="300" t="s">
        <v>336</v>
      </c>
      <c r="C87" s="301"/>
      <c r="D87" s="301"/>
      <c r="E87" s="301"/>
      <c r="F87" s="301"/>
      <c r="G87" s="301"/>
      <c r="H87" s="301"/>
      <c r="I87" s="301"/>
      <c r="J87" s="301"/>
      <c r="K87" s="301"/>
      <c r="L87" s="301"/>
      <c r="M87" s="302"/>
      <c r="N87" s="22"/>
      <c r="O87" s="64"/>
      <c r="P87" s="22"/>
      <c r="Q87" s="64"/>
      <c r="R87" s="22"/>
      <c r="S87" s="64"/>
      <c r="T87" s="22"/>
      <c r="U87" s="64"/>
      <c r="V87" s="22"/>
      <c r="W87" s="64"/>
      <c r="X87" s="63"/>
      <c r="Y87" s="64"/>
      <c r="Z87" s="60">
        <f>SUM(N87,P87,R87,T87,V87,X87)</f>
        <v>0</v>
      </c>
      <c r="AA87" s="146">
        <f>0</f>
        <v>0</v>
      </c>
    </row>
    <row r="88" spans="2:27" s="24" customFormat="1" x14ac:dyDescent="0.25">
      <c r="B88" s="25"/>
      <c r="C88" s="26"/>
      <c r="D88" s="26"/>
      <c r="E88" s="26"/>
      <c r="F88" s="26"/>
      <c r="G88" s="27"/>
      <c r="H88" s="27"/>
      <c r="I88" s="27"/>
      <c r="J88" s="27"/>
      <c r="K88" s="27"/>
      <c r="L88" s="27"/>
      <c r="M88" s="27"/>
      <c r="N88" s="28"/>
      <c r="O88" s="28"/>
      <c r="P88" s="28"/>
      <c r="Q88" s="28"/>
      <c r="R88" s="28"/>
      <c r="S88" s="28"/>
      <c r="T88" s="28"/>
      <c r="U88" s="28"/>
      <c r="V88" s="28"/>
      <c r="W88" s="28"/>
      <c r="X88" s="28"/>
      <c r="Y88" s="28"/>
      <c r="Z88" s="28"/>
      <c r="AA88" s="152"/>
    </row>
    <row r="89" spans="2:27" ht="24" customHeight="1" x14ac:dyDescent="0.25">
      <c r="B89" s="287" t="s">
        <v>310</v>
      </c>
      <c r="C89" s="288"/>
      <c r="D89" s="288"/>
      <c r="E89" s="288"/>
      <c r="F89" s="288"/>
      <c r="G89" s="288"/>
      <c r="H89" s="288"/>
      <c r="I89" s="288"/>
      <c r="J89" s="288"/>
      <c r="K89" s="288"/>
      <c r="L89" s="288"/>
      <c r="M89" s="289"/>
      <c r="N89" s="60">
        <f>N87+N67+N56</f>
        <v>77519</v>
      </c>
      <c r="O89" s="65">
        <f>O87+O85+O56+O67</f>
        <v>24015.764168082627</v>
      </c>
      <c r="P89" s="60">
        <f>P87+P67+P56</f>
        <v>3120547</v>
      </c>
      <c r="Q89" s="65">
        <f>Q87+Q56+Q67</f>
        <v>15610.996000000001</v>
      </c>
      <c r="R89" s="60">
        <f>R87+R67+R56</f>
        <v>7560725.7489761785</v>
      </c>
      <c r="S89" s="65">
        <f>S87+S56+S67</f>
        <v>22149.455938238596</v>
      </c>
      <c r="T89" s="60">
        <f>T87+T67+T56</f>
        <v>7123262.1121113105</v>
      </c>
      <c r="U89" s="65">
        <f>U87+U56+U67</f>
        <v>18932.027319237619</v>
      </c>
      <c r="V89" s="60">
        <f>V87+V67+V56</f>
        <v>5627043.2473834949</v>
      </c>
      <c r="W89" s="65">
        <f>W87+W56+W67</f>
        <v>19844.147486292979</v>
      </c>
      <c r="X89" s="60">
        <f>X87+X67+X56</f>
        <v>4199548.3865020862</v>
      </c>
      <c r="Y89" s="65">
        <f>Y87+Y56+Y67</f>
        <v>14518.434486767508</v>
      </c>
      <c r="Z89" s="60">
        <f>Z87+Z67+Z56</f>
        <v>27708645.494973071</v>
      </c>
      <c r="AA89" s="58">
        <f>AA87+AA85+AA56+AA67</f>
        <v>110484.9610422804</v>
      </c>
    </row>
    <row r="91" spans="2:27" ht="23.45" customHeight="1" x14ac:dyDescent="0.25">
      <c r="B91" s="287" t="s">
        <v>354</v>
      </c>
      <c r="C91" s="288"/>
      <c r="D91" s="288"/>
      <c r="E91" s="288"/>
      <c r="F91" s="288"/>
      <c r="G91" s="288"/>
      <c r="H91" s="288"/>
      <c r="I91" s="288"/>
      <c r="J91" s="288"/>
      <c r="K91" s="288"/>
      <c r="L91" s="288"/>
      <c r="M91" s="289"/>
      <c r="O91" s="68" t="str">
        <f>IF($AA$89=0,"",IF((O89-O87)/$AA$89&gt;0.083,"True","False"))</f>
        <v>True</v>
      </c>
      <c r="Q91" s="68" t="str">
        <f>IF($AA$89=0,"",IF((Q89-Q87)/$AA$89&gt;0.083,"True","False"))</f>
        <v>True</v>
      </c>
      <c r="S91" s="68" t="str">
        <f>IF($AA$89=0,"",IF((S89-S87)/$AA$89&gt;0.083,"True","False"))</f>
        <v>True</v>
      </c>
      <c r="U91" s="68" t="str">
        <f>IF($AA$89=0,"",IF((U89-U87)/$AA$89&gt;0.083,"True","False"))</f>
        <v>True</v>
      </c>
      <c r="W91" s="68" t="str">
        <f>IF($AA$89=0,"",IF((W89-W87)/$AA$89&gt;0.083,"True","False"))</f>
        <v>True</v>
      </c>
      <c r="Y91" s="68" t="str">
        <f>IF($AA$89=0,"",IF((Y89-Y87)/$AA$89&gt;0.083,"True","False"))</f>
        <v>True</v>
      </c>
    </row>
    <row r="110" spans="2:7" x14ac:dyDescent="0.25">
      <c r="B110" s="1" t="s">
        <v>20</v>
      </c>
      <c r="C110"/>
      <c r="D110" s="1" t="s">
        <v>22</v>
      </c>
      <c r="E110"/>
      <c r="F110"/>
      <c r="G110"/>
    </row>
    <row r="111" spans="2:7" x14ac:dyDescent="0.25">
      <c r="B111" t="s">
        <v>296</v>
      </c>
      <c r="C111"/>
      <c r="D111" t="s">
        <v>23</v>
      </c>
      <c r="E111"/>
      <c r="F111"/>
      <c r="G111"/>
    </row>
    <row r="112" spans="2:7" x14ac:dyDescent="0.25">
      <c r="B112" t="s">
        <v>297</v>
      </c>
      <c r="C112"/>
      <c r="D112" t="s">
        <v>24</v>
      </c>
      <c r="E112"/>
      <c r="F112"/>
      <c r="G112"/>
    </row>
    <row r="113" spans="2:7" x14ac:dyDescent="0.25">
      <c r="B113"/>
      <c r="C113"/>
      <c r="D113" t="s">
        <v>298</v>
      </c>
      <c r="E113"/>
      <c r="F113"/>
      <c r="G113"/>
    </row>
    <row r="114" spans="2:7" x14ac:dyDescent="0.25">
      <c r="B114" s="1" t="s">
        <v>426</v>
      </c>
      <c r="C114"/>
      <c r="D114"/>
      <c r="E114"/>
      <c r="F114"/>
      <c r="G114"/>
    </row>
    <row r="115" spans="2:7" x14ac:dyDescent="0.25">
      <c r="B115" s="121" t="s">
        <v>427</v>
      </c>
      <c r="D115" s="122"/>
    </row>
    <row r="116" spans="2:7" x14ac:dyDescent="0.25">
      <c r="B116" s="121" t="s">
        <v>269</v>
      </c>
      <c r="D116" s="122"/>
    </row>
    <row r="117" spans="2:7" x14ac:dyDescent="0.25">
      <c r="B117" s="121" t="s">
        <v>263</v>
      </c>
      <c r="D117" s="122"/>
    </row>
    <row r="118" spans="2:7" x14ac:dyDescent="0.25">
      <c r="B118" s="121" t="s">
        <v>262</v>
      </c>
      <c r="D118" s="122"/>
    </row>
    <row r="119" spans="2:7" x14ac:dyDescent="0.25">
      <c r="B119" s="121" t="s">
        <v>424</v>
      </c>
      <c r="D119" s="122"/>
    </row>
    <row r="120" spans="2:7" x14ac:dyDescent="0.25">
      <c r="B120" s="121" t="s">
        <v>438</v>
      </c>
      <c r="D120" s="122"/>
    </row>
    <row r="121" spans="2:7" x14ac:dyDescent="0.25">
      <c r="B121" s="121" t="s">
        <v>271</v>
      </c>
      <c r="D121" s="122"/>
    </row>
    <row r="122" spans="2:7" x14ac:dyDescent="0.25">
      <c r="B122" s="121" t="s">
        <v>420</v>
      </c>
      <c r="D122" s="122"/>
    </row>
    <row r="123" spans="2:7" x14ac:dyDescent="0.25">
      <c r="B123" s="121" t="s">
        <v>423</v>
      </c>
      <c r="D123" s="122"/>
    </row>
    <row r="124" spans="2:7" x14ac:dyDescent="0.25">
      <c r="B124" s="121" t="s">
        <v>416</v>
      </c>
      <c r="D124" s="122"/>
    </row>
    <row r="125" spans="2:7" x14ac:dyDescent="0.25">
      <c r="B125" s="121" t="s">
        <v>437</v>
      </c>
      <c r="D125" s="122"/>
    </row>
    <row r="126" spans="2:7" x14ac:dyDescent="0.25">
      <c r="B126" s="121" t="s">
        <v>112</v>
      </c>
      <c r="D126" s="122"/>
    </row>
    <row r="127" spans="2:7" x14ac:dyDescent="0.25">
      <c r="B127" s="121" t="s">
        <v>439</v>
      </c>
      <c r="D127" s="122"/>
    </row>
    <row r="128" spans="2:7" x14ac:dyDescent="0.25">
      <c r="B128" s="121" t="s">
        <v>428</v>
      </c>
      <c r="D128" s="122"/>
    </row>
    <row r="129" spans="2:4" x14ac:dyDescent="0.25">
      <c r="B129" s="121" t="s">
        <v>422</v>
      </c>
      <c r="D129" s="122"/>
    </row>
    <row r="130" spans="2:4" x14ac:dyDescent="0.25">
      <c r="B130" s="121" t="s">
        <v>425</v>
      </c>
      <c r="D130" s="122"/>
    </row>
    <row r="131" spans="2:4" x14ac:dyDescent="0.25">
      <c r="B131" s="121" t="s">
        <v>421</v>
      </c>
      <c r="D131" s="122"/>
    </row>
    <row r="132" spans="2:4" x14ac:dyDescent="0.25">
      <c r="B132" s="3" t="s">
        <v>537</v>
      </c>
      <c r="D132" s="6"/>
    </row>
    <row r="133" spans="2:4" x14ac:dyDescent="0.25">
      <c r="D133" s="6"/>
    </row>
    <row r="134" spans="2:4" x14ac:dyDescent="0.25">
      <c r="D134" s="6"/>
    </row>
    <row r="135" spans="2:4" x14ac:dyDescent="0.25">
      <c r="B135" s="159" t="s">
        <v>417</v>
      </c>
      <c r="D135" s="6"/>
    </row>
    <row r="136" spans="2:4" x14ac:dyDescent="0.25">
      <c r="B136" s="158" t="s">
        <v>415</v>
      </c>
      <c r="D136" s="123"/>
    </row>
    <row r="137" spans="2:4" x14ac:dyDescent="0.25">
      <c r="B137" s="158" t="s">
        <v>418</v>
      </c>
      <c r="D137" s="122"/>
    </row>
    <row r="138" spans="2:4" x14ac:dyDescent="0.25">
      <c r="B138" s="158" t="s">
        <v>450</v>
      </c>
      <c r="D138" s="122"/>
    </row>
    <row r="139" spans="2:4" x14ac:dyDescent="0.25">
      <c r="B139" s="158" t="s">
        <v>266</v>
      </c>
      <c r="D139" s="122"/>
    </row>
    <row r="140" spans="2:4" x14ac:dyDescent="0.25">
      <c r="B140" s="158" t="s">
        <v>295</v>
      </c>
      <c r="D140" s="122"/>
    </row>
    <row r="141" spans="2:4" x14ac:dyDescent="0.25">
      <c r="B141" s="158" t="s">
        <v>428</v>
      </c>
      <c r="D141" s="122"/>
    </row>
    <row r="142" spans="2:4" x14ac:dyDescent="0.25">
      <c r="B142" s="158" t="s">
        <v>419</v>
      </c>
      <c r="D142" s="122"/>
    </row>
    <row r="143" spans="2:4" x14ac:dyDescent="0.25">
      <c r="B143" s="158" t="s">
        <v>448</v>
      </c>
      <c r="D143" s="7"/>
    </row>
    <row r="144" spans="2:4" x14ac:dyDescent="0.25">
      <c r="B144" s="158" t="s">
        <v>449</v>
      </c>
      <c r="D144" s="122"/>
    </row>
    <row r="145" spans="2:4" x14ac:dyDescent="0.25">
      <c r="B145" s="158" t="s">
        <v>429</v>
      </c>
      <c r="D145" s="122"/>
    </row>
    <row r="146" spans="2:4" x14ac:dyDescent="0.25">
      <c r="B146" s="158" t="s">
        <v>264</v>
      </c>
      <c r="D146" s="122"/>
    </row>
    <row r="147" spans="2:4" x14ac:dyDescent="0.25">
      <c r="B147" s="157" t="s">
        <v>554</v>
      </c>
      <c r="D147" s="122"/>
    </row>
    <row r="148" spans="2:4" x14ac:dyDescent="0.25">
      <c r="B148" s="3" t="s">
        <v>560</v>
      </c>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85:M85"/>
    <mergeCell ref="B87:M87"/>
    <mergeCell ref="B89:M89"/>
    <mergeCell ref="B91:M91"/>
    <mergeCell ref="M14:M15"/>
    <mergeCell ref="B16:B55"/>
    <mergeCell ref="B58:B66"/>
    <mergeCell ref="B67:M67"/>
    <mergeCell ref="B69:B84"/>
    <mergeCell ref="D69:M84"/>
    <mergeCell ref="G14:G15"/>
    <mergeCell ref="H14:H15"/>
    <mergeCell ref="I14:I15"/>
    <mergeCell ref="J14:J15"/>
    <mergeCell ref="K14:K15"/>
    <mergeCell ref="L14:L15"/>
  </mergeCells>
  <conditionalFormatting sqref="O91 Q91 S91 U91 W91 Y91">
    <cfRule type="containsText" dxfId="17" priority="1" operator="containsText" text="TRUE">
      <formula>NOT(ISERROR(SEARCH("TRUE",O91)))</formula>
    </cfRule>
    <cfRule type="containsText" dxfId="16" priority="2" operator="containsText" text="FALSE">
      <formula>NOT(ISERROR(SEARCH("FALSE",O91)))</formula>
    </cfRule>
  </conditionalFormatting>
  <dataValidations count="28">
    <dataValidation allowBlank="1" showInputMessage="1" showErrorMessage="1" promptTitle="Criteria" prompt="Input total CDM Plan Target Gap" sqref="AA87"/>
    <dataValidation type="list" allowBlank="1" showInputMessage="1" showErrorMessage="1" promptTitle="Criteria" prompt="Select Program Name for each 2011-2014/15 Tier 1 Program for which projects will be completed in 2015." sqref="C69:C84">
      <formula1>$B$115:$B$132</formula1>
    </dataValidation>
    <dataValidation type="list" allowBlank="1" showInputMessage="1" showErrorMessage="1" sqref="C58 C16:C25 C39:C55 D21:E22 E24 C28:C36 E27 C26:D26 E35 E30">
      <formula1>$B$136:$B$148</formula1>
    </dataValidation>
    <dataValidation allowBlank="1" showInputMessage="1" showErrorMessage="1" promptTitle="Criteria" prompt="As per the CDM Plan Submission and Review Criteria Rules, a minimum incremental annual savings of 8.3% of total 2020 savings target is to be achieved in any year." sqref="B91:M91"/>
    <dataValidation allowBlank="1" showInputMessage="1" showErrorMessage="1" promptTitle="Criteria" prompt="For projects to be completed in 2015, yet funded from the 2011-2014 (and 2015 of 2011-2014 Master CDM Agreement) CDM Framework" sqref="B69:B84"/>
    <dataValidation type="list" allowBlank="1" showInputMessage="1" showErrorMessage="1" sqref="E68">
      <formula1>#REF!</formula1>
    </dataValidation>
    <dataValidation type="list" allowBlank="1" showInputMessage="1" showErrorMessage="1" sqref="C68 C59:C66">
      <formula1>$B$115:$B$133</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87:M87"/>
    <dataValidation allowBlank="1" showInputMessage="1" showErrorMessage="1" promptTitle="Criteria" prompt="Input estimated energy savings (MWh) for projects initiated in_x000a_the 2011-2014/2015 extension CDM framework which may be in-service between January 1, 2015 and January 31, 2015" sqref="O69:O84"/>
    <dataValidation type="list" allowBlank="1" showInputMessage="1" showErrorMessage="1" sqref="G58:M66 G28:I36 J30:M36 G16:M26 J42:J55 K39:M55 J39:J40 I39:I55 G41:H55">
      <formula1>$B$111:$B$111</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91 U91 W91 Y91 O91 Q91"/>
    <dataValidation type="list" allowBlank="1" showInputMessage="1" showErrorMessage="1" sqref="G68:M68 D68">
      <formula1>$B$111:$B$112</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8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87 V87 R87 N87 P87 T87"/>
    <dataValidation allowBlank="1" showInputMessage="1" showErrorMessage="1" promptTitle="Criteria" prompt="Input additional annual funding requirements to acheive Target Gap" sqref="Y87 W87 S87 O87 Q87 U87"/>
    <dataValidation allowBlank="1" showInputMessage="1" showErrorMessage="1" promptTitle="Note" prompt="All funding should be part of the 2011-2014/2015 CDM Framework and not apply to the new 2015-2020 CDM Framwork" sqref="Z69:Z84 N69:N8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 type="list" allowBlank="1" showInputMessage="1" showErrorMessage="1" sqref="G27:M27 J28:M29 J41 G37:G40 H39:H40 H37:M38">
      <formula1>$B$104:$B$104</formula1>
    </dataValidation>
    <dataValidation type="list" allowBlank="1" showInputMessage="1" showErrorMessage="1" sqref="C37">
      <formula1>$B$129:$B$141</formula1>
    </dataValidation>
  </dataValidations>
  <printOptions horizontalCentered="1" verticalCentered="1"/>
  <pageMargins left="0.5" right="0.5" top="0.5" bottom="0.5" header="0.5" footer="0.5"/>
  <pageSetup paperSize="17" scale="43" orientation="landscape" r:id="rId1"/>
  <headerFooter>
    <oddHeader>&amp;L&amp;12Conservation First Framework LDC Tool Kit&amp;C&amp;12Version Control
Summary of Changes&amp;R&amp;12Final V2 - January 23, 2015</oddHeader>
    <oddFooter>&amp;L&amp;G&amp;C&amp;12CDM Plan Template&amp;R&amp;A
Page &amp;P of &amp;N</oddFooter>
  </headerFooter>
  <ignoredErrors>
    <ignoredError sqref="AA79:AA84 AA8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442</v>
      </c>
      <c r="C9" s="76" t="str">
        <f>IF('A. General Information'!E13="","",'A. General Information'!E13)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5" priority="1" operator="containsText" text="TRUE">
      <formula>NOT(ISERROR(SEARCH("TRUE",O82)))</formula>
    </cfRule>
    <cfRule type="containsText" dxfId="1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138"/>
  <sheetViews>
    <sheetView showGridLines="0" zoomScale="80" zoomScaleNormal="80" workbookViewId="0">
      <selection activeCell="B3" sqref="B3:L3"/>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440</v>
      </c>
      <c r="C9" s="76" t="str">
        <f>IF('A. General Information'!F13="","",'A. General Information'!F13)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3" priority="1" operator="containsText" text="TRUE">
      <formula>NOT(ISERROR(SEARCH("TRUE",O82)))</formula>
    </cfRule>
    <cfRule type="containsText" dxfId="1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A138"/>
  <sheetViews>
    <sheetView showGridLines="0" zoomScale="80" zoomScaleNormal="80" workbookViewId="0">
      <selection activeCell="B4" sqref="B4"/>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443</v>
      </c>
      <c r="C9" s="76" t="str">
        <f>IF('A. General Information'!G13="","",'A. General Information'!G13)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11" priority="1" operator="containsText" text="TRUE">
      <formula>NOT(ISERROR(SEARCH("TRUE",O82)))</formula>
    </cfRule>
    <cfRule type="containsText" dxfId="10"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25" x14ac:dyDescent="0.35">
      <c r="A1" s="4" t="s">
        <v>391</v>
      </c>
      <c r="B1" s="4" t="s">
        <v>385</v>
      </c>
    </row>
    <row r="2" spans="1:27" ht="17.45" customHeight="1" x14ac:dyDescent="0.25">
      <c r="A2" s="98"/>
      <c r="B2" s="243"/>
      <c r="C2" s="243"/>
      <c r="D2" s="243"/>
      <c r="E2" s="243"/>
      <c r="F2" s="99"/>
      <c r="G2" s="117"/>
      <c r="H2" s="101"/>
      <c r="I2" s="101"/>
      <c r="J2" s="101"/>
      <c r="K2" s="101"/>
      <c r="L2" s="101"/>
      <c r="M2" s="101"/>
      <c r="N2" s="98"/>
      <c r="O2" s="98"/>
      <c r="P2" s="98"/>
      <c r="Q2" s="98"/>
      <c r="R2" s="98"/>
      <c r="S2" s="98"/>
      <c r="T2" s="98"/>
      <c r="U2" s="98"/>
      <c r="V2" s="98"/>
      <c r="W2" s="98"/>
      <c r="X2" s="98"/>
      <c r="Y2" s="98"/>
      <c r="Z2" s="98"/>
      <c r="AA2" s="98"/>
    </row>
    <row r="3" spans="1:27" ht="21.6" customHeight="1" x14ac:dyDescent="0.25">
      <c r="A3" s="98"/>
      <c r="B3" s="244" t="s">
        <v>305</v>
      </c>
      <c r="C3" s="245"/>
      <c r="D3" s="245"/>
      <c r="E3" s="245"/>
      <c r="F3" s="245"/>
      <c r="G3" s="245"/>
      <c r="H3" s="245"/>
      <c r="I3" s="245"/>
      <c r="J3" s="245"/>
      <c r="K3" s="245"/>
      <c r="L3" s="246"/>
      <c r="M3" s="98"/>
      <c r="N3" s="98"/>
      <c r="O3" s="98"/>
      <c r="P3" s="98"/>
      <c r="Q3" s="98"/>
      <c r="R3" s="98"/>
      <c r="S3" s="98"/>
      <c r="T3" s="98"/>
      <c r="U3" s="98"/>
      <c r="V3" s="98"/>
      <c r="W3" s="98"/>
      <c r="X3" s="98"/>
      <c r="Y3" s="98"/>
      <c r="Z3" s="98"/>
      <c r="AA3" s="98"/>
    </row>
    <row r="4" spans="1:27" ht="27.6" customHeight="1" x14ac:dyDescent="0.25">
      <c r="A4" s="98"/>
      <c r="B4" s="102" t="s">
        <v>323</v>
      </c>
      <c r="C4" s="247" t="s">
        <v>384</v>
      </c>
      <c r="D4" s="248"/>
      <c r="E4" s="248"/>
      <c r="F4" s="248"/>
      <c r="G4" s="248"/>
      <c r="H4" s="248"/>
      <c r="I4" s="248"/>
      <c r="J4" s="248"/>
      <c r="K4" s="248"/>
      <c r="L4" s="249"/>
      <c r="M4" s="250"/>
      <c r="N4" s="251"/>
      <c r="O4" s="251"/>
      <c r="P4" s="251"/>
      <c r="Q4" s="251"/>
      <c r="R4" s="251"/>
      <c r="S4" s="251"/>
      <c r="T4" s="251"/>
      <c r="U4" s="251"/>
      <c r="V4" s="251"/>
      <c r="W4" s="98"/>
      <c r="X4" s="98"/>
      <c r="Y4" s="98"/>
      <c r="Z4" s="98"/>
      <c r="AA4" s="98"/>
    </row>
    <row r="5" spans="1:27" ht="43.9" customHeight="1" x14ac:dyDescent="0.25">
      <c r="A5" s="98"/>
      <c r="B5" s="102" t="s">
        <v>324</v>
      </c>
      <c r="C5" s="248" t="s">
        <v>386</v>
      </c>
      <c r="D5" s="248"/>
      <c r="E5" s="248"/>
      <c r="F5" s="248"/>
      <c r="G5" s="248"/>
      <c r="H5" s="248"/>
      <c r="I5" s="248"/>
      <c r="J5" s="248"/>
      <c r="K5" s="248"/>
      <c r="L5" s="249"/>
      <c r="M5" s="250"/>
      <c r="N5" s="251"/>
      <c r="O5" s="251"/>
      <c r="P5" s="251"/>
      <c r="Q5" s="251"/>
      <c r="R5" s="251"/>
      <c r="S5" s="251"/>
      <c r="T5" s="251"/>
      <c r="U5" s="251"/>
      <c r="V5" s="251"/>
      <c r="W5" s="98"/>
      <c r="X5" s="98"/>
      <c r="Y5" s="98"/>
      <c r="Z5" s="98"/>
      <c r="AA5" s="98"/>
    </row>
    <row r="6" spans="1:27" ht="55.9" customHeight="1" x14ac:dyDescent="0.25">
      <c r="A6" s="98"/>
      <c r="B6" s="103" t="s">
        <v>325</v>
      </c>
      <c r="C6" s="263" t="s">
        <v>387</v>
      </c>
      <c r="D6" s="264"/>
      <c r="E6" s="264"/>
      <c r="F6" s="264"/>
      <c r="G6" s="264"/>
      <c r="H6" s="264"/>
      <c r="I6" s="264"/>
      <c r="J6" s="264"/>
      <c r="K6" s="264"/>
      <c r="L6" s="265"/>
      <c r="M6" s="266"/>
      <c r="N6" s="267"/>
      <c r="O6" s="267"/>
      <c r="P6" s="267"/>
      <c r="Q6" s="267"/>
      <c r="R6" s="267"/>
      <c r="S6" s="267"/>
      <c r="T6" s="267"/>
      <c r="U6" s="267"/>
      <c r="V6" s="267"/>
      <c r="W6" s="98"/>
      <c r="X6" s="98"/>
      <c r="Y6" s="98"/>
      <c r="Z6" s="98"/>
      <c r="AA6" s="98"/>
    </row>
    <row r="7" spans="1:27" ht="41.45" customHeight="1" x14ac:dyDescent="0.25">
      <c r="A7" s="98"/>
      <c r="B7" s="103" t="s">
        <v>337</v>
      </c>
      <c r="C7" s="268" t="s">
        <v>504</v>
      </c>
      <c r="D7" s="269"/>
      <c r="E7" s="269"/>
      <c r="F7" s="269"/>
      <c r="G7" s="269"/>
      <c r="H7" s="269"/>
      <c r="I7" s="269"/>
      <c r="J7" s="269"/>
      <c r="K7" s="269"/>
      <c r="L7" s="270"/>
      <c r="M7" s="118"/>
      <c r="N7" s="119"/>
      <c r="O7" s="119"/>
      <c r="P7" s="119"/>
      <c r="Q7" s="119"/>
      <c r="R7" s="119"/>
      <c r="S7" s="119"/>
      <c r="T7" s="119"/>
      <c r="U7" s="119"/>
      <c r="V7" s="119"/>
      <c r="W7" s="98"/>
      <c r="X7" s="98"/>
      <c r="Y7" s="98"/>
      <c r="Z7" s="98"/>
      <c r="AA7" s="98"/>
    </row>
    <row r="8" spans="1:27" x14ac:dyDescent="0.25">
      <c r="A8" s="98"/>
      <c r="B8" s="98"/>
      <c r="C8" s="98"/>
      <c r="D8" s="98"/>
      <c r="E8" s="98"/>
      <c r="F8" s="98"/>
      <c r="G8" s="106"/>
      <c r="H8" s="98"/>
      <c r="I8" s="98"/>
      <c r="J8" s="98"/>
      <c r="K8" s="98"/>
      <c r="L8" s="98"/>
      <c r="M8" s="98"/>
      <c r="N8" s="98"/>
      <c r="O8" s="98"/>
      <c r="P8" s="98"/>
      <c r="Q8" s="98"/>
      <c r="R8" s="98"/>
      <c r="S8" s="98"/>
      <c r="T8" s="98"/>
      <c r="U8" s="98"/>
      <c r="V8" s="98"/>
      <c r="W8" s="98"/>
      <c r="X8" s="98"/>
      <c r="Y8" s="98"/>
      <c r="Z8" s="98"/>
      <c r="AA8" s="98"/>
    </row>
    <row r="9" spans="1:27" ht="18.75" x14ac:dyDescent="0.3">
      <c r="A9" s="98"/>
      <c r="B9" s="102" t="s">
        <v>444</v>
      </c>
      <c r="C9" s="76" t="str">
        <f>IF('A. General Information'!H13="","",'A. General Information'!H13)</f>
        <v/>
      </c>
      <c r="D9" s="107"/>
      <c r="E9" s="98"/>
      <c r="F9" s="98"/>
      <c r="G9" s="106"/>
      <c r="H9" s="98"/>
      <c r="I9" s="98"/>
      <c r="J9" s="98"/>
      <c r="K9" s="98"/>
      <c r="L9" s="98"/>
      <c r="M9" s="98"/>
      <c r="N9" s="98"/>
      <c r="O9" s="98"/>
      <c r="P9" s="98"/>
      <c r="Q9" s="98"/>
      <c r="R9" s="98"/>
      <c r="S9" s="98"/>
      <c r="T9" s="98"/>
      <c r="U9" s="98"/>
      <c r="V9" s="98"/>
      <c r="W9" s="98"/>
      <c r="X9" s="98"/>
      <c r="Y9" s="98"/>
      <c r="Z9" s="98"/>
      <c r="AA9" s="98"/>
    </row>
    <row r="10" spans="1:27" x14ac:dyDescent="0.25">
      <c r="A10" s="98"/>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row>
    <row r="11" spans="1:27" ht="25.15" customHeight="1" x14ac:dyDescent="0.25">
      <c r="A11" s="98"/>
      <c r="B11" s="271" t="s">
        <v>306</v>
      </c>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row>
    <row r="12" spans="1:27" ht="34.15" customHeight="1" x14ac:dyDescent="0.25">
      <c r="A12" s="98"/>
      <c r="B12" s="273" t="s">
        <v>10</v>
      </c>
      <c r="C12" s="276" t="s">
        <v>495</v>
      </c>
      <c r="D12" s="276" t="s">
        <v>496</v>
      </c>
      <c r="E12" s="276" t="s">
        <v>497</v>
      </c>
      <c r="F12" s="276" t="s">
        <v>451</v>
      </c>
      <c r="G12" s="273" t="s">
        <v>356</v>
      </c>
      <c r="H12" s="279"/>
      <c r="I12" s="279"/>
      <c r="J12" s="279"/>
      <c r="K12" s="279"/>
      <c r="L12" s="279"/>
      <c r="M12" s="280"/>
      <c r="N12" s="283" t="s">
        <v>388</v>
      </c>
      <c r="O12" s="284"/>
      <c r="P12" s="284"/>
      <c r="Q12" s="284"/>
      <c r="R12" s="284"/>
      <c r="S12" s="284"/>
      <c r="T12" s="284"/>
      <c r="U12" s="284"/>
      <c r="V12" s="284"/>
      <c r="W12" s="284"/>
      <c r="X12" s="284"/>
      <c r="Y12" s="284"/>
      <c r="Z12" s="284"/>
      <c r="AA12" s="284"/>
    </row>
    <row r="13" spans="1:27" ht="67.900000000000006" customHeight="1" x14ac:dyDescent="0.25">
      <c r="A13" s="98"/>
      <c r="B13" s="274"/>
      <c r="C13" s="277"/>
      <c r="D13" s="277"/>
      <c r="E13" s="277"/>
      <c r="F13" s="277"/>
      <c r="G13" s="275"/>
      <c r="H13" s="281"/>
      <c r="I13" s="281"/>
      <c r="J13" s="281"/>
      <c r="K13" s="281"/>
      <c r="L13" s="281"/>
      <c r="M13" s="282"/>
      <c r="N13" s="239">
        <v>2015</v>
      </c>
      <c r="O13" s="240"/>
      <c r="P13" s="285">
        <v>2016</v>
      </c>
      <c r="Q13" s="285"/>
      <c r="R13" s="239">
        <v>2017</v>
      </c>
      <c r="S13" s="240"/>
      <c r="T13" s="239">
        <v>2018</v>
      </c>
      <c r="U13" s="240"/>
      <c r="V13" s="239">
        <v>2019</v>
      </c>
      <c r="W13" s="240"/>
      <c r="X13" s="239">
        <v>2020</v>
      </c>
      <c r="Y13" s="240"/>
      <c r="Z13" s="290" t="s">
        <v>19</v>
      </c>
      <c r="AA13" s="291"/>
    </row>
    <row r="14" spans="1:27" ht="42" customHeight="1" x14ac:dyDescent="0.25">
      <c r="A14" s="98"/>
      <c r="B14" s="274"/>
      <c r="C14" s="277"/>
      <c r="D14" s="277"/>
      <c r="E14" s="277"/>
      <c r="F14" s="277"/>
      <c r="G14" s="303" t="s">
        <v>12</v>
      </c>
      <c r="H14" s="305" t="s">
        <v>13</v>
      </c>
      <c r="I14" s="303" t="s">
        <v>14</v>
      </c>
      <c r="J14" s="252" t="s">
        <v>353</v>
      </c>
      <c r="K14" s="252" t="s">
        <v>16</v>
      </c>
      <c r="L14" s="252" t="s">
        <v>351</v>
      </c>
      <c r="M14" s="252" t="s">
        <v>17</v>
      </c>
      <c r="N14" s="241"/>
      <c r="O14" s="242"/>
      <c r="P14" s="286"/>
      <c r="Q14" s="286"/>
      <c r="R14" s="241"/>
      <c r="S14" s="242"/>
      <c r="T14" s="241"/>
      <c r="U14" s="242"/>
      <c r="V14" s="241"/>
      <c r="W14" s="242"/>
      <c r="X14" s="241"/>
      <c r="Y14" s="242"/>
      <c r="Z14" s="292"/>
      <c r="AA14" s="293"/>
    </row>
    <row r="15" spans="1:27" ht="78" customHeight="1" x14ac:dyDescent="0.25">
      <c r="A15" s="98"/>
      <c r="B15" s="275"/>
      <c r="C15" s="278"/>
      <c r="D15" s="278"/>
      <c r="E15" s="278"/>
      <c r="F15" s="278"/>
      <c r="G15" s="304"/>
      <c r="H15" s="306"/>
      <c r="I15" s="304"/>
      <c r="J15" s="253"/>
      <c r="K15" s="253"/>
      <c r="L15" s="253"/>
      <c r="M15" s="253"/>
      <c r="N15" s="108" t="s">
        <v>326</v>
      </c>
      <c r="O15" s="108" t="s">
        <v>307</v>
      </c>
      <c r="P15" s="108" t="s">
        <v>326</v>
      </c>
      <c r="Q15" s="108" t="s">
        <v>307</v>
      </c>
      <c r="R15" s="108" t="s">
        <v>326</v>
      </c>
      <c r="S15" s="108" t="s">
        <v>307</v>
      </c>
      <c r="T15" s="108" t="s">
        <v>326</v>
      </c>
      <c r="U15" s="108" t="s">
        <v>307</v>
      </c>
      <c r="V15" s="108" t="s">
        <v>326</v>
      </c>
      <c r="W15" s="108" t="s">
        <v>307</v>
      </c>
      <c r="X15" s="108" t="s">
        <v>326</v>
      </c>
      <c r="Y15" s="108" t="s">
        <v>307</v>
      </c>
      <c r="Z15" s="108" t="s">
        <v>389</v>
      </c>
      <c r="AA15" s="108" t="s">
        <v>312</v>
      </c>
    </row>
    <row r="16" spans="1:27" ht="14.45" customHeight="1" x14ac:dyDescent="0.25">
      <c r="B16" s="297" t="s">
        <v>300</v>
      </c>
      <c r="C16" s="16"/>
      <c r="D16" s="55"/>
      <c r="E16" s="55"/>
      <c r="F16" s="115"/>
      <c r="G16" s="48"/>
      <c r="H16" s="48"/>
      <c r="I16" s="48"/>
      <c r="J16" s="48"/>
      <c r="K16" s="48"/>
      <c r="L16" s="48"/>
      <c r="M16" s="48"/>
      <c r="N16" s="63"/>
      <c r="O16" s="64"/>
      <c r="P16" s="63"/>
      <c r="Q16" s="64"/>
      <c r="R16" s="63"/>
      <c r="S16" s="64"/>
      <c r="T16" s="63"/>
      <c r="U16" s="64"/>
      <c r="V16" s="63"/>
      <c r="W16" s="64"/>
      <c r="X16" s="63"/>
      <c r="Y16" s="64"/>
      <c r="Z16" s="60" t="str">
        <f>IF(SUM(N16,P16,R16,T16,V16,X16)=0,"",SUM(N16,P16,R16,T16,V16,X16))</f>
        <v/>
      </c>
      <c r="AA16" s="66"/>
    </row>
    <row r="17" spans="2:27" ht="14.45" customHeight="1" x14ac:dyDescent="0.25">
      <c r="B17" s="298"/>
      <c r="C17" s="16"/>
      <c r="D17" s="55" t="s">
        <v>355</v>
      </c>
      <c r="E17" s="55"/>
      <c r="F17" s="115"/>
      <c r="G17" s="48"/>
      <c r="H17" s="48"/>
      <c r="I17" s="48"/>
      <c r="J17" s="48"/>
      <c r="K17" s="48"/>
      <c r="L17" s="48"/>
      <c r="M17" s="48"/>
      <c r="N17" s="63"/>
      <c r="O17" s="64"/>
      <c r="P17" s="63"/>
      <c r="Q17" s="64"/>
      <c r="R17" s="63"/>
      <c r="S17" s="64"/>
      <c r="T17" s="63"/>
      <c r="U17" s="64"/>
      <c r="V17" s="63"/>
      <c r="W17" s="64"/>
      <c r="X17" s="63"/>
      <c r="Y17" s="64"/>
      <c r="Z17" s="60" t="str">
        <f t="shared" ref="Z17:Z46" si="0">IF(SUM(N17,P17,R17,T17,V17,X17)=0,"",SUM(N17,P17,R17,T17,V17,X17))</f>
        <v/>
      </c>
      <c r="AA17" s="66"/>
    </row>
    <row r="18" spans="2:27" x14ac:dyDescent="0.25">
      <c r="B18" s="298"/>
      <c r="C18" s="16"/>
      <c r="D18" s="55"/>
      <c r="E18" s="55"/>
      <c r="F18" s="115"/>
      <c r="G18" s="48"/>
      <c r="H18" s="48"/>
      <c r="I18" s="48"/>
      <c r="J18" s="48"/>
      <c r="K18" s="48"/>
      <c r="L18" s="48"/>
      <c r="M18" s="48"/>
      <c r="N18" s="63"/>
      <c r="O18" s="64"/>
      <c r="P18" s="63"/>
      <c r="Q18" s="64"/>
      <c r="R18" s="63"/>
      <c r="S18" s="64"/>
      <c r="T18" s="63"/>
      <c r="U18" s="64"/>
      <c r="V18" s="63"/>
      <c r="W18" s="64"/>
      <c r="X18" s="63"/>
      <c r="Y18" s="64"/>
      <c r="Z18" s="60" t="str">
        <f t="shared" si="0"/>
        <v/>
      </c>
      <c r="AA18" s="66"/>
    </row>
    <row r="19" spans="2:27" x14ac:dyDescent="0.25">
      <c r="B19" s="298"/>
      <c r="C19" s="16"/>
      <c r="D19" s="55"/>
      <c r="E19" s="55"/>
      <c r="F19" s="115"/>
      <c r="G19" s="48"/>
      <c r="H19" s="48"/>
      <c r="I19" s="48"/>
      <c r="J19" s="48"/>
      <c r="K19" s="48"/>
      <c r="L19" s="48"/>
      <c r="M19" s="48"/>
      <c r="N19" s="63"/>
      <c r="O19" s="64"/>
      <c r="P19" s="63"/>
      <c r="Q19" s="64"/>
      <c r="R19" s="63"/>
      <c r="S19" s="64"/>
      <c r="T19" s="63"/>
      <c r="U19" s="64"/>
      <c r="V19" s="63"/>
      <c r="W19" s="64"/>
      <c r="X19" s="63"/>
      <c r="Y19" s="64"/>
      <c r="Z19" s="60" t="str">
        <f t="shared" si="0"/>
        <v/>
      </c>
      <c r="AA19" s="66"/>
    </row>
    <row r="20" spans="2:27" x14ac:dyDescent="0.25">
      <c r="B20" s="298"/>
      <c r="C20" s="16"/>
      <c r="D20" s="55"/>
      <c r="E20" s="55"/>
      <c r="F20" s="115"/>
      <c r="G20" s="48"/>
      <c r="H20" s="48"/>
      <c r="I20" s="48"/>
      <c r="J20" s="48"/>
      <c r="K20" s="48"/>
      <c r="L20" s="48"/>
      <c r="M20" s="48"/>
      <c r="N20" s="63"/>
      <c r="O20" s="64"/>
      <c r="P20" s="63"/>
      <c r="Q20" s="64"/>
      <c r="R20" s="63"/>
      <c r="S20" s="64"/>
      <c r="T20" s="63"/>
      <c r="U20" s="64"/>
      <c r="V20" s="63"/>
      <c r="W20" s="64"/>
      <c r="X20" s="63"/>
      <c r="Y20" s="64"/>
      <c r="Z20" s="60" t="str">
        <f t="shared" si="0"/>
        <v/>
      </c>
      <c r="AA20" s="66"/>
    </row>
    <row r="21" spans="2:27" x14ac:dyDescent="0.25">
      <c r="B21" s="298"/>
      <c r="C21" s="16"/>
      <c r="D21" s="55"/>
      <c r="E21" s="55"/>
      <c r="F21" s="115"/>
      <c r="G21" s="48"/>
      <c r="H21" s="48"/>
      <c r="I21" s="48"/>
      <c r="J21" s="48"/>
      <c r="K21" s="48"/>
      <c r="L21" s="48"/>
      <c r="M21" s="48"/>
      <c r="N21" s="63"/>
      <c r="O21" s="64"/>
      <c r="P21" s="63"/>
      <c r="Q21" s="64"/>
      <c r="R21" s="63"/>
      <c r="S21" s="64"/>
      <c r="T21" s="63"/>
      <c r="U21" s="64"/>
      <c r="V21" s="63"/>
      <c r="W21" s="64"/>
      <c r="X21" s="63"/>
      <c r="Y21" s="64"/>
      <c r="Z21" s="60" t="str">
        <f t="shared" si="0"/>
        <v/>
      </c>
      <c r="AA21" s="66"/>
    </row>
    <row r="22" spans="2:27" x14ac:dyDescent="0.25">
      <c r="B22" s="298"/>
      <c r="C22" s="16"/>
      <c r="D22" s="55"/>
      <c r="E22" s="55"/>
      <c r="F22" s="115"/>
      <c r="G22" s="48"/>
      <c r="H22" s="48"/>
      <c r="I22" s="48"/>
      <c r="J22" s="48"/>
      <c r="K22" s="48"/>
      <c r="L22" s="48"/>
      <c r="M22" s="48"/>
      <c r="N22" s="63"/>
      <c r="O22" s="64"/>
      <c r="P22" s="63"/>
      <c r="Q22" s="64"/>
      <c r="R22" s="63"/>
      <c r="S22" s="64"/>
      <c r="T22" s="63"/>
      <c r="U22" s="64"/>
      <c r="V22" s="63"/>
      <c r="W22" s="64"/>
      <c r="X22" s="63"/>
      <c r="Y22" s="64"/>
      <c r="Z22" s="60" t="str">
        <f t="shared" si="0"/>
        <v/>
      </c>
      <c r="AA22" s="66"/>
    </row>
    <row r="23" spans="2:27" x14ac:dyDescent="0.25">
      <c r="B23" s="298"/>
      <c r="C23" s="16"/>
      <c r="D23" s="55"/>
      <c r="E23" s="55"/>
      <c r="F23" s="115"/>
      <c r="G23" s="48"/>
      <c r="H23" s="48"/>
      <c r="I23" s="48"/>
      <c r="J23" s="48"/>
      <c r="K23" s="48"/>
      <c r="L23" s="48"/>
      <c r="M23" s="48"/>
      <c r="N23" s="63"/>
      <c r="O23" s="64"/>
      <c r="P23" s="63"/>
      <c r="Q23" s="64"/>
      <c r="R23" s="63"/>
      <c r="S23" s="64"/>
      <c r="T23" s="63"/>
      <c r="U23" s="64"/>
      <c r="V23" s="63"/>
      <c r="W23" s="64"/>
      <c r="X23" s="63"/>
      <c r="Y23" s="64"/>
      <c r="Z23" s="60" t="str">
        <f t="shared" si="0"/>
        <v/>
      </c>
      <c r="AA23" s="66"/>
    </row>
    <row r="24" spans="2:27" x14ac:dyDescent="0.25">
      <c r="B24" s="298"/>
      <c r="C24" s="16"/>
      <c r="D24" s="55"/>
      <c r="E24" s="55"/>
      <c r="F24" s="115"/>
      <c r="G24" s="48"/>
      <c r="H24" s="48"/>
      <c r="I24" s="48"/>
      <c r="J24" s="48"/>
      <c r="K24" s="48"/>
      <c r="L24" s="48"/>
      <c r="M24" s="48"/>
      <c r="N24" s="63"/>
      <c r="O24" s="64"/>
      <c r="P24" s="63"/>
      <c r="Q24" s="64"/>
      <c r="R24" s="63"/>
      <c r="S24" s="64"/>
      <c r="T24" s="63"/>
      <c r="U24" s="64"/>
      <c r="V24" s="63"/>
      <c r="W24" s="64"/>
      <c r="X24" s="63"/>
      <c r="Y24" s="64"/>
      <c r="Z24" s="60" t="str">
        <f t="shared" si="0"/>
        <v/>
      </c>
      <c r="AA24" s="66"/>
    </row>
    <row r="25" spans="2:27" x14ac:dyDescent="0.25">
      <c r="B25" s="298"/>
      <c r="C25" s="16"/>
      <c r="D25" s="55"/>
      <c r="E25" s="55"/>
      <c r="F25" s="115"/>
      <c r="G25" s="48"/>
      <c r="H25" s="48"/>
      <c r="I25" s="48"/>
      <c r="J25" s="48"/>
      <c r="K25" s="48"/>
      <c r="L25" s="48"/>
      <c r="M25" s="48"/>
      <c r="N25" s="63"/>
      <c r="O25" s="64"/>
      <c r="P25" s="63"/>
      <c r="Q25" s="64"/>
      <c r="R25" s="63"/>
      <c r="S25" s="64"/>
      <c r="T25" s="63"/>
      <c r="U25" s="64"/>
      <c r="V25" s="63"/>
      <c r="W25" s="64"/>
      <c r="X25" s="63"/>
      <c r="Y25" s="64"/>
      <c r="Z25" s="60" t="str">
        <f t="shared" si="0"/>
        <v/>
      </c>
      <c r="AA25" s="66"/>
    </row>
    <row r="26" spans="2:27" x14ac:dyDescent="0.25">
      <c r="B26" s="298"/>
      <c r="C26" s="16"/>
      <c r="D26" s="55"/>
      <c r="E26" s="55"/>
      <c r="F26" s="115"/>
      <c r="G26" s="48"/>
      <c r="H26" s="48"/>
      <c r="I26" s="48"/>
      <c r="J26" s="48"/>
      <c r="K26" s="48"/>
      <c r="L26" s="48"/>
      <c r="M26" s="48"/>
      <c r="N26" s="63"/>
      <c r="O26" s="64"/>
      <c r="P26" s="63"/>
      <c r="Q26" s="64"/>
      <c r="R26" s="63"/>
      <c r="S26" s="64"/>
      <c r="T26" s="63"/>
      <c r="U26" s="64"/>
      <c r="V26" s="63"/>
      <c r="W26" s="64"/>
      <c r="X26" s="63"/>
      <c r="Y26" s="64"/>
      <c r="Z26" s="60" t="str">
        <f t="shared" si="0"/>
        <v/>
      </c>
      <c r="AA26" s="66"/>
    </row>
    <row r="27" spans="2:27" x14ac:dyDescent="0.25">
      <c r="B27" s="298"/>
      <c r="C27" s="16"/>
      <c r="D27" s="55"/>
      <c r="E27" s="55"/>
      <c r="F27" s="115"/>
      <c r="G27" s="48"/>
      <c r="H27" s="48"/>
      <c r="I27" s="48"/>
      <c r="J27" s="48"/>
      <c r="K27" s="48"/>
      <c r="L27" s="48"/>
      <c r="M27" s="48"/>
      <c r="N27" s="63"/>
      <c r="O27" s="64"/>
      <c r="P27" s="63"/>
      <c r="Q27" s="64"/>
      <c r="R27" s="63"/>
      <c r="S27" s="64"/>
      <c r="T27" s="63"/>
      <c r="U27" s="64"/>
      <c r="V27" s="63"/>
      <c r="W27" s="64"/>
      <c r="X27" s="63"/>
      <c r="Y27" s="64"/>
      <c r="Z27" s="60" t="str">
        <f t="shared" si="0"/>
        <v/>
      </c>
      <c r="AA27" s="66"/>
    </row>
    <row r="28" spans="2:27" x14ac:dyDescent="0.25">
      <c r="B28" s="298"/>
      <c r="C28" s="16"/>
      <c r="D28" s="55"/>
      <c r="E28" s="55"/>
      <c r="F28" s="115"/>
      <c r="G28" s="48"/>
      <c r="H28" s="48"/>
      <c r="I28" s="48"/>
      <c r="J28" s="48"/>
      <c r="K28" s="48"/>
      <c r="L28" s="48"/>
      <c r="M28" s="48"/>
      <c r="N28" s="63"/>
      <c r="O28" s="64"/>
      <c r="P28" s="63"/>
      <c r="Q28" s="64"/>
      <c r="R28" s="63"/>
      <c r="S28" s="64"/>
      <c r="T28" s="63"/>
      <c r="U28" s="64"/>
      <c r="V28" s="63"/>
      <c r="W28" s="64"/>
      <c r="X28" s="63"/>
      <c r="Y28" s="64"/>
      <c r="Z28" s="60" t="str">
        <f t="shared" si="0"/>
        <v/>
      </c>
      <c r="AA28" s="66"/>
    </row>
    <row r="29" spans="2:27" x14ac:dyDescent="0.25">
      <c r="B29" s="298"/>
      <c r="C29" s="16"/>
      <c r="D29" s="55"/>
      <c r="E29" s="55"/>
      <c r="F29" s="115"/>
      <c r="G29" s="48"/>
      <c r="H29" s="48"/>
      <c r="I29" s="48"/>
      <c r="J29" s="48"/>
      <c r="K29" s="48"/>
      <c r="L29" s="48"/>
      <c r="M29" s="48"/>
      <c r="N29" s="63"/>
      <c r="O29" s="64"/>
      <c r="P29" s="63"/>
      <c r="Q29" s="64"/>
      <c r="R29" s="63"/>
      <c r="S29" s="64"/>
      <c r="T29" s="63"/>
      <c r="U29" s="64"/>
      <c r="V29" s="63"/>
      <c r="W29" s="64"/>
      <c r="X29" s="63"/>
      <c r="Y29" s="64"/>
      <c r="Z29" s="60" t="str">
        <f t="shared" si="0"/>
        <v/>
      </c>
      <c r="AA29" s="66"/>
    </row>
    <row r="30" spans="2:27" x14ac:dyDescent="0.25">
      <c r="B30" s="298"/>
      <c r="C30" s="16"/>
      <c r="D30" s="55"/>
      <c r="E30" s="55"/>
      <c r="F30" s="115"/>
      <c r="G30" s="48"/>
      <c r="H30" s="48"/>
      <c r="I30" s="48"/>
      <c r="J30" s="48"/>
      <c r="K30" s="48"/>
      <c r="L30" s="48"/>
      <c r="M30" s="48"/>
      <c r="N30" s="63"/>
      <c r="O30" s="64"/>
      <c r="P30" s="63"/>
      <c r="Q30" s="64"/>
      <c r="R30" s="63"/>
      <c r="S30" s="64"/>
      <c r="T30" s="63"/>
      <c r="U30" s="64"/>
      <c r="V30" s="63"/>
      <c r="W30" s="64"/>
      <c r="X30" s="63"/>
      <c r="Y30" s="64"/>
      <c r="Z30" s="60" t="str">
        <f t="shared" si="0"/>
        <v/>
      </c>
      <c r="AA30" s="66"/>
    </row>
    <row r="31" spans="2:27" x14ac:dyDescent="0.25">
      <c r="B31" s="298"/>
      <c r="C31" s="16"/>
      <c r="D31" s="55"/>
      <c r="E31" s="55"/>
      <c r="F31" s="115"/>
      <c r="G31" s="48"/>
      <c r="H31" s="48"/>
      <c r="I31" s="48"/>
      <c r="J31" s="48"/>
      <c r="K31" s="48"/>
      <c r="L31" s="48"/>
      <c r="M31" s="48"/>
      <c r="N31" s="63"/>
      <c r="O31" s="64"/>
      <c r="P31" s="63"/>
      <c r="Q31" s="64"/>
      <c r="R31" s="63"/>
      <c r="S31" s="64"/>
      <c r="T31" s="63"/>
      <c r="U31" s="64"/>
      <c r="V31" s="63"/>
      <c r="W31" s="64"/>
      <c r="X31" s="63"/>
      <c r="Y31" s="64"/>
      <c r="Z31" s="60" t="str">
        <f t="shared" si="0"/>
        <v/>
      </c>
      <c r="AA31" s="66"/>
    </row>
    <row r="32" spans="2:27" x14ac:dyDescent="0.25">
      <c r="B32" s="298"/>
      <c r="C32" s="16"/>
      <c r="D32" s="55"/>
      <c r="E32" s="55"/>
      <c r="F32" s="115"/>
      <c r="G32" s="48"/>
      <c r="H32" s="48"/>
      <c r="I32" s="48"/>
      <c r="J32" s="48"/>
      <c r="K32" s="48"/>
      <c r="L32" s="48"/>
      <c r="M32" s="48"/>
      <c r="N32" s="63"/>
      <c r="O32" s="64"/>
      <c r="P32" s="63"/>
      <c r="Q32" s="64"/>
      <c r="R32" s="63"/>
      <c r="S32" s="64"/>
      <c r="T32" s="63"/>
      <c r="U32" s="64"/>
      <c r="V32" s="63"/>
      <c r="W32" s="64"/>
      <c r="X32" s="63"/>
      <c r="Y32" s="64"/>
      <c r="Z32" s="60" t="str">
        <f t="shared" si="0"/>
        <v/>
      </c>
      <c r="AA32" s="66"/>
    </row>
    <row r="33" spans="2:27" x14ac:dyDescent="0.25">
      <c r="B33" s="298"/>
      <c r="C33" s="16"/>
      <c r="D33" s="55"/>
      <c r="E33" s="55"/>
      <c r="F33" s="115"/>
      <c r="G33" s="48"/>
      <c r="H33" s="48"/>
      <c r="I33" s="48"/>
      <c r="J33" s="48"/>
      <c r="K33" s="48"/>
      <c r="L33" s="48"/>
      <c r="M33" s="48"/>
      <c r="N33" s="63"/>
      <c r="O33" s="64"/>
      <c r="P33" s="63"/>
      <c r="Q33" s="64"/>
      <c r="R33" s="63"/>
      <c r="S33" s="64"/>
      <c r="T33" s="63"/>
      <c r="U33" s="64"/>
      <c r="V33" s="63"/>
      <c r="W33" s="64"/>
      <c r="X33" s="63"/>
      <c r="Y33" s="64"/>
      <c r="Z33" s="60" t="str">
        <f t="shared" si="0"/>
        <v/>
      </c>
      <c r="AA33" s="66"/>
    </row>
    <row r="34" spans="2:27" x14ac:dyDescent="0.25">
      <c r="B34" s="298"/>
      <c r="C34" s="16"/>
      <c r="D34" s="55"/>
      <c r="E34" s="55"/>
      <c r="F34" s="115"/>
      <c r="G34" s="48"/>
      <c r="H34" s="48"/>
      <c r="I34" s="48"/>
      <c r="J34" s="48"/>
      <c r="K34" s="48"/>
      <c r="L34" s="48"/>
      <c r="M34" s="48"/>
      <c r="N34" s="63"/>
      <c r="O34" s="64"/>
      <c r="P34" s="63"/>
      <c r="Q34" s="64"/>
      <c r="R34" s="63"/>
      <c r="S34" s="64"/>
      <c r="T34" s="63"/>
      <c r="U34" s="64"/>
      <c r="V34" s="63"/>
      <c r="W34" s="64"/>
      <c r="X34" s="63"/>
      <c r="Y34" s="64"/>
      <c r="Z34" s="60" t="str">
        <f t="shared" si="0"/>
        <v/>
      </c>
      <c r="AA34" s="66"/>
    </row>
    <row r="35" spans="2:27" x14ac:dyDescent="0.25">
      <c r="B35" s="298"/>
      <c r="C35" s="16"/>
      <c r="D35" s="55"/>
      <c r="E35" s="55"/>
      <c r="F35" s="115"/>
      <c r="G35" s="48"/>
      <c r="H35" s="48"/>
      <c r="I35" s="48"/>
      <c r="J35" s="48"/>
      <c r="K35" s="48"/>
      <c r="L35" s="48"/>
      <c r="M35" s="48"/>
      <c r="N35" s="63"/>
      <c r="O35" s="64"/>
      <c r="P35" s="63"/>
      <c r="Q35" s="64"/>
      <c r="R35" s="63"/>
      <c r="S35" s="64"/>
      <c r="T35" s="63"/>
      <c r="U35" s="64"/>
      <c r="V35" s="63"/>
      <c r="W35" s="64"/>
      <c r="X35" s="63"/>
      <c r="Y35" s="64"/>
      <c r="Z35" s="60" t="str">
        <f t="shared" si="0"/>
        <v/>
      </c>
      <c r="AA35" s="66"/>
    </row>
    <row r="36" spans="2:27" x14ac:dyDescent="0.25">
      <c r="B36" s="298"/>
      <c r="C36" s="16"/>
      <c r="D36" s="55"/>
      <c r="E36" s="55"/>
      <c r="F36" s="115"/>
      <c r="G36" s="48"/>
      <c r="H36" s="48"/>
      <c r="I36" s="48"/>
      <c r="J36" s="48"/>
      <c r="K36" s="48"/>
      <c r="L36" s="48"/>
      <c r="M36" s="48"/>
      <c r="N36" s="63"/>
      <c r="O36" s="64"/>
      <c r="P36" s="63"/>
      <c r="Q36" s="64"/>
      <c r="R36" s="63"/>
      <c r="S36" s="64"/>
      <c r="T36" s="63"/>
      <c r="U36" s="64"/>
      <c r="V36" s="63"/>
      <c r="W36" s="64"/>
      <c r="X36" s="63"/>
      <c r="Y36" s="64"/>
      <c r="Z36" s="60" t="str">
        <f t="shared" si="0"/>
        <v/>
      </c>
      <c r="AA36" s="66"/>
    </row>
    <row r="37" spans="2:27" x14ac:dyDescent="0.25">
      <c r="B37" s="298"/>
      <c r="C37" s="16"/>
      <c r="D37" s="55"/>
      <c r="E37" s="55"/>
      <c r="F37" s="115"/>
      <c r="G37" s="48"/>
      <c r="H37" s="48"/>
      <c r="I37" s="48"/>
      <c r="J37" s="48"/>
      <c r="K37" s="48"/>
      <c r="L37" s="48"/>
      <c r="M37" s="48"/>
      <c r="N37" s="63"/>
      <c r="O37" s="64"/>
      <c r="P37" s="63"/>
      <c r="Q37" s="64"/>
      <c r="R37" s="63"/>
      <c r="S37" s="64"/>
      <c r="T37" s="63"/>
      <c r="U37" s="64"/>
      <c r="V37" s="63"/>
      <c r="W37" s="64"/>
      <c r="X37" s="63"/>
      <c r="Y37" s="64"/>
      <c r="Z37" s="60" t="str">
        <f t="shared" si="0"/>
        <v/>
      </c>
      <c r="AA37" s="66"/>
    </row>
    <row r="38" spans="2:27" x14ac:dyDescent="0.25">
      <c r="B38" s="298"/>
      <c r="C38" s="16"/>
      <c r="D38" s="55"/>
      <c r="E38" s="55"/>
      <c r="F38" s="115"/>
      <c r="G38" s="48"/>
      <c r="H38" s="48"/>
      <c r="I38" s="48"/>
      <c r="J38" s="48"/>
      <c r="K38" s="48"/>
      <c r="L38" s="48"/>
      <c r="M38" s="48"/>
      <c r="N38" s="63"/>
      <c r="O38" s="64"/>
      <c r="P38" s="63"/>
      <c r="Q38" s="64"/>
      <c r="R38" s="63"/>
      <c r="S38" s="64"/>
      <c r="T38" s="63"/>
      <c r="U38" s="64"/>
      <c r="V38" s="63"/>
      <c r="W38" s="64"/>
      <c r="X38" s="63"/>
      <c r="Y38" s="64"/>
      <c r="Z38" s="60" t="str">
        <f t="shared" si="0"/>
        <v/>
      </c>
      <c r="AA38" s="66"/>
    </row>
    <row r="39" spans="2:27" x14ac:dyDescent="0.25">
      <c r="B39" s="298"/>
      <c r="C39" s="16"/>
      <c r="D39" s="55"/>
      <c r="E39" s="55"/>
      <c r="F39" s="115"/>
      <c r="G39" s="48"/>
      <c r="H39" s="48"/>
      <c r="I39" s="48"/>
      <c r="J39" s="48"/>
      <c r="K39" s="48"/>
      <c r="L39" s="48"/>
      <c r="M39" s="48"/>
      <c r="N39" s="63"/>
      <c r="O39" s="64"/>
      <c r="P39" s="63"/>
      <c r="Q39" s="64"/>
      <c r="R39" s="63"/>
      <c r="S39" s="64"/>
      <c r="T39" s="63"/>
      <c r="U39" s="64"/>
      <c r="V39" s="63"/>
      <c r="W39" s="64"/>
      <c r="X39" s="63"/>
      <c r="Y39" s="64"/>
      <c r="Z39" s="60" t="str">
        <f t="shared" si="0"/>
        <v/>
      </c>
      <c r="AA39" s="66"/>
    </row>
    <row r="40" spans="2:27" x14ac:dyDescent="0.25">
      <c r="B40" s="298"/>
      <c r="C40" s="16"/>
      <c r="D40" s="55"/>
      <c r="E40" s="55"/>
      <c r="F40" s="115"/>
      <c r="G40" s="48"/>
      <c r="H40" s="48"/>
      <c r="I40" s="48"/>
      <c r="J40" s="48"/>
      <c r="K40" s="48"/>
      <c r="L40" s="48"/>
      <c r="M40" s="48"/>
      <c r="N40" s="63"/>
      <c r="O40" s="64"/>
      <c r="P40" s="63"/>
      <c r="Q40" s="64"/>
      <c r="R40" s="63"/>
      <c r="S40" s="64"/>
      <c r="T40" s="63"/>
      <c r="U40" s="64"/>
      <c r="V40" s="63"/>
      <c r="W40" s="64"/>
      <c r="X40" s="63"/>
      <c r="Y40" s="64"/>
      <c r="Z40" s="60" t="str">
        <f t="shared" si="0"/>
        <v/>
      </c>
      <c r="AA40" s="66"/>
    </row>
    <row r="41" spans="2:27" x14ac:dyDescent="0.25">
      <c r="B41" s="298"/>
      <c r="C41" s="16"/>
      <c r="D41" s="55"/>
      <c r="E41" s="55"/>
      <c r="F41" s="115"/>
      <c r="G41" s="48"/>
      <c r="H41" s="48"/>
      <c r="I41" s="48"/>
      <c r="J41" s="48"/>
      <c r="K41" s="48"/>
      <c r="L41" s="48"/>
      <c r="M41" s="48"/>
      <c r="N41" s="63"/>
      <c r="O41" s="64"/>
      <c r="P41" s="63"/>
      <c r="Q41" s="64"/>
      <c r="R41" s="63"/>
      <c r="S41" s="64"/>
      <c r="T41" s="63"/>
      <c r="U41" s="64"/>
      <c r="V41" s="63"/>
      <c r="W41" s="64"/>
      <c r="X41" s="63"/>
      <c r="Y41" s="64"/>
      <c r="Z41" s="60" t="str">
        <f t="shared" si="0"/>
        <v/>
      </c>
      <c r="AA41" s="66"/>
    </row>
    <row r="42" spans="2:27" x14ac:dyDescent="0.25">
      <c r="B42" s="298"/>
      <c r="C42" s="16"/>
      <c r="D42" s="55"/>
      <c r="E42" s="55"/>
      <c r="F42" s="115"/>
      <c r="G42" s="48"/>
      <c r="H42" s="48"/>
      <c r="I42" s="48"/>
      <c r="J42" s="48"/>
      <c r="K42" s="48"/>
      <c r="L42" s="48"/>
      <c r="M42" s="48"/>
      <c r="N42" s="63"/>
      <c r="O42" s="64"/>
      <c r="P42" s="63"/>
      <c r="Q42" s="64"/>
      <c r="R42" s="63"/>
      <c r="S42" s="64"/>
      <c r="T42" s="63"/>
      <c r="U42" s="64"/>
      <c r="V42" s="63"/>
      <c r="W42" s="64"/>
      <c r="X42" s="63"/>
      <c r="Y42" s="64"/>
      <c r="Z42" s="60" t="str">
        <f t="shared" si="0"/>
        <v/>
      </c>
      <c r="AA42" s="66"/>
    </row>
    <row r="43" spans="2:27" x14ac:dyDescent="0.25">
      <c r="B43" s="298"/>
      <c r="C43" s="16"/>
      <c r="D43" s="55"/>
      <c r="E43" s="55"/>
      <c r="F43" s="115"/>
      <c r="G43" s="48"/>
      <c r="H43" s="48"/>
      <c r="I43" s="48"/>
      <c r="J43" s="48"/>
      <c r="K43" s="48"/>
      <c r="L43" s="48"/>
      <c r="M43" s="48"/>
      <c r="N43" s="63"/>
      <c r="O43" s="64"/>
      <c r="P43" s="63"/>
      <c r="Q43" s="64"/>
      <c r="R43" s="63"/>
      <c r="S43" s="64"/>
      <c r="T43" s="63"/>
      <c r="U43" s="64"/>
      <c r="V43" s="63"/>
      <c r="W43" s="64"/>
      <c r="X43" s="63"/>
      <c r="Y43" s="64"/>
      <c r="Z43" s="60" t="str">
        <f t="shared" si="0"/>
        <v/>
      </c>
      <c r="AA43" s="66"/>
    </row>
    <row r="44" spans="2:27" x14ac:dyDescent="0.25">
      <c r="B44" s="298"/>
      <c r="C44" s="16"/>
      <c r="D44" s="55"/>
      <c r="E44" s="55"/>
      <c r="F44" s="115"/>
      <c r="G44" s="48"/>
      <c r="H44" s="48"/>
      <c r="I44" s="48"/>
      <c r="J44" s="48"/>
      <c r="K44" s="48"/>
      <c r="L44" s="48"/>
      <c r="M44" s="48"/>
      <c r="N44" s="63"/>
      <c r="O44" s="64"/>
      <c r="P44" s="63"/>
      <c r="Q44" s="64"/>
      <c r="R44" s="63"/>
      <c r="S44" s="64"/>
      <c r="T44" s="63"/>
      <c r="U44" s="64"/>
      <c r="V44" s="63"/>
      <c r="W44" s="64"/>
      <c r="X44" s="63"/>
      <c r="Y44" s="64"/>
      <c r="Z44" s="60" t="str">
        <f t="shared" si="0"/>
        <v/>
      </c>
      <c r="AA44" s="66"/>
    </row>
    <row r="45" spans="2:27" x14ac:dyDescent="0.25">
      <c r="B45" s="298"/>
      <c r="C45" s="16"/>
      <c r="D45" s="55"/>
      <c r="E45" s="55"/>
      <c r="F45" s="115"/>
      <c r="G45" s="48"/>
      <c r="H45" s="48"/>
      <c r="I45" s="48"/>
      <c r="J45" s="48"/>
      <c r="K45" s="48"/>
      <c r="L45" s="48"/>
      <c r="M45" s="48"/>
      <c r="N45" s="63"/>
      <c r="O45" s="64"/>
      <c r="P45" s="63"/>
      <c r="Q45" s="64"/>
      <c r="R45" s="63"/>
      <c r="S45" s="64"/>
      <c r="T45" s="63"/>
      <c r="U45" s="64"/>
      <c r="V45" s="63"/>
      <c r="W45" s="64"/>
      <c r="X45" s="63"/>
      <c r="Y45" s="64"/>
      <c r="Z45" s="60" t="str">
        <f t="shared" si="0"/>
        <v/>
      </c>
      <c r="AA45" s="66"/>
    </row>
    <row r="46" spans="2:27" x14ac:dyDescent="0.25">
      <c r="B46" s="299"/>
      <c r="C46" s="16"/>
      <c r="D46" s="55"/>
      <c r="E46" s="55"/>
      <c r="F46" s="115"/>
      <c r="G46" s="48"/>
      <c r="H46" s="48"/>
      <c r="I46" s="48"/>
      <c r="J46" s="48"/>
      <c r="K46" s="48"/>
      <c r="L46" s="48"/>
      <c r="M46" s="48"/>
      <c r="N46" s="63"/>
      <c r="O46" s="64"/>
      <c r="P46" s="63"/>
      <c r="Q46" s="64"/>
      <c r="R46" s="63"/>
      <c r="S46" s="64"/>
      <c r="T46" s="63"/>
      <c r="U46" s="64"/>
      <c r="V46" s="63"/>
      <c r="W46" s="64"/>
      <c r="X46" s="63"/>
      <c r="Y46" s="64"/>
      <c r="Z46" s="60" t="str">
        <f t="shared" si="0"/>
        <v/>
      </c>
      <c r="AA46" s="66"/>
    </row>
    <row r="47" spans="2:27" ht="22.9" customHeight="1" x14ac:dyDescent="0.25">
      <c r="B47" s="109" t="s">
        <v>308</v>
      </c>
      <c r="C47" s="34"/>
      <c r="D47" s="34"/>
      <c r="E47" s="34"/>
      <c r="F47" s="34"/>
      <c r="G47" s="34"/>
      <c r="H47" s="34"/>
      <c r="I47" s="34"/>
      <c r="J47" s="34"/>
      <c r="K47" s="34"/>
      <c r="L47" s="34"/>
      <c r="M47" s="35"/>
      <c r="N47" s="60">
        <f>SUM(N16:N46)</f>
        <v>0</v>
      </c>
      <c r="O47" s="65">
        <f>SUM(O16:O46)</f>
        <v>0</v>
      </c>
      <c r="P47" s="60">
        <f>SUM(P16:P46)</f>
        <v>0</v>
      </c>
      <c r="Q47" s="65">
        <f t="shared" ref="Q47:AA47" si="1">SUM(Q16:Q46)</f>
        <v>0</v>
      </c>
      <c r="R47" s="60">
        <f>SUM(R16:R46)</f>
        <v>0</v>
      </c>
      <c r="S47" s="65">
        <f t="shared" si="1"/>
        <v>0</v>
      </c>
      <c r="T47" s="60">
        <f t="shared" si="1"/>
        <v>0</v>
      </c>
      <c r="U47" s="65">
        <f t="shared" si="1"/>
        <v>0</v>
      </c>
      <c r="V47" s="60">
        <f t="shared" si="1"/>
        <v>0</v>
      </c>
      <c r="W47" s="65">
        <f t="shared" si="1"/>
        <v>0</v>
      </c>
      <c r="X47" s="60">
        <f t="shared" si="1"/>
        <v>0</v>
      </c>
      <c r="Y47" s="65">
        <f t="shared" si="1"/>
        <v>0</v>
      </c>
      <c r="Z47" s="60">
        <f t="shared" si="1"/>
        <v>0</v>
      </c>
      <c r="AA47" s="65">
        <f t="shared" si="1"/>
        <v>0</v>
      </c>
    </row>
    <row r="48" spans="2:27" s="6" customFormat="1" ht="15" customHeight="1" x14ac:dyDescent="0.25">
      <c r="B48" s="110"/>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97" t="s">
        <v>301</v>
      </c>
      <c r="C49" s="16"/>
      <c r="D49" s="55"/>
      <c r="E49" s="55"/>
      <c r="F49" s="115"/>
      <c r="G49" s="48"/>
      <c r="H49" s="48"/>
      <c r="I49" s="48"/>
      <c r="J49" s="48"/>
      <c r="K49" s="48"/>
      <c r="L49" s="48"/>
      <c r="M49" s="48"/>
      <c r="N49" s="63"/>
      <c r="O49" s="64"/>
      <c r="P49" s="63"/>
      <c r="Q49" s="64"/>
      <c r="R49" s="63"/>
      <c r="S49" s="64"/>
      <c r="T49" s="63"/>
      <c r="U49" s="64"/>
      <c r="V49" s="63"/>
      <c r="W49" s="64"/>
      <c r="X49" s="63"/>
      <c r="Y49" s="64"/>
      <c r="Z49" s="60" t="str">
        <f t="shared" ref="Z49:Z57" si="2">IF(SUM(N49,P49,R49,T49,V49,X49)=0,"",SUM(N49,P49,R49,T49,V49,X49))</f>
        <v/>
      </c>
      <c r="AA49" s="66"/>
    </row>
    <row r="50" spans="2:27" x14ac:dyDescent="0.25">
      <c r="B50" s="298"/>
      <c r="C50" s="16"/>
      <c r="D50" s="55"/>
      <c r="E50" s="55"/>
      <c r="F50" s="115"/>
      <c r="G50" s="48"/>
      <c r="H50" s="48"/>
      <c r="I50" s="48"/>
      <c r="J50" s="48"/>
      <c r="K50" s="48"/>
      <c r="L50" s="48"/>
      <c r="M50" s="48"/>
      <c r="N50" s="63"/>
      <c r="O50" s="64"/>
      <c r="P50" s="63"/>
      <c r="Q50" s="64"/>
      <c r="R50" s="63"/>
      <c r="S50" s="64"/>
      <c r="T50" s="63"/>
      <c r="U50" s="64"/>
      <c r="V50" s="63"/>
      <c r="W50" s="64"/>
      <c r="X50" s="63"/>
      <c r="Y50" s="64"/>
      <c r="Z50" s="60" t="str">
        <f t="shared" si="2"/>
        <v/>
      </c>
      <c r="AA50" s="66"/>
    </row>
    <row r="51" spans="2:27" x14ac:dyDescent="0.25">
      <c r="B51" s="298"/>
      <c r="C51" s="16"/>
      <c r="D51" s="55"/>
      <c r="E51" s="55"/>
      <c r="F51" s="115"/>
      <c r="G51" s="48"/>
      <c r="H51" s="48"/>
      <c r="I51" s="48"/>
      <c r="J51" s="48"/>
      <c r="K51" s="48"/>
      <c r="L51" s="48"/>
      <c r="M51" s="48"/>
      <c r="N51" s="63"/>
      <c r="O51" s="64"/>
      <c r="P51" s="63"/>
      <c r="Q51" s="64"/>
      <c r="R51" s="63"/>
      <c r="S51" s="64"/>
      <c r="T51" s="63"/>
      <c r="U51" s="64"/>
      <c r="V51" s="63"/>
      <c r="W51" s="64"/>
      <c r="X51" s="63"/>
      <c r="Y51" s="64"/>
      <c r="Z51" s="60" t="str">
        <f t="shared" si="2"/>
        <v/>
      </c>
      <c r="AA51" s="66"/>
    </row>
    <row r="52" spans="2:27" x14ac:dyDescent="0.25">
      <c r="B52" s="298"/>
      <c r="C52" s="16"/>
      <c r="D52" s="55"/>
      <c r="E52" s="55"/>
      <c r="F52" s="115"/>
      <c r="G52" s="48"/>
      <c r="H52" s="48"/>
      <c r="I52" s="48"/>
      <c r="J52" s="48"/>
      <c r="K52" s="48"/>
      <c r="L52" s="48"/>
      <c r="M52" s="48"/>
      <c r="N52" s="63"/>
      <c r="O52" s="64"/>
      <c r="P52" s="63"/>
      <c r="Q52" s="64"/>
      <c r="R52" s="63"/>
      <c r="S52" s="64"/>
      <c r="T52" s="63"/>
      <c r="U52" s="64"/>
      <c r="V52" s="63"/>
      <c r="W52" s="64"/>
      <c r="X52" s="63"/>
      <c r="Y52" s="64"/>
      <c r="Z52" s="60" t="str">
        <f t="shared" si="2"/>
        <v/>
      </c>
      <c r="AA52" s="66"/>
    </row>
    <row r="53" spans="2:27" x14ac:dyDescent="0.25">
      <c r="B53" s="298"/>
      <c r="C53" s="16"/>
      <c r="D53" s="55"/>
      <c r="E53" s="55"/>
      <c r="F53" s="115"/>
      <c r="G53" s="48"/>
      <c r="H53" s="48"/>
      <c r="I53" s="48"/>
      <c r="J53" s="48"/>
      <c r="K53" s="48"/>
      <c r="L53" s="48"/>
      <c r="M53" s="48"/>
      <c r="N53" s="63"/>
      <c r="O53" s="64"/>
      <c r="P53" s="63"/>
      <c r="Q53" s="64"/>
      <c r="R53" s="63"/>
      <c r="S53" s="64"/>
      <c r="T53" s="63"/>
      <c r="U53" s="64"/>
      <c r="V53" s="63"/>
      <c r="W53" s="64"/>
      <c r="X53" s="63"/>
      <c r="Y53" s="64"/>
      <c r="Z53" s="60" t="str">
        <f t="shared" si="2"/>
        <v/>
      </c>
      <c r="AA53" s="66"/>
    </row>
    <row r="54" spans="2:27" x14ac:dyDescent="0.25">
      <c r="B54" s="298"/>
      <c r="C54" s="16"/>
      <c r="D54" s="55"/>
      <c r="E54" s="55"/>
      <c r="F54" s="115"/>
      <c r="G54" s="48"/>
      <c r="H54" s="48"/>
      <c r="I54" s="48"/>
      <c r="J54" s="48"/>
      <c r="K54" s="48"/>
      <c r="L54" s="48"/>
      <c r="M54" s="48"/>
      <c r="N54" s="63"/>
      <c r="O54" s="64"/>
      <c r="P54" s="63"/>
      <c r="Q54" s="64"/>
      <c r="R54" s="63"/>
      <c r="S54" s="64"/>
      <c r="T54" s="63"/>
      <c r="U54" s="64"/>
      <c r="V54" s="63"/>
      <c r="W54" s="64"/>
      <c r="X54" s="63"/>
      <c r="Y54" s="64"/>
      <c r="Z54" s="60" t="str">
        <f t="shared" si="2"/>
        <v/>
      </c>
      <c r="AA54" s="66"/>
    </row>
    <row r="55" spans="2:27" x14ac:dyDescent="0.25">
      <c r="B55" s="298"/>
      <c r="C55" s="16"/>
      <c r="D55" s="55"/>
      <c r="E55" s="55"/>
      <c r="F55" s="115"/>
      <c r="G55" s="48"/>
      <c r="H55" s="48"/>
      <c r="I55" s="48"/>
      <c r="J55" s="48"/>
      <c r="K55" s="48"/>
      <c r="L55" s="48"/>
      <c r="M55" s="48"/>
      <c r="N55" s="63"/>
      <c r="O55" s="64"/>
      <c r="P55" s="63"/>
      <c r="Q55" s="64"/>
      <c r="R55" s="63"/>
      <c r="S55" s="64"/>
      <c r="T55" s="63"/>
      <c r="U55" s="64"/>
      <c r="V55" s="63"/>
      <c r="W55" s="64"/>
      <c r="X55" s="63"/>
      <c r="Y55" s="64"/>
      <c r="Z55" s="60" t="str">
        <f t="shared" si="2"/>
        <v/>
      </c>
      <c r="AA55" s="66"/>
    </row>
    <row r="56" spans="2:27" x14ac:dyDescent="0.25">
      <c r="B56" s="298"/>
      <c r="C56" s="16"/>
      <c r="D56" s="55"/>
      <c r="E56" s="55"/>
      <c r="F56" s="115"/>
      <c r="G56" s="48"/>
      <c r="H56" s="48"/>
      <c r="I56" s="48"/>
      <c r="J56" s="48"/>
      <c r="K56" s="48"/>
      <c r="L56" s="48"/>
      <c r="M56" s="48"/>
      <c r="N56" s="63"/>
      <c r="O56" s="64"/>
      <c r="P56" s="63"/>
      <c r="Q56" s="64"/>
      <c r="R56" s="63"/>
      <c r="S56" s="64"/>
      <c r="T56" s="63"/>
      <c r="U56" s="64"/>
      <c r="V56" s="63"/>
      <c r="W56" s="64"/>
      <c r="X56" s="63"/>
      <c r="Y56" s="64"/>
      <c r="Z56" s="60" t="str">
        <f t="shared" si="2"/>
        <v/>
      </c>
      <c r="AA56" s="66"/>
    </row>
    <row r="57" spans="2:27" x14ac:dyDescent="0.25">
      <c r="B57" s="299"/>
      <c r="C57" s="16"/>
      <c r="D57" s="55"/>
      <c r="E57" s="55"/>
      <c r="F57" s="115"/>
      <c r="G57" s="48"/>
      <c r="H57" s="48"/>
      <c r="I57" s="48"/>
      <c r="J57" s="48"/>
      <c r="K57" s="48"/>
      <c r="L57" s="48"/>
      <c r="M57" s="48"/>
      <c r="N57" s="63"/>
      <c r="O57" s="64"/>
      <c r="P57" s="63"/>
      <c r="Q57" s="64"/>
      <c r="R57" s="63"/>
      <c r="S57" s="64"/>
      <c r="T57" s="63"/>
      <c r="U57" s="64"/>
      <c r="V57" s="63"/>
      <c r="W57" s="64"/>
      <c r="X57" s="63"/>
      <c r="Y57" s="64"/>
      <c r="Z57" s="60" t="str">
        <f t="shared" si="2"/>
        <v/>
      </c>
      <c r="AA57" s="66"/>
    </row>
    <row r="58" spans="2:27" ht="22.9" customHeight="1" x14ac:dyDescent="0.25">
      <c r="B58" s="294" t="s">
        <v>309</v>
      </c>
      <c r="C58" s="295"/>
      <c r="D58" s="295"/>
      <c r="E58" s="295"/>
      <c r="F58" s="295"/>
      <c r="G58" s="295"/>
      <c r="H58" s="295"/>
      <c r="I58" s="295"/>
      <c r="J58" s="295"/>
      <c r="K58" s="295"/>
      <c r="L58" s="295"/>
      <c r="M58" s="296"/>
      <c r="N58" s="60">
        <f t="shared" ref="N58:AA58" si="3">SUM(N49:N57)</f>
        <v>0</v>
      </c>
      <c r="O58" s="65">
        <f t="shared" si="3"/>
        <v>0</v>
      </c>
      <c r="P58" s="60">
        <f t="shared" si="3"/>
        <v>0</v>
      </c>
      <c r="Q58" s="65">
        <f t="shared" si="3"/>
        <v>0</v>
      </c>
      <c r="R58" s="60">
        <f t="shared" si="3"/>
        <v>0</v>
      </c>
      <c r="S58" s="65">
        <f t="shared" si="3"/>
        <v>0</v>
      </c>
      <c r="T58" s="60">
        <f t="shared" si="3"/>
        <v>0</v>
      </c>
      <c r="U58" s="65">
        <f t="shared" si="3"/>
        <v>0</v>
      </c>
      <c r="V58" s="60">
        <f t="shared" si="3"/>
        <v>0</v>
      </c>
      <c r="W58" s="65">
        <f t="shared" si="3"/>
        <v>0</v>
      </c>
      <c r="X58" s="60">
        <f t="shared" si="3"/>
        <v>0</v>
      </c>
      <c r="Y58" s="65">
        <f t="shared" si="3"/>
        <v>0</v>
      </c>
      <c r="Z58" s="60">
        <f t="shared" si="3"/>
        <v>0</v>
      </c>
      <c r="AA58" s="65">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36" t="s">
        <v>400</v>
      </c>
      <c r="C60" s="16"/>
      <c r="D60" s="254"/>
      <c r="E60" s="255"/>
      <c r="F60" s="255"/>
      <c r="G60" s="255"/>
      <c r="H60" s="255"/>
      <c r="I60" s="255"/>
      <c r="J60" s="255"/>
      <c r="K60" s="255"/>
      <c r="L60" s="255"/>
      <c r="M60" s="256"/>
      <c r="N60" s="56"/>
      <c r="O60" s="64"/>
      <c r="P60" s="56"/>
      <c r="Q60" s="56"/>
      <c r="R60" s="56"/>
      <c r="S60" s="56"/>
      <c r="T60" s="56"/>
      <c r="U60" s="56"/>
      <c r="V60" s="56"/>
      <c r="W60" s="56"/>
      <c r="X60" s="56"/>
      <c r="Y60" s="56"/>
      <c r="Z60" s="67"/>
      <c r="AA60" s="66"/>
    </row>
    <row r="61" spans="2:27" x14ac:dyDescent="0.25">
      <c r="B61" s="237"/>
      <c r="C61" s="16"/>
      <c r="D61" s="257"/>
      <c r="E61" s="258"/>
      <c r="F61" s="258"/>
      <c r="G61" s="258"/>
      <c r="H61" s="258"/>
      <c r="I61" s="258"/>
      <c r="J61" s="258"/>
      <c r="K61" s="258"/>
      <c r="L61" s="258"/>
      <c r="M61" s="259"/>
      <c r="N61" s="56"/>
      <c r="O61" s="64"/>
      <c r="P61" s="56"/>
      <c r="Q61" s="56"/>
      <c r="R61" s="56"/>
      <c r="S61" s="56"/>
      <c r="T61" s="56"/>
      <c r="U61" s="56"/>
      <c r="V61" s="56"/>
      <c r="W61" s="56"/>
      <c r="X61" s="56"/>
      <c r="Y61" s="56"/>
      <c r="Z61" s="67"/>
      <c r="AA61" s="66"/>
    </row>
    <row r="62" spans="2:27" x14ac:dyDescent="0.25">
      <c r="B62" s="237"/>
      <c r="C62" s="16"/>
      <c r="D62" s="257"/>
      <c r="E62" s="258"/>
      <c r="F62" s="258"/>
      <c r="G62" s="258"/>
      <c r="H62" s="258"/>
      <c r="I62" s="258"/>
      <c r="J62" s="258"/>
      <c r="K62" s="258"/>
      <c r="L62" s="258"/>
      <c r="M62" s="259"/>
      <c r="N62" s="56"/>
      <c r="O62" s="64"/>
      <c r="P62" s="56"/>
      <c r="Q62" s="56"/>
      <c r="R62" s="56"/>
      <c r="S62" s="56"/>
      <c r="T62" s="56"/>
      <c r="U62" s="56"/>
      <c r="V62" s="56"/>
      <c r="W62" s="56"/>
      <c r="X62" s="56"/>
      <c r="Y62" s="56"/>
      <c r="Z62" s="67"/>
      <c r="AA62" s="66"/>
    </row>
    <row r="63" spans="2:27" x14ac:dyDescent="0.25">
      <c r="B63" s="237"/>
      <c r="C63" s="16"/>
      <c r="D63" s="257"/>
      <c r="E63" s="258"/>
      <c r="F63" s="258"/>
      <c r="G63" s="258"/>
      <c r="H63" s="258"/>
      <c r="I63" s="258"/>
      <c r="J63" s="258"/>
      <c r="K63" s="258"/>
      <c r="L63" s="258"/>
      <c r="M63" s="259"/>
      <c r="N63" s="56"/>
      <c r="O63" s="64"/>
      <c r="P63" s="56"/>
      <c r="Q63" s="56"/>
      <c r="R63" s="56"/>
      <c r="S63" s="56"/>
      <c r="T63" s="56"/>
      <c r="U63" s="56"/>
      <c r="V63" s="56"/>
      <c r="W63" s="56"/>
      <c r="X63" s="56"/>
      <c r="Y63" s="56"/>
      <c r="Z63" s="67"/>
      <c r="AA63" s="66"/>
    </row>
    <row r="64" spans="2:27" x14ac:dyDescent="0.25">
      <c r="B64" s="237"/>
      <c r="C64" s="16"/>
      <c r="D64" s="257"/>
      <c r="E64" s="258"/>
      <c r="F64" s="258"/>
      <c r="G64" s="258"/>
      <c r="H64" s="258"/>
      <c r="I64" s="258"/>
      <c r="J64" s="258"/>
      <c r="K64" s="258"/>
      <c r="L64" s="258"/>
      <c r="M64" s="259"/>
      <c r="N64" s="56"/>
      <c r="O64" s="64"/>
      <c r="P64" s="56"/>
      <c r="Q64" s="56"/>
      <c r="R64" s="56"/>
      <c r="S64" s="56"/>
      <c r="T64" s="56"/>
      <c r="U64" s="56"/>
      <c r="V64" s="56"/>
      <c r="W64" s="56"/>
      <c r="X64" s="56"/>
      <c r="Y64" s="56"/>
      <c r="Z64" s="67"/>
      <c r="AA64" s="66"/>
    </row>
    <row r="65" spans="2:27" x14ac:dyDescent="0.25">
      <c r="B65" s="237"/>
      <c r="C65" s="16"/>
      <c r="D65" s="257"/>
      <c r="E65" s="258"/>
      <c r="F65" s="258"/>
      <c r="G65" s="258"/>
      <c r="H65" s="258"/>
      <c r="I65" s="258"/>
      <c r="J65" s="258"/>
      <c r="K65" s="258"/>
      <c r="L65" s="258"/>
      <c r="M65" s="259"/>
      <c r="N65" s="56"/>
      <c r="O65" s="64"/>
      <c r="P65" s="56"/>
      <c r="Q65" s="56"/>
      <c r="R65" s="56"/>
      <c r="S65" s="56"/>
      <c r="T65" s="56"/>
      <c r="U65" s="56"/>
      <c r="V65" s="56"/>
      <c r="W65" s="56"/>
      <c r="X65" s="56"/>
      <c r="Y65" s="56"/>
      <c r="Z65" s="67"/>
      <c r="AA65" s="66"/>
    </row>
    <row r="66" spans="2:27" x14ac:dyDescent="0.25">
      <c r="B66" s="237"/>
      <c r="C66" s="16"/>
      <c r="D66" s="257"/>
      <c r="E66" s="258"/>
      <c r="F66" s="258"/>
      <c r="G66" s="258"/>
      <c r="H66" s="258"/>
      <c r="I66" s="258"/>
      <c r="J66" s="258"/>
      <c r="K66" s="258"/>
      <c r="L66" s="258"/>
      <c r="M66" s="259"/>
      <c r="N66" s="56"/>
      <c r="O66" s="64"/>
      <c r="P66" s="56"/>
      <c r="Q66" s="56"/>
      <c r="R66" s="56"/>
      <c r="S66" s="56"/>
      <c r="T66" s="56"/>
      <c r="U66" s="56"/>
      <c r="V66" s="56"/>
      <c r="W66" s="56"/>
      <c r="X66" s="56"/>
      <c r="Y66" s="56"/>
      <c r="Z66" s="67"/>
      <c r="AA66" s="66"/>
    </row>
    <row r="67" spans="2:27" x14ac:dyDescent="0.25">
      <c r="B67" s="237"/>
      <c r="C67" s="16"/>
      <c r="D67" s="257"/>
      <c r="E67" s="258"/>
      <c r="F67" s="258"/>
      <c r="G67" s="258"/>
      <c r="H67" s="258"/>
      <c r="I67" s="258"/>
      <c r="J67" s="258"/>
      <c r="K67" s="258"/>
      <c r="L67" s="258"/>
      <c r="M67" s="259"/>
      <c r="N67" s="56"/>
      <c r="O67" s="64"/>
      <c r="P67" s="56"/>
      <c r="Q67" s="56"/>
      <c r="R67" s="56"/>
      <c r="S67" s="56"/>
      <c r="T67" s="56"/>
      <c r="U67" s="56"/>
      <c r="V67" s="56"/>
      <c r="W67" s="56"/>
      <c r="X67" s="56"/>
      <c r="Y67" s="56"/>
      <c r="Z67" s="67"/>
      <c r="AA67" s="66"/>
    </row>
    <row r="68" spans="2:27" x14ac:dyDescent="0.25">
      <c r="B68" s="237"/>
      <c r="C68" s="16"/>
      <c r="D68" s="257"/>
      <c r="E68" s="258"/>
      <c r="F68" s="258"/>
      <c r="G68" s="258"/>
      <c r="H68" s="258"/>
      <c r="I68" s="258"/>
      <c r="J68" s="258"/>
      <c r="K68" s="258"/>
      <c r="L68" s="258"/>
      <c r="M68" s="259"/>
      <c r="N68" s="56"/>
      <c r="O68" s="64"/>
      <c r="P68" s="56"/>
      <c r="Q68" s="56"/>
      <c r="R68" s="56"/>
      <c r="S68" s="56"/>
      <c r="T68" s="56"/>
      <c r="U68" s="56"/>
      <c r="V68" s="56"/>
      <c r="W68" s="56"/>
      <c r="X68" s="56"/>
      <c r="Y68" s="56"/>
      <c r="Z68" s="67"/>
      <c r="AA68" s="66"/>
    </row>
    <row r="69" spans="2:27" x14ac:dyDescent="0.25">
      <c r="B69" s="237"/>
      <c r="C69" s="16"/>
      <c r="D69" s="257"/>
      <c r="E69" s="258"/>
      <c r="F69" s="258"/>
      <c r="G69" s="258"/>
      <c r="H69" s="258"/>
      <c r="I69" s="258"/>
      <c r="J69" s="258"/>
      <c r="K69" s="258"/>
      <c r="L69" s="258"/>
      <c r="M69" s="259"/>
      <c r="N69" s="56"/>
      <c r="O69" s="64"/>
      <c r="P69" s="56"/>
      <c r="Q69" s="56"/>
      <c r="R69" s="56"/>
      <c r="S69" s="56"/>
      <c r="T69" s="56"/>
      <c r="U69" s="56"/>
      <c r="V69" s="56"/>
      <c r="W69" s="56"/>
      <c r="X69" s="56"/>
      <c r="Y69" s="56"/>
      <c r="Z69" s="67"/>
      <c r="AA69" s="66"/>
    </row>
    <row r="70" spans="2:27" x14ac:dyDescent="0.25">
      <c r="B70" s="237"/>
      <c r="C70" s="16"/>
      <c r="D70" s="257"/>
      <c r="E70" s="258"/>
      <c r="F70" s="258"/>
      <c r="G70" s="258"/>
      <c r="H70" s="258"/>
      <c r="I70" s="258"/>
      <c r="J70" s="258"/>
      <c r="K70" s="258"/>
      <c r="L70" s="258"/>
      <c r="M70" s="259"/>
      <c r="N70" s="56"/>
      <c r="O70" s="64"/>
      <c r="P70" s="56"/>
      <c r="Q70" s="56"/>
      <c r="R70" s="56"/>
      <c r="S70" s="56"/>
      <c r="T70" s="56"/>
      <c r="U70" s="56"/>
      <c r="V70" s="56"/>
      <c r="W70" s="56"/>
      <c r="X70" s="56"/>
      <c r="Y70" s="56"/>
      <c r="Z70" s="67"/>
      <c r="AA70" s="66"/>
    </row>
    <row r="71" spans="2:27" x14ac:dyDescent="0.25">
      <c r="B71" s="237"/>
      <c r="C71" s="16"/>
      <c r="D71" s="257"/>
      <c r="E71" s="258"/>
      <c r="F71" s="258"/>
      <c r="G71" s="258"/>
      <c r="H71" s="258"/>
      <c r="I71" s="258"/>
      <c r="J71" s="258"/>
      <c r="K71" s="258"/>
      <c r="L71" s="258"/>
      <c r="M71" s="259"/>
      <c r="N71" s="56"/>
      <c r="O71" s="64"/>
      <c r="P71" s="56"/>
      <c r="Q71" s="56"/>
      <c r="R71" s="56"/>
      <c r="S71" s="56"/>
      <c r="T71" s="56"/>
      <c r="U71" s="56"/>
      <c r="V71" s="56"/>
      <c r="W71" s="56"/>
      <c r="X71" s="56"/>
      <c r="Y71" s="56"/>
      <c r="Z71" s="67"/>
      <c r="AA71" s="66"/>
    </row>
    <row r="72" spans="2:27" x14ac:dyDescent="0.25">
      <c r="B72" s="237"/>
      <c r="C72" s="16"/>
      <c r="D72" s="257"/>
      <c r="E72" s="258"/>
      <c r="F72" s="258"/>
      <c r="G72" s="258"/>
      <c r="H72" s="258"/>
      <c r="I72" s="258"/>
      <c r="J72" s="258"/>
      <c r="K72" s="258"/>
      <c r="L72" s="258"/>
      <c r="M72" s="259"/>
      <c r="N72" s="56"/>
      <c r="O72" s="64"/>
      <c r="P72" s="56"/>
      <c r="Q72" s="56"/>
      <c r="R72" s="56"/>
      <c r="S72" s="56"/>
      <c r="T72" s="56"/>
      <c r="U72" s="56"/>
      <c r="V72" s="56"/>
      <c r="W72" s="56"/>
      <c r="X72" s="56"/>
      <c r="Y72" s="56"/>
      <c r="Z72" s="67"/>
      <c r="AA72" s="66"/>
    </row>
    <row r="73" spans="2:27" x14ac:dyDescent="0.25">
      <c r="B73" s="237"/>
      <c r="C73" s="16"/>
      <c r="D73" s="257"/>
      <c r="E73" s="258"/>
      <c r="F73" s="258"/>
      <c r="G73" s="258"/>
      <c r="H73" s="258"/>
      <c r="I73" s="258"/>
      <c r="J73" s="258"/>
      <c r="K73" s="258"/>
      <c r="L73" s="258"/>
      <c r="M73" s="259"/>
      <c r="N73" s="56"/>
      <c r="O73" s="64"/>
      <c r="P73" s="56"/>
      <c r="Q73" s="56"/>
      <c r="R73" s="56"/>
      <c r="S73" s="56"/>
      <c r="T73" s="56"/>
      <c r="U73" s="56"/>
      <c r="V73" s="56"/>
      <c r="W73" s="56"/>
      <c r="X73" s="56"/>
      <c r="Y73" s="56"/>
      <c r="Z73" s="67"/>
      <c r="AA73" s="66"/>
    </row>
    <row r="74" spans="2:27" x14ac:dyDescent="0.25">
      <c r="B74" s="237"/>
      <c r="C74" s="16"/>
      <c r="D74" s="257"/>
      <c r="E74" s="258"/>
      <c r="F74" s="258"/>
      <c r="G74" s="258"/>
      <c r="H74" s="258"/>
      <c r="I74" s="258"/>
      <c r="J74" s="258"/>
      <c r="K74" s="258"/>
      <c r="L74" s="258"/>
      <c r="M74" s="259"/>
      <c r="N74" s="56"/>
      <c r="O74" s="64"/>
      <c r="P74" s="56"/>
      <c r="Q74" s="56"/>
      <c r="R74" s="56"/>
      <c r="S74" s="56"/>
      <c r="T74" s="56"/>
      <c r="U74" s="56"/>
      <c r="V74" s="56"/>
      <c r="W74" s="56"/>
      <c r="X74" s="56"/>
      <c r="Y74" s="56"/>
      <c r="Z74" s="67"/>
      <c r="AA74" s="66"/>
    </row>
    <row r="75" spans="2:27" x14ac:dyDescent="0.25">
      <c r="B75" s="238"/>
      <c r="C75" s="16"/>
      <c r="D75" s="260"/>
      <c r="E75" s="261"/>
      <c r="F75" s="261"/>
      <c r="G75" s="261"/>
      <c r="H75" s="261"/>
      <c r="I75" s="261"/>
      <c r="J75" s="261"/>
      <c r="K75" s="261"/>
      <c r="L75" s="261"/>
      <c r="M75" s="262"/>
      <c r="N75" s="56"/>
      <c r="O75" s="64"/>
      <c r="P75" s="56"/>
      <c r="Q75" s="56"/>
      <c r="R75" s="56"/>
      <c r="S75" s="56"/>
      <c r="T75" s="56"/>
      <c r="U75" s="56"/>
      <c r="V75" s="56"/>
      <c r="W75" s="56"/>
      <c r="X75" s="56"/>
      <c r="Y75" s="56"/>
      <c r="Z75" s="67"/>
      <c r="AA75" s="66"/>
    </row>
    <row r="76" spans="2:27" ht="22.9" customHeight="1" x14ac:dyDescent="0.25">
      <c r="B76" s="300" t="s">
        <v>401</v>
      </c>
      <c r="C76" s="301"/>
      <c r="D76" s="301"/>
      <c r="E76" s="301"/>
      <c r="F76" s="301"/>
      <c r="G76" s="301"/>
      <c r="H76" s="301"/>
      <c r="I76" s="301"/>
      <c r="J76" s="301"/>
      <c r="K76" s="301"/>
      <c r="L76" s="301"/>
      <c r="M76" s="302"/>
      <c r="N76" s="60">
        <f>SUM(N60:N75)</f>
        <v>0</v>
      </c>
      <c r="O76" s="65">
        <f>SUM(O60:O75)</f>
        <v>0</v>
      </c>
      <c r="P76" s="56"/>
      <c r="Q76" s="56"/>
      <c r="R76" s="56"/>
      <c r="S76" s="56"/>
      <c r="T76" s="56"/>
      <c r="U76" s="56"/>
      <c r="V76" s="56"/>
      <c r="W76" s="56"/>
      <c r="X76" s="56"/>
      <c r="Y76" s="56"/>
      <c r="Z76" s="21">
        <f>SUM(Z60:Z75)</f>
        <v>0</v>
      </c>
      <c r="AA76" s="65">
        <f>SUM(AA60:AA75)</f>
        <v>0</v>
      </c>
    </row>
    <row r="77" spans="2:27" ht="22.9" customHeight="1" x14ac:dyDescent="0.25">
      <c r="B77" s="120"/>
      <c r="C77" s="120"/>
      <c r="D77" s="120"/>
      <c r="E77" s="120"/>
      <c r="F77" s="120"/>
      <c r="G77" s="120"/>
      <c r="H77" s="120"/>
      <c r="I77" s="120"/>
      <c r="J77" s="120"/>
      <c r="K77" s="120"/>
      <c r="L77" s="120"/>
      <c r="M77" s="120"/>
      <c r="N77" s="50"/>
      <c r="O77" s="50"/>
      <c r="P77" s="50"/>
      <c r="Q77" s="50"/>
      <c r="R77" s="50"/>
      <c r="S77" s="50"/>
      <c r="T77" s="50"/>
      <c r="U77" s="50"/>
      <c r="V77" s="50"/>
      <c r="W77" s="50"/>
      <c r="X77" s="50"/>
      <c r="Y77" s="50"/>
      <c r="Z77" s="50"/>
      <c r="AA77" s="50"/>
    </row>
    <row r="78" spans="2:27" ht="22.9" customHeight="1" x14ac:dyDescent="0.25">
      <c r="B78" s="300" t="s">
        <v>336</v>
      </c>
      <c r="C78" s="301"/>
      <c r="D78" s="301"/>
      <c r="E78" s="301"/>
      <c r="F78" s="301"/>
      <c r="G78" s="301"/>
      <c r="H78" s="301"/>
      <c r="I78" s="301"/>
      <c r="J78" s="301"/>
      <c r="K78" s="301"/>
      <c r="L78" s="301"/>
      <c r="M78" s="302"/>
      <c r="N78" s="22"/>
      <c r="O78" s="64"/>
      <c r="P78" s="22"/>
      <c r="Q78" s="64"/>
      <c r="R78" s="22"/>
      <c r="S78" s="64"/>
      <c r="T78" s="22"/>
      <c r="U78" s="64"/>
      <c r="V78" s="22"/>
      <c r="W78" s="64"/>
      <c r="X78" s="22"/>
      <c r="Y78" s="64"/>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87" t="s">
        <v>310</v>
      </c>
      <c r="C80" s="288"/>
      <c r="D80" s="288"/>
      <c r="E80" s="288"/>
      <c r="F80" s="288"/>
      <c r="G80" s="288"/>
      <c r="H80" s="288"/>
      <c r="I80" s="288"/>
      <c r="J80" s="288"/>
      <c r="K80" s="288"/>
      <c r="L80" s="288"/>
      <c r="M80" s="289"/>
      <c r="N80" s="60">
        <f>N78+N58+N47</f>
        <v>0</v>
      </c>
      <c r="O80" s="65">
        <f>O78+O76+O47+O58</f>
        <v>0</v>
      </c>
      <c r="P80" s="60">
        <f>P78+P58+P47</f>
        <v>0</v>
      </c>
      <c r="Q80" s="65">
        <f>Q78+Q47+Q58</f>
        <v>0</v>
      </c>
      <c r="R80" s="60">
        <f>R78+R58+R47</f>
        <v>0</v>
      </c>
      <c r="S80" s="65">
        <f>S78+S47+S58</f>
        <v>0</v>
      </c>
      <c r="T80" s="60">
        <f>T78+T58+T47</f>
        <v>0</v>
      </c>
      <c r="U80" s="65">
        <f>U78+U47+U58</f>
        <v>0</v>
      </c>
      <c r="V80" s="60">
        <f>V78+V58+V47</f>
        <v>0</v>
      </c>
      <c r="W80" s="65">
        <f>W78+W47+W58</f>
        <v>0</v>
      </c>
      <c r="X80" s="60">
        <f>X78+X58+X47</f>
        <v>0</v>
      </c>
      <c r="Y80" s="65">
        <f>Y78+Y47+Y58</f>
        <v>0</v>
      </c>
      <c r="Z80" s="60">
        <f>Z78+Z58+Z47</f>
        <v>0</v>
      </c>
      <c r="AA80" s="65">
        <f>AA78+AA76+AA47+AA58</f>
        <v>0</v>
      </c>
    </row>
    <row r="82" spans="2:25" ht="23.45" customHeight="1" x14ac:dyDescent="0.25">
      <c r="B82" s="287" t="s">
        <v>354</v>
      </c>
      <c r="C82" s="288"/>
      <c r="D82" s="288"/>
      <c r="E82" s="288"/>
      <c r="F82" s="288"/>
      <c r="G82" s="288"/>
      <c r="H82" s="288"/>
      <c r="I82" s="288"/>
      <c r="J82" s="288"/>
      <c r="K82" s="288"/>
      <c r="L82" s="288"/>
      <c r="M82" s="289"/>
      <c r="O82" s="68" t="str">
        <f>IF($AA$80=0,"",IF((O80-O78)/$AA$80&gt;0.083,"True","False"))</f>
        <v/>
      </c>
      <c r="Q82" s="68" t="str">
        <f>IF($AA$80=0,"",IF((Q80-Q78)/$AA$80&gt;0.083,"True","False"))</f>
        <v/>
      </c>
      <c r="S82" s="68" t="str">
        <f>IF($AA$80=0,"",IF((S80-S78)/$AA$80&gt;0.083,"True","False"))</f>
        <v/>
      </c>
      <c r="U82" s="68" t="str">
        <f>IF($AA$80=0,"",IF((U80-U78)/$AA$80&gt;0.083,"True","False"))</f>
        <v/>
      </c>
      <c r="W82" s="68" t="str">
        <f>IF($AA$80=0,"",IF((W80-W78)/$AA$80&gt;0.083,"True","False"))</f>
        <v/>
      </c>
      <c r="Y82" s="68" t="str">
        <f>IF($AA$80=0,"",IF((Y80-Y78)/$AA$80&gt;0.083,"True","False"))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1" t="s">
        <v>427</v>
      </c>
      <c r="D106" s="122"/>
    </row>
    <row r="107" spans="2:7" x14ac:dyDescent="0.25">
      <c r="B107" s="121" t="s">
        <v>269</v>
      </c>
      <c r="D107" s="122"/>
    </row>
    <row r="108" spans="2:7" x14ac:dyDescent="0.25">
      <c r="B108" s="121" t="s">
        <v>263</v>
      </c>
      <c r="D108" s="122"/>
    </row>
    <row r="109" spans="2:7" x14ac:dyDescent="0.25">
      <c r="B109" s="121" t="s">
        <v>262</v>
      </c>
      <c r="D109" s="122"/>
    </row>
    <row r="110" spans="2:7" x14ac:dyDescent="0.25">
      <c r="B110" s="121" t="s">
        <v>424</v>
      </c>
      <c r="D110" s="122"/>
    </row>
    <row r="111" spans="2:7" x14ac:dyDescent="0.25">
      <c r="B111" s="121" t="s">
        <v>438</v>
      </c>
      <c r="D111" s="122"/>
    </row>
    <row r="112" spans="2:7" x14ac:dyDescent="0.25">
      <c r="B112" s="121" t="s">
        <v>271</v>
      </c>
      <c r="D112" s="122"/>
    </row>
    <row r="113" spans="2:4" x14ac:dyDescent="0.25">
      <c r="B113" s="121" t="s">
        <v>420</v>
      </c>
      <c r="D113" s="122"/>
    </row>
    <row r="114" spans="2:4" x14ac:dyDescent="0.25">
      <c r="B114" s="121" t="s">
        <v>423</v>
      </c>
      <c r="D114" s="122"/>
    </row>
    <row r="115" spans="2:4" x14ac:dyDescent="0.25">
      <c r="B115" s="121" t="s">
        <v>416</v>
      </c>
      <c r="D115" s="122"/>
    </row>
    <row r="116" spans="2:4" x14ac:dyDescent="0.25">
      <c r="B116" s="121" t="s">
        <v>437</v>
      </c>
      <c r="D116" s="122"/>
    </row>
    <row r="117" spans="2:4" x14ac:dyDescent="0.25">
      <c r="B117" s="121" t="s">
        <v>112</v>
      </c>
      <c r="D117" s="122"/>
    </row>
    <row r="118" spans="2:4" x14ac:dyDescent="0.25">
      <c r="B118" s="121" t="s">
        <v>439</v>
      </c>
      <c r="D118" s="122"/>
    </row>
    <row r="119" spans="2:4" x14ac:dyDescent="0.25">
      <c r="B119" s="121" t="s">
        <v>428</v>
      </c>
      <c r="D119" s="122"/>
    </row>
    <row r="120" spans="2:4" x14ac:dyDescent="0.25">
      <c r="B120" s="121" t="s">
        <v>422</v>
      </c>
      <c r="D120" s="122"/>
    </row>
    <row r="121" spans="2:4" x14ac:dyDescent="0.25">
      <c r="B121" s="121" t="s">
        <v>425</v>
      </c>
      <c r="D121" s="122"/>
    </row>
    <row r="122" spans="2:4" x14ac:dyDescent="0.25">
      <c r="B122" s="121" t="s">
        <v>421</v>
      </c>
      <c r="D122" s="122"/>
    </row>
    <row r="123" spans="2:4" x14ac:dyDescent="0.25">
      <c r="D123" s="6"/>
    </row>
    <row r="124" spans="2:4" x14ac:dyDescent="0.25">
      <c r="D124" s="6"/>
    </row>
    <row r="125" spans="2:4" x14ac:dyDescent="0.25">
      <c r="D125" s="6"/>
    </row>
    <row r="126" spans="2:4" x14ac:dyDescent="0.25">
      <c r="B126" s="79" t="s">
        <v>417</v>
      </c>
      <c r="D126" s="6"/>
    </row>
    <row r="127" spans="2:4" x14ac:dyDescent="0.25">
      <c r="B127" s="9" t="s">
        <v>415</v>
      </c>
      <c r="D127" s="123"/>
    </row>
    <row r="128" spans="2:4" x14ac:dyDescent="0.25">
      <c r="B128" s="9" t="s">
        <v>418</v>
      </c>
      <c r="D128" s="122"/>
    </row>
    <row r="129" spans="2:4" x14ac:dyDescent="0.25">
      <c r="B129" s="9" t="s">
        <v>450</v>
      </c>
      <c r="D129" s="122"/>
    </row>
    <row r="130" spans="2:4" x14ac:dyDescent="0.25">
      <c r="B130" s="9" t="s">
        <v>266</v>
      </c>
      <c r="D130" s="122"/>
    </row>
    <row r="131" spans="2:4" x14ac:dyDescent="0.25">
      <c r="B131" s="9" t="s">
        <v>295</v>
      </c>
      <c r="D131" s="122"/>
    </row>
    <row r="132" spans="2:4" x14ac:dyDescent="0.25">
      <c r="B132" s="9" t="s">
        <v>428</v>
      </c>
      <c r="D132" s="122"/>
    </row>
    <row r="133" spans="2:4" x14ac:dyDescent="0.25">
      <c r="B133" s="9" t="s">
        <v>419</v>
      </c>
      <c r="D133" s="122"/>
    </row>
    <row r="134" spans="2:4" x14ac:dyDescent="0.25">
      <c r="B134" s="9" t="s">
        <v>448</v>
      </c>
      <c r="D134" s="7"/>
    </row>
    <row r="135" spans="2:4" x14ac:dyDescent="0.25">
      <c r="B135" s="9" t="s">
        <v>449</v>
      </c>
      <c r="D135" s="122"/>
    </row>
    <row r="136" spans="2:4" x14ac:dyDescent="0.25">
      <c r="B136" s="9" t="s">
        <v>429</v>
      </c>
      <c r="D136" s="122"/>
    </row>
    <row r="137" spans="2:4" x14ac:dyDescent="0.25">
      <c r="B137" s="9" t="s">
        <v>264</v>
      </c>
      <c r="D137" s="122"/>
    </row>
    <row r="138" spans="2:4" x14ac:dyDescent="0.25">
      <c r="D138" s="122"/>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9" priority="1" operator="containsText" text="TRUE">
      <formula>NOT(ISERROR(SEARCH("TRUE",O82)))</formula>
    </cfRule>
    <cfRule type="containsText" dxfId="8"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00BD59-B4CD-4378-BD10-98818997D2AC}">
  <ds:schemaRefs>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purl.org/dc/dcmitype/"/>
    <ds:schemaRef ds:uri="http://purl.org/dc/terms/"/>
    <ds:schemaRef ds:uri="http://schemas.openxmlformats.org/package/2006/metadata/core-properties"/>
    <ds:schemaRef ds:uri="http://schemas.microsoft.com/sharepoint/v3/fields"/>
    <ds:schemaRef ds:uri="12f68b52-648b-46a0-8463-d3282342a499"/>
  </ds:schemaRefs>
</ds:datastoreItem>
</file>

<file path=customXml/itemProps2.xml><?xml version="1.0" encoding="utf-8"?>
<ds:datastoreItem xmlns:ds="http://schemas.openxmlformats.org/officeDocument/2006/customXml" ds:itemID="{8BF0AC83-CA7A-483D-8EDB-5E5D99B3EC66}">
  <ds:schemaRefs>
    <ds:schemaRef ds:uri="http://schemas.microsoft.com/sharepoint/v3/contenttype/forms"/>
  </ds:schemaRefs>
</ds:datastoreItem>
</file>

<file path=customXml/itemProps3.xml><?xml version="1.0" encoding="utf-8"?>
<ds:datastoreItem xmlns:ds="http://schemas.openxmlformats.org/officeDocument/2006/customXml" ds:itemID="{B45BD3D1-F772-4967-A967-C1AC0393C3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18</vt:i4>
      </vt:variant>
    </vt:vector>
  </HeadingPairs>
  <TitlesOfParts>
    <vt:vector size="37"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vector>
  </TitlesOfParts>
  <Company>PricewaterhouseCoopers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3-VECC-26 App A</dc:title>
  <dc:creator>Deb</dc:creator>
  <cp:lastModifiedBy>Ekaterina Dolzhenkova</cp:lastModifiedBy>
  <cp:lastPrinted>2018-04-10T13:16:49Z</cp:lastPrinted>
  <dcterms:created xsi:type="dcterms:W3CDTF">2014-07-07T16:14:19Z</dcterms:created>
  <dcterms:modified xsi:type="dcterms:W3CDTF">2019-01-14T21:53:06Z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0x01010025A9BE3F8399684E98F75AD82101D2E8</vt:lpwstr>
  </property>
  <property fmtid="{D5CDD505-2E9C-101B-9397-08002B2CF9AE}" pid="3" name="SV_QUERY_LIST_4F35BF76-6C0D-4D9B-82B2-816C12CF3733">
    <vt:lpwstr>empty_477D106A-C0D6-4607-AEBD-E2C9D60EA279</vt:lpwstr>
  </property>
</Properties>
</file>