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0cir/Exhibits/2020 Interrogatories (IRs)/ISSUE 4B/1. OEB STAFF/4B-Staff-142/"/>
    </mc:Choice>
  </mc:AlternateContent>
  <bookViews>
    <workbookView xWindow="0" yWindow="0" windowWidth="15360" windowHeight="8448"/>
  </bookViews>
  <sheets>
    <sheet name="2021-2024 PILs Calculation" sheetId="1" r:id="rId1"/>
  </sheets>
  <externalReferences>
    <externalReference r:id="rId2"/>
    <externalReference r:id="rId3"/>
    <externalReference r:id="rId4"/>
    <externalReference r:id="rId5"/>
  </externalReferences>
  <definedNames>
    <definedName name="___INDEX_SHEET___ASAP_Utilities" localSheetId="0">#REF!</definedName>
    <definedName name="___INDEX_SHEET___ASAP_Utilities">#REF!</definedName>
    <definedName name="DaysInPreviousYear">[1]Rates!$B$22</definedName>
    <definedName name="DaysInYear">[1]Rates!$B$21</definedName>
    <definedName name="LDC_LIST">[2]lists!$AM$1:$AM$80</definedName>
    <definedName name="MofF" localSheetId="0">#REF!</definedName>
    <definedName name="MofF">#REF!</definedName>
    <definedName name="OpeningUCC" localSheetId="0">#REF!</definedName>
    <definedName name="OpeningUCC">#REF!</definedName>
    <definedName name="OpeningUCCandCEC" localSheetId="0">#REF!</definedName>
    <definedName name="OpeningUCCandCEC">#REF!</definedName>
    <definedName name="_xlnm.Print_Area" localSheetId="0">'2021-2024 PILs Calculation'!$A$1:$H$64</definedName>
    <definedName name="_xlnm.Print_Titles" localSheetId="0">'2021-2024 PILs Calculation'!$C:$D,'2021-2024 PILs Calculation'!$1:$6</definedName>
    <definedName name="Ratebase">[3]REGINFO!$C$25</definedName>
    <definedName name="ratedescription">[4]hidden1!$D$1:$D$122</definedName>
    <definedName name="Schedule" localSheetId="0">#REF!</definedName>
    <definedName name="Schedule">#REF!</definedName>
    <definedName name="Start_23" localSheetId="0">#REF!</definedName>
    <definedName name="Start_23">#REF!</definedName>
    <definedName name="Surtax" localSheetId="0">#REF!</definedName>
    <definedName name="Surtax">#REF!</definedName>
    <definedName name="units">[4]hidden1!$J$3:$J$8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G19" i="1"/>
  <c r="G33" i="1"/>
  <c r="G35" i="1"/>
  <c r="G43" i="1"/>
  <c r="G52" i="1"/>
  <c r="G55" i="1"/>
  <c r="G56" i="1"/>
  <c r="E50" i="1"/>
  <c r="D58" i="1"/>
  <c r="G60" i="1"/>
  <c r="G62" i="1"/>
  <c r="H19" i="1"/>
  <c r="H33" i="1"/>
  <c r="H35" i="1"/>
  <c r="H43" i="1"/>
  <c r="H45" i="1"/>
  <c r="G45" i="1"/>
  <c r="F19" i="1"/>
  <c r="F33" i="1"/>
  <c r="F35" i="1"/>
  <c r="F43" i="1"/>
  <c r="F45" i="1"/>
  <c r="E19" i="1"/>
  <c r="E33" i="1"/>
  <c r="E35" i="1"/>
  <c r="E43" i="1"/>
  <c r="E45" i="1"/>
  <c r="H50" i="1"/>
  <c r="H52" i="1"/>
  <c r="H55" i="1"/>
  <c r="H56" i="1"/>
  <c r="H60" i="1"/>
  <c r="H58" i="1"/>
  <c r="G58" i="1"/>
  <c r="F50" i="1"/>
  <c r="F52" i="1"/>
  <c r="F55" i="1"/>
  <c r="F56" i="1"/>
  <c r="F60" i="1"/>
  <c r="F58" i="1"/>
  <c r="E52" i="1"/>
  <c r="E55" i="1"/>
  <c r="E56" i="1"/>
  <c r="E60" i="1"/>
  <c r="E58" i="1"/>
  <c r="G47" i="1"/>
  <c r="F47" i="1"/>
  <c r="H47" i="1"/>
  <c r="E47" i="1"/>
  <c r="F62" i="1"/>
  <c r="H62" i="1"/>
  <c r="E62" i="1"/>
</calcChain>
</file>

<file path=xl/sharedStrings.xml><?xml version="1.0" encoding="utf-8"?>
<sst xmlns="http://schemas.openxmlformats.org/spreadsheetml/2006/main" count="54" uniqueCount="54">
  <si>
    <t>T2 S1 line #</t>
  </si>
  <si>
    <t>2021 Test Year                         Taxable Income</t>
  </si>
  <si>
    <t>2022 Test Year                         Taxable Income</t>
  </si>
  <si>
    <t>2023 Test Year                         Taxable Income</t>
  </si>
  <si>
    <t>2024 Test Year                         Taxable Income</t>
  </si>
  <si>
    <t>Net Income Before Taxes</t>
  </si>
  <si>
    <t>Additions:</t>
  </si>
  <si>
    <t>Non-deductible club dues and fees</t>
  </si>
  <si>
    <t>Non-deductible meals and entertainment expense</t>
  </si>
  <si>
    <t>Reserves from financial statements- balance at end of year</t>
  </si>
  <si>
    <t>Financing fees deducted in books</t>
  </si>
  <si>
    <t>Capital Contributions Received (ITA 12(1)(x))</t>
  </si>
  <si>
    <t>Deferred Revenue (ITA 12(1)(a))</t>
  </si>
  <si>
    <t>Total Additions</t>
  </si>
  <si>
    <t>Deductions:</t>
  </si>
  <si>
    <t>Gain on disposal of assets per financial statements</t>
  </si>
  <si>
    <t>Capital cost allowance from Schedule 8</t>
  </si>
  <si>
    <t>Reserves from financial statements - balance at beginning of year</t>
  </si>
  <si>
    <t>ARO Payments - Deductible for Tax when Paid</t>
  </si>
  <si>
    <t>ITA 13(7.4) Election - Capital Contributions Received</t>
  </si>
  <si>
    <t>Deferred Revenue - ITA 20(1)(m) reserve</t>
  </si>
  <si>
    <t>Land Lease payment capitalized for accounting</t>
  </si>
  <si>
    <t>Other Post-Employment Benefits adjustment - change in balance with no Income Statement Impact</t>
  </si>
  <si>
    <t>Other Post-Employment Benefits adjustment - current year capitalized portion with no Income Statement Impact</t>
  </si>
  <si>
    <t>Capital lease payments</t>
  </si>
  <si>
    <t>Total Deductions</t>
  </si>
  <si>
    <t>NET INCOME FOR TAX PURPOSES</t>
  </si>
  <si>
    <t>Charitable donations</t>
  </si>
  <si>
    <t>Taxable dividends received under section 112 or 113</t>
  </si>
  <si>
    <t>Non-capital losses of preceding taxation years from Schedule 7-1</t>
  </si>
  <si>
    <t>Net-capital losses of preceding taxation years (Please show calculation)</t>
  </si>
  <si>
    <t>Limited partnership losses of preceding taxation years from Schedule 4</t>
  </si>
  <si>
    <t>REGULATORY TAXABLE INCOME</t>
  </si>
  <si>
    <t>Total Ontario income taxes before small business deduction</t>
  </si>
  <si>
    <t>Ontario Small Business Deduction</t>
  </si>
  <si>
    <t>Total Ontario income taxes</t>
  </si>
  <si>
    <t>Effective Ontario tax rate</t>
  </si>
  <si>
    <t>Federal tax rate</t>
  </si>
  <si>
    <t>Combined tax rate</t>
  </si>
  <si>
    <t>Total Income taxes</t>
  </si>
  <si>
    <t>Investment Tax credits</t>
  </si>
  <si>
    <t>Total tax credits</t>
  </si>
  <si>
    <t>Corporate PILs/Income Tax Provision for Test Year</t>
  </si>
  <si>
    <r>
      <t xml:space="preserve">Corporate PILs/Income Tax Provision Gross Up </t>
    </r>
    <r>
      <rPr>
        <vertAlign val="superscript"/>
        <sz val="12"/>
        <rFont val="Arial"/>
        <family val="2"/>
      </rPr>
      <t>1</t>
    </r>
  </si>
  <si>
    <t>Tax credits reclass to OM&amp;A</t>
  </si>
  <si>
    <t>Amortization of tangible assets
2-4 ADJUSTED ACCOUNTING DATA P489</t>
  </si>
  <si>
    <t>Interest expensed on capital leases</t>
  </si>
  <si>
    <t>Prior Year Investment Tax Credits received</t>
  </si>
  <si>
    <t>Lease inducement Book Amortization credit to income</t>
  </si>
  <si>
    <t>Financing Fees for Tax ITA S.20(1)(e) and (e.1)</t>
  </si>
  <si>
    <t>Miscellaneous Tax credits</t>
  </si>
  <si>
    <r>
      <t xml:space="preserve">Income Tax </t>
    </r>
    <r>
      <rPr>
        <sz val="12"/>
        <rFont val="Arial"/>
        <family val="2"/>
      </rPr>
      <t>(grossed-up) before tax credits reclass to OM&amp;A</t>
    </r>
  </si>
  <si>
    <r>
      <t xml:space="preserve">Income Tax </t>
    </r>
    <r>
      <rPr>
        <sz val="12"/>
        <rFont val="Arial"/>
        <family val="2"/>
      </rPr>
      <t>(grossed-up) after tax credits reclass to OM&amp;A</t>
    </r>
  </si>
  <si>
    <t>Note: 1. This is for the derivation of revenue requirement and should not be used for sufficiency/deficiency calculations.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</si>
</sst>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_ ;\-#,##0\ 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6"/>
      <color indexed="12"/>
      <name val="Algerian"/>
      <family val="5"/>
    </font>
    <font>
      <sz val="14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sz val="12"/>
      <color indexed="12"/>
      <name val="Arial"/>
      <family val="2"/>
    </font>
    <font>
      <b/>
      <u/>
      <sz val="12"/>
      <name val="Arial"/>
      <family val="2"/>
    </font>
    <font>
      <u/>
      <sz val="12"/>
      <color indexed="12"/>
      <name val="Arial"/>
      <family val="2"/>
    </font>
    <font>
      <vertAlign val="superscript"/>
      <sz val="12"/>
      <name val="Arial"/>
      <family val="2"/>
    </font>
    <font>
      <sz val="7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>
      <alignment vertical="top"/>
      <protection locked="0"/>
    </xf>
  </cellStyleXfs>
  <cellXfs count="116">
    <xf numFmtId="0" fontId="0" fillId="0" borderId="0" xfId="0"/>
    <xf numFmtId="0" fontId="4" fillId="2" borderId="0" xfId="0" applyFont="1" applyFill="1" applyAlignment="1" applyProtection="1">
      <alignment vertical="top" wrapText="1"/>
    </xf>
    <xf numFmtId="0" fontId="0" fillId="2" borderId="0" xfId="0" applyFill="1"/>
    <xf numFmtId="0" fontId="7" fillId="2" borderId="0" xfId="0" applyFont="1" applyFill="1"/>
    <xf numFmtId="0" fontId="0" fillId="2" borderId="0" xfId="0" applyFill="1" applyAlignment="1">
      <alignment horizontal="center"/>
    </xf>
    <xf numFmtId="0" fontId="9" fillId="2" borderId="0" xfId="0" applyFont="1" applyFill="1"/>
    <xf numFmtId="0" fontId="11" fillId="0" borderId="5" xfId="4" applyFont="1" applyFill="1" applyBorder="1" applyAlignment="1" applyProtection="1">
      <alignment horizontal="center" vertical="top"/>
    </xf>
    <xf numFmtId="0" fontId="8" fillId="2" borderId="0" xfId="0" applyFont="1" applyFill="1"/>
    <xf numFmtId="0" fontId="9" fillId="2" borderId="0" xfId="0" applyFont="1" applyFill="1" applyAlignment="1">
      <alignment horizontal="center"/>
    </xf>
    <xf numFmtId="0" fontId="11" fillId="0" borderId="0" xfId="4" applyFont="1" applyFill="1" applyBorder="1" applyAlignment="1" applyProtection="1">
      <alignment horizontal="center" vertical="top"/>
    </xf>
    <xf numFmtId="0" fontId="9" fillId="4" borderId="0" xfId="0" applyFont="1" applyFill="1"/>
    <xf numFmtId="0" fontId="0" fillId="4" borderId="0" xfId="0" applyFill="1"/>
    <xf numFmtId="0" fontId="2" fillId="4" borderId="0" xfId="3" applyFill="1" applyAlignment="1" applyProtection="1">
      <alignment vertical="top"/>
    </xf>
    <xf numFmtId="0" fontId="0" fillId="4" borderId="0" xfId="0" applyFill="1" applyAlignment="1" applyProtection="1">
      <alignment vertical="top"/>
    </xf>
    <xf numFmtId="0" fontId="0" fillId="2" borderId="0" xfId="0" applyFill="1" applyAlignment="1" applyProtection="1">
      <alignment vertical="top"/>
    </xf>
    <xf numFmtId="0" fontId="5" fillId="2" borderId="0" xfId="0" applyFont="1" applyFill="1" applyBorder="1" applyAlignment="1" applyProtection="1">
      <alignment vertical="top"/>
    </xf>
    <xf numFmtId="0" fontId="9" fillId="4" borderId="0" xfId="0" applyFont="1" applyFill="1" applyAlignment="1">
      <alignment vertical="top"/>
    </xf>
    <xf numFmtId="0" fontId="6" fillId="2" borderId="0" xfId="0" applyFont="1" applyFill="1" applyAlignment="1" applyProtection="1">
      <alignment vertical="top"/>
    </xf>
    <xf numFmtId="0" fontId="11" fillId="0" borderId="2" xfId="4" applyFont="1" applyFill="1" applyBorder="1" applyAlignment="1" applyProtection="1">
      <alignment horizontal="center" vertical="top" wrapText="1"/>
    </xf>
    <xf numFmtId="0" fontId="12" fillId="0" borderId="4" xfId="4" applyFont="1" applyFill="1" applyBorder="1" applyAlignment="1" applyProtection="1">
      <alignment horizontal="center" vertical="top" wrapText="1"/>
    </xf>
    <xf numFmtId="0" fontId="12" fillId="0" borderId="6" xfId="4" applyFont="1" applyFill="1" applyBorder="1" applyAlignment="1" applyProtection="1">
      <alignment horizontal="center" vertical="top" wrapText="1"/>
    </xf>
    <xf numFmtId="0" fontId="13" fillId="0" borderId="0" xfId="0" applyFont="1" applyFill="1" applyBorder="1" applyAlignment="1" applyProtection="1">
      <alignment vertical="top" wrapText="1"/>
    </xf>
    <xf numFmtId="0" fontId="9" fillId="0" borderId="0" xfId="0" applyFont="1" applyFill="1" applyAlignment="1">
      <alignment vertical="top"/>
    </xf>
    <xf numFmtId="0" fontId="12" fillId="0" borderId="3" xfId="0" applyFont="1" applyFill="1" applyBorder="1" applyAlignment="1" applyProtection="1">
      <alignment horizontal="left" vertical="top" wrapText="1"/>
    </xf>
    <xf numFmtId="3" fontId="12" fillId="0" borderId="4" xfId="4" applyNumberFormat="1" applyFont="1" applyFill="1" applyBorder="1" applyAlignment="1" applyProtection="1">
      <alignment horizontal="right" vertical="top" wrapText="1"/>
      <protection locked="0"/>
    </xf>
    <xf numFmtId="3" fontId="12" fillId="0" borderId="6" xfId="4" applyNumberFormat="1" applyFont="1" applyFill="1" applyBorder="1" applyAlignment="1" applyProtection="1">
      <alignment horizontal="right" vertical="top" wrapText="1"/>
      <protection locked="0"/>
    </xf>
    <xf numFmtId="0" fontId="10" fillId="0" borderId="0" xfId="0" applyFont="1" applyFill="1" applyBorder="1" applyAlignment="1" applyProtection="1">
      <alignment horizontal="left" vertical="top" wrapText="1"/>
    </xf>
    <xf numFmtId="3" fontId="9" fillId="0" borderId="0" xfId="4" applyNumberFormat="1" applyFont="1" applyFill="1" applyBorder="1" applyAlignment="1" applyProtection="1">
      <alignment horizontal="right" vertical="top"/>
    </xf>
    <xf numFmtId="0" fontId="8" fillId="0" borderId="0" xfId="0" applyFont="1" applyFill="1" applyAlignment="1">
      <alignment vertical="top"/>
    </xf>
    <xf numFmtId="0" fontId="12" fillId="0" borderId="3" xfId="4" applyFont="1" applyFill="1" applyBorder="1" applyAlignment="1" applyProtection="1">
      <alignment horizontal="left" vertical="top" wrapText="1"/>
    </xf>
    <xf numFmtId="0" fontId="11" fillId="0" borderId="4" xfId="4" applyFont="1" applyFill="1" applyBorder="1" applyAlignment="1" applyProtection="1">
      <alignment horizontal="center" vertical="top" wrapText="1"/>
    </xf>
    <xf numFmtId="3" fontId="9" fillId="0" borderId="4" xfId="4" applyNumberFormat="1" applyFont="1" applyFill="1" applyBorder="1" applyAlignment="1" applyProtection="1">
      <alignment horizontal="right" vertical="top" wrapText="1"/>
    </xf>
    <xf numFmtId="3" fontId="9" fillId="0" borderId="6" xfId="4" applyNumberFormat="1" applyFont="1" applyFill="1" applyBorder="1" applyAlignment="1" applyProtection="1">
      <alignment horizontal="right" vertical="top" wrapText="1"/>
    </xf>
    <xf numFmtId="0" fontId="9" fillId="0" borderId="7" xfId="4" applyFont="1" applyFill="1" applyBorder="1" applyAlignment="1" applyProtection="1">
      <alignment horizontal="left" vertical="top" wrapText="1"/>
    </xf>
    <xf numFmtId="0" fontId="14" fillId="0" borderId="8" xfId="4" applyFont="1" applyFill="1" applyBorder="1" applyAlignment="1" applyProtection="1">
      <alignment horizontal="center" vertical="top" wrapText="1"/>
    </xf>
    <xf numFmtId="3" fontId="9" fillId="0" borderId="8" xfId="4" applyNumberFormat="1" applyFont="1" applyFill="1" applyBorder="1" applyAlignment="1" applyProtection="1">
      <alignment horizontal="right" vertical="top" wrapText="1"/>
      <protection locked="0"/>
    </xf>
    <xf numFmtId="3" fontId="9" fillId="0" borderId="10" xfId="4" applyNumberFormat="1" applyFont="1" applyFill="1" applyBorder="1" applyAlignment="1" applyProtection="1">
      <alignment horizontal="right" vertical="top" wrapText="1"/>
      <protection locked="0"/>
    </xf>
    <xf numFmtId="0" fontId="14" fillId="0" borderId="12" xfId="4" applyFont="1" applyFill="1" applyBorder="1" applyAlignment="1" applyProtection="1">
      <alignment horizontal="center" vertical="top" wrapText="1"/>
    </xf>
    <xf numFmtId="3" fontId="9" fillId="0" borderId="12" xfId="4" applyNumberFormat="1" applyFont="1" applyFill="1" applyBorder="1" applyAlignment="1" applyProtection="1">
      <alignment horizontal="right" vertical="top" wrapText="1"/>
      <protection locked="0"/>
    </xf>
    <xf numFmtId="3" fontId="9" fillId="0" borderId="15" xfId="4" applyNumberFormat="1" applyFont="1" applyFill="1" applyBorder="1" applyAlignment="1" applyProtection="1">
      <alignment horizontal="right" vertical="top" wrapText="1"/>
      <protection locked="0"/>
    </xf>
    <xf numFmtId="0" fontId="14" fillId="0" borderId="13" xfId="4" applyFont="1" applyFill="1" applyBorder="1" applyAlignment="1" applyProtection="1">
      <alignment horizontal="center" vertical="top" wrapText="1"/>
    </xf>
    <xf numFmtId="0" fontId="14" fillId="0" borderId="4" xfId="4" applyFont="1" applyFill="1" applyBorder="1" applyAlignment="1" applyProtection="1">
      <alignment horizontal="center" vertical="top" wrapText="1"/>
    </xf>
    <xf numFmtId="3" fontId="12" fillId="0" borderId="4" xfId="4" applyNumberFormat="1" applyFont="1" applyFill="1" applyBorder="1" applyAlignment="1" applyProtection="1">
      <alignment horizontal="right" vertical="top" wrapText="1"/>
    </xf>
    <xf numFmtId="3" fontId="12" fillId="0" borderId="6" xfId="4" applyNumberFormat="1" applyFont="1" applyFill="1" applyBorder="1" applyAlignment="1" applyProtection="1">
      <alignment horizontal="right" vertical="top" wrapText="1"/>
    </xf>
    <xf numFmtId="0" fontId="14" fillId="0" borderId="5" xfId="4" applyFont="1" applyFill="1" applyBorder="1" applyAlignment="1" applyProtection="1">
      <alignment horizontal="center" vertical="top" wrapText="1"/>
    </xf>
    <xf numFmtId="0" fontId="14" fillId="0" borderId="19" xfId="4" applyFont="1" applyFill="1" applyBorder="1" applyAlignment="1" applyProtection="1">
      <alignment horizontal="center" vertical="top" wrapText="1"/>
    </xf>
    <xf numFmtId="3" fontId="9" fillId="0" borderId="20" xfId="4" applyNumberFormat="1" applyFont="1" applyFill="1" applyBorder="1" applyAlignment="1" applyProtection="1">
      <alignment horizontal="right" vertical="top" wrapText="1"/>
      <protection locked="0"/>
    </xf>
    <xf numFmtId="3" fontId="9" fillId="0" borderId="21" xfId="4" applyNumberFormat="1" applyFont="1" applyFill="1" applyBorder="1" applyAlignment="1" applyProtection="1">
      <alignment horizontal="right" vertical="top" wrapText="1"/>
      <protection locked="0"/>
    </xf>
    <xf numFmtId="3" fontId="9" fillId="0" borderId="12" xfId="4" applyNumberFormat="1" applyFont="1" applyFill="1" applyBorder="1" applyAlignment="1" applyProtection="1">
      <alignment vertical="top" wrapText="1"/>
      <protection locked="0"/>
    </xf>
    <xf numFmtId="3" fontId="9" fillId="0" borderId="15" xfId="4" applyNumberFormat="1" applyFont="1" applyFill="1" applyBorder="1" applyAlignment="1" applyProtection="1">
      <alignment vertical="top" wrapText="1"/>
      <protection locked="0"/>
    </xf>
    <xf numFmtId="0" fontId="9" fillId="0" borderId="0" xfId="0" applyFont="1" applyFill="1" applyAlignment="1" applyProtection="1">
      <alignment vertical="top"/>
    </xf>
    <xf numFmtId="0" fontId="14" fillId="0" borderId="1" xfId="4" applyFont="1" applyFill="1" applyBorder="1" applyAlignment="1" applyProtection="1">
      <alignment horizontal="center" vertical="top" wrapText="1"/>
    </xf>
    <xf numFmtId="0" fontId="18" fillId="0" borderId="0" xfId="0" applyFont="1" applyFill="1" applyAlignment="1">
      <alignment vertical="top"/>
    </xf>
    <xf numFmtId="0" fontId="9" fillId="0" borderId="25" xfId="4" applyFont="1" applyFill="1" applyBorder="1" applyAlignment="1" applyProtection="1">
      <alignment horizontal="left" vertical="top" wrapText="1"/>
    </xf>
    <xf numFmtId="0" fontId="14" fillId="0" borderId="0" xfId="4" applyFont="1" applyFill="1" applyBorder="1" applyAlignment="1" applyProtection="1">
      <alignment horizontal="center" vertical="top" wrapText="1"/>
    </xf>
    <xf numFmtId="3" fontId="9" fillId="0" borderId="26" xfId="0" applyNumberFormat="1" applyFont="1" applyFill="1" applyBorder="1" applyAlignment="1" applyProtection="1">
      <alignment horizontal="right" vertical="top"/>
    </xf>
    <xf numFmtId="3" fontId="9" fillId="0" borderId="27" xfId="0" applyNumberFormat="1" applyFont="1" applyFill="1" applyBorder="1" applyAlignment="1" applyProtection="1">
      <alignment horizontal="right" vertical="top"/>
    </xf>
    <xf numFmtId="0" fontId="15" fillId="0" borderId="7" xfId="4" applyFont="1" applyFill="1" applyBorder="1" applyAlignment="1" applyProtection="1">
      <alignment horizontal="left" vertical="top" wrapText="1"/>
    </xf>
    <xf numFmtId="0" fontId="16" fillId="0" borderId="28" xfId="4" applyFont="1" applyFill="1" applyBorder="1" applyAlignment="1" applyProtection="1">
      <alignment horizontal="center" vertical="top" wrapText="1"/>
    </xf>
    <xf numFmtId="3" fontId="9" fillId="0" borderId="8" xfId="4" applyNumberFormat="1" applyFont="1" applyFill="1" applyBorder="1" applyAlignment="1" applyProtection="1">
      <alignment horizontal="right" vertical="top" wrapText="1"/>
    </xf>
    <xf numFmtId="3" fontId="9" fillId="0" borderId="10" xfId="4" applyNumberFormat="1" applyFont="1" applyFill="1" applyBorder="1" applyAlignment="1" applyProtection="1">
      <alignment horizontal="right" vertical="top" wrapText="1"/>
    </xf>
    <xf numFmtId="0" fontId="8" fillId="0" borderId="0" xfId="0" applyFont="1" applyFill="1" applyBorder="1" applyAlignment="1">
      <alignment vertical="top"/>
    </xf>
    <xf numFmtId="0" fontId="9" fillId="0" borderId="11" xfId="4" applyFont="1" applyFill="1" applyBorder="1" applyAlignment="1" applyProtection="1">
      <alignment horizontal="left" vertical="top" wrapText="1"/>
    </xf>
    <xf numFmtId="0" fontId="14" fillId="0" borderId="29" xfId="4" applyFont="1" applyFill="1" applyBorder="1" applyAlignment="1" applyProtection="1">
      <alignment horizontal="center" vertical="top" wrapText="1"/>
    </xf>
    <xf numFmtId="0" fontId="12" fillId="0" borderId="16" xfId="4" applyFont="1" applyFill="1" applyBorder="1" applyAlignment="1" applyProtection="1">
      <alignment horizontal="left" vertical="top" wrapText="1"/>
    </xf>
    <xf numFmtId="0" fontId="14" fillId="0" borderId="2" xfId="4" applyFont="1" applyFill="1" applyBorder="1" applyAlignment="1" applyProtection="1">
      <alignment horizontal="center" vertical="top" wrapText="1"/>
    </xf>
    <xf numFmtId="3" fontId="12" fillId="0" borderId="14" xfId="4" applyNumberFormat="1" applyFont="1" applyFill="1" applyBorder="1" applyAlignment="1" applyProtection="1">
      <alignment horizontal="right" vertical="top" wrapText="1"/>
    </xf>
    <xf numFmtId="3" fontId="12" fillId="0" borderId="17" xfId="4" applyNumberFormat="1" applyFont="1" applyFill="1" applyBorder="1" applyAlignment="1" applyProtection="1">
      <alignment horizontal="right" vertical="top" wrapText="1"/>
    </xf>
    <xf numFmtId="0" fontId="11" fillId="0" borderId="5" xfId="0" applyFont="1" applyFill="1" applyBorder="1" applyAlignment="1" applyProtection="1">
      <alignment horizontal="center" vertical="top"/>
    </xf>
    <xf numFmtId="0" fontId="9" fillId="0" borderId="26" xfId="0" applyFont="1" applyFill="1" applyBorder="1" applyAlignment="1">
      <alignment vertical="top"/>
    </xf>
    <xf numFmtId="0" fontId="9" fillId="3" borderId="18" xfId="4" applyFont="1" applyFill="1" applyBorder="1" applyAlignment="1" applyProtection="1">
      <alignment horizontal="left" vertical="top" wrapText="1"/>
    </xf>
    <xf numFmtId="10" fontId="12" fillId="0" borderId="19" xfId="0" applyNumberFormat="1" applyFont="1" applyFill="1" applyBorder="1" applyAlignment="1">
      <alignment horizontal="center" vertical="top"/>
    </xf>
    <xf numFmtId="164" fontId="9" fillId="0" borderId="20" xfId="1" applyNumberFormat="1" applyFont="1" applyFill="1" applyBorder="1" applyAlignment="1">
      <alignment vertical="top"/>
    </xf>
    <xf numFmtId="164" fontId="9" fillId="0" borderId="21" xfId="1" applyNumberFormat="1" applyFont="1" applyFill="1" applyBorder="1" applyAlignment="1">
      <alignment vertical="top"/>
    </xf>
    <xf numFmtId="0" fontId="13" fillId="0" borderId="0" xfId="0" applyFont="1" applyFill="1" applyAlignment="1">
      <alignment vertical="top"/>
    </xf>
    <xf numFmtId="0" fontId="12" fillId="0" borderId="0" xfId="0" applyFont="1" applyFill="1" applyAlignment="1">
      <alignment vertical="top"/>
    </xf>
    <xf numFmtId="0" fontId="9" fillId="3" borderId="11" xfId="4" applyFont="1" applyFill="1" applyBorder="1" applyAlignment="1" applyProtection="1">
      <alignment horizontal="left" vertical="top" wrapText="1"/>
    </xf>
    <xf numFmtId="0" fontId="9" fillId="0" borderId="22" xfId="0" applyFont="1" applyFill="1" applyBorder="1" applyAlignment="1">
      <alignment horizontal="center" vertical="top"/>
    </xf>
    <xf numFmtId="164" fontId="9" fillId="0" borderId="23" xfId="1" applyNumberFormat="1" applyFont="1" applyFill="1" applyBorder="1" applyAlignment="1">
      <alignment vertical="top"/>
    </xf>
    <xf numFmtId="164" fontId="9" fillId="0" borderId="24" xfId="1" applyNumberFormat="1" applyFont="1" applyFill="1" applyBorder="1" applyAlignment="1">
      <alignment vertical="top"/>
    </xf>
    <xf numFmtId="0" fontId="12" fillId="4" borderId="0" xfId="0" applyFont="1" applyFill="1" applyAlignment="1">
      <alignment vertical="top"/>
    </xf>
    <xf numFmtId="0" fontId="12" fillId="0" borderId="3" xfId="4" applyFont="1" applyFill="1" applyBorder="1" applyAlignment="1" applyProtection="1">
      <alignment vertical="top"/>
    </xf>
    <xf numFmtId="0" fontId="12" fillId="0" borderId="5" xfId="0" applyFont="1" applyFill="1" applyBorder="1" applyAlignment="1">
      <alignment horizontal="center" vertical="top"/>
    </xf>
    <xf numFmtId="164" fontId="12" fillId="0" borderId="4" xfId="1" applyNumberFormat="1" applyFont="1" applyFill="1" applyBorder="1" applyAlignment="1">
      <alignment vertical="top"/>
    </xf>
    <xf numFmtId="164" fontId="12" fillId="0" borderId="6" xfId="1" applyNumberFormat="1" applyFont="1" applyFill="1" applyBorder="1" applyAlignment="1">
      <alignment vertical="top"/>
    </xf>
    <xf numFmtId="0" fontId="12" fillId="0" borderId="9" xfId="0" applyFont="1" applyFill="1" applyBorder="1" applyAlignment="1">
      <alignment horizontal="center" vertical="top"/>
    </xf>
    <xf numFmtId="10" fontId="9" fillId="0" borderId="8" xfId="2" applyNumberFormat="1" applyFont="1" applyFill="1" applyBorder="1" applyAlignment="1">
      <alignment vertical="top"/>
    </xf>
    <xf numFmtId="10" fontId="9" fillId="0" borderId="10" xfId="2" applyNumberFormat="1" applyFont="1" applyFill="1" applyBorder="1" applyAlignment="1">
      <alignment vertical="top"/>
    </xf>
    <xf numFmtId="0" fontId="12" fillId="0" borderId="2" xfId="0" applyFont="1" applyFill="1" applyBorder="1" applyAlignment="1">
      <alignment horizontal="center" vertical="top"/>
    </xf>
    <xf numFmtId="10" fontId="9" fillId="0" borderId="14" xfId="2" applyNumberFormat="1" applyFont="1" applyFill="1" applyBorder="1" applyAlignment="1">
      <alignment vertical="top"/>
    </xf>
    <xf numFmtId="10" fontId="9" fillId="0" borderId="17" xfId="2" applyNumberFormat="1" applyFont="1" applyFill="1" applyBorder="1" applyAlignment="1">
      <alignment vertical="top"/>
    </xf>
    <xf numFmtId="0" fontId="9" fillId="0" borderId="0" xfId="0" applyFont="1" applyFill="1" applyBorder="1" applyAlignment="1">
      <alignment vertical="top"/>
    </xf>
    <xf numFmtId="10" fontId="12" fillId="0" borderId="4" xfId="2" applyNumberFormat="1" applyFont="1" applyFill="1" applyBorder="1" applyAlignment="1">
      <alignment vertical="top"/>
    </xf>
    <xf numFmtId="10" fontId="12" fillId="0" borderId="6" xfId="2" applyNumberFormat="1" applyFont="1" applyFill="1" applyBorder="1" applyAlignment="1">
      <alignment vertical="top"/>
    </xf>
    <xf numFmtId="0" fontId="9" fillId="4" borderId="0" xfId="0" applyFont="1" applyFill="1" applyBorder="1" applyAlignment="1">
      <alignment vertical="top"/>
    </xf>
    <xf numFmtId="0" fontId="12" fillId="0" borderId="0" xfId="4" applyFont="1" applyFill="1" applyBorder="1" applyAlignment="1" applyProtection="1">
      <alignment vertical="top"/>
    </xf>
    <xf numFmtId="0" fontId="12" fillId="0" borderId="0" xfId="0" applyFont="1" applyFill="1" applyBorder="1" applyAlignment="1">
      <alignment horizontal="center" vertical="top"/>
    </xf>
    <xf numFmtId="164" fontId="12" fillId="0" borderId="0" xfId="0" applyNumberFormat="1" applyFont="1" applyFill="1" applyBorder="1" applyAlignment="1">
      <alignment vertical="top"/>
    </xf>
    <xf numFmtId="164" fontId="9" fillId="0" borderId="8" xfId="1" applyNumberFormat="1" applyFont="1" applyFill="1" applyBorder="1" applyAlignment="1">
      <alignment vertical="top"/>
    </xf>
    <xf numFmtId="164" fontId="9" fillId="0" borderId="10" xfId="1" applyNumberFormat="1" applyFont="1" applyFill="1" applyBorder="1" applyAlignment="1">
      <alignment vertical="top"/>
    </xf>
    <xf numFmtId="164" fontId="9" fillId="0" borderId="14" xfId="1" applyNumberFormat="1" applyFont="1" applyFill="1" applyBorder="1" applyAlignment="1">
      <alignment vertical="top"/>
    </xf>
    <xf numFmtId="164" fontId="9" fillId="0" borderId="17" xfId="1" applyNumberFormat="1" applyFont="1" applyFill="1" applyBorder="1" applyAlignment="1">
      <alignment vertical="top"/>
    </xf>
    <xf numFmtId="164" fontId="12" fillId="0" borderId="4" xfId="0" applyNumberFormat="1" applyFont="1" applyFill="1" applyBorder="1" applyAlignment="1">
      <alignment vertical="top"/>
    </xf>
    <xf numFmtId="164" fontId="12" fillId="0" borderId="6" xfId="0" applyNumberFormat="1" applyFont="1" applyFill="1" applyBorder="1" applyAlignment="1">
      <alignment vertical="top"/>
    </xf>
    <xf numFmtId="0" fontId="12" fillId="0" borderId="7" xfId="4" applyFont="1" applyFill="1" applyBorder="1" applyAlignment="1" applyProtection="1">
      <alignment vertical="top"/>
    </xf>
    <xf numFmtId="164" fontId="12" fillId="0" borderId="8" xfId="0" applyNumberFormat="1" applyFont="1" applyFill="1" applyBorder="1" applyAlignment="1">
      <alignment vertical="top"/>
    </xf>
    <xf numFmtId="164" fontId="12" fillId="0" borderId="10" xfId="0" applyNumberFormat="1" applyFont="1" applyFill="1" applyBorder="1" applyAlignment="1">
      <alignment vertical="top"/>
    </xf>
    <xf numFmtId="10" fontId="12" fillId="0" borderId="9" xfId="0" applyNumberFormat="1" applyFont="1" applyFill="1" applyBorder="1" applyAlignment="1">
      <alignment horizontal="center" vertical="top"/>
    </xf>
    <xf numFmtId="164" fontId="9" fillId="0" borderId="12" xfId="0" applyNumberFormat="1" applyFont="1" applyFill="1" applyBorder="1" applyAlignment="1">
      <alignment vertical="top"/>
    </xf>
    <xf numFmtId="164" fontId="9" fillId="0" borderId="15" xfId="0" applyNumberFormat="1" applyFont="1" applyFill="1" applyBorder="1" applyAlignment="1">
      <alignment vertical="top"/>
    </xf>
    <xf numFmtId="0" fontId="9" fillId="0" borderId="2" xfId="0" applyFont="1" applyFill="1" applyBorder="1" applyAlignment="1">
      <alignment horizontal="center" vertical="top"/>
    </xf>
    <xf numFmtId="164" fontId="9" fillId="0" borderId="14" xfId="0" applyNumberFormat="1" applyFont="1" applyFill="1" applyBorder="1" applyAlignment="1">
      <alignment vertical="top"/>
    </xf>
    <xf numFmtId="164" fontId="9" fillId="0" borderId="17" xfId="0" applyNumberFormat="1" applyFont="1" applyFill="1" applyBorder="1" applyAlignment="1">
      <alignment vertical="top"/>
    </xf>
    <xf numFmtId="0" fontId="9" fillId="0" borderId="5" xfId="0" applyFont="1" applyFill="1" applyBorder="1" applyAlignment="1">
      <alignment horizontal="center" vertical="top"/>
    </xf>
    <xf numFmtId="0" fontId="12" fillId="2" borderId="0" xfId="0" applyFont="1" applyFill="1" applyAlignment="1" applyProtection="1"/>
    <xf numFmtId="0" fontId="9" fillId="0" borderId="3" xfId="4" applyFont="1" applyFill="1" applyBorder="1" applyAlignment="1" applyProtection="1">
      <alignment vertical="top"/>
    </xf>
  </cellXfs>
  <cellStyles count="5">
    <cellStyle name="Comma" xfId="1" builtinId="3"/>
    <cellStyle name="Hyperlink" xfId="3" builtinId="8"/>
    <cellStyle name="Normal" xfId="0" builtinId="0"/>
    <cellStyle name="Normal_SIMPIL_MODEL_2004_ver2.6 (for rates application)" xfId="4"/>
    <cellStyle name="Percent" xfId="2" builtinId="5"/>
  </cellStyles>
  <dxfs count="6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0</xdr:colOff>
      <xdr:row>4</xdr:row>
      <xdr:rowOff>5091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73" y="0"/>
          <a:ext cx="9098346" cy="154294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1</xdr:col>
      <xdr:colOff>81970</xdr:colOff>
      <xdr:row>0</xdr:row>
      <xdr:rowOff>121226</xdr:rowOff>
    </xdr:from>
    <xdr:to>
      <xdr:col>7</xdr:col>
      <xdr:colOff>1318260</xdr:colOff>
      <xdr:row>3</xdr:row>
      <xdr:rowOff>373380</xdr:rowOff>
    </xdr:to>
    <xdr:grpSp>
      <xdr:nvGrpSpPr>
        <xdr:cNvPr id="19" name="Group 18"/>
        <xdr:cNvGrpSpPr/>
      </xdr:nvGrpSpPr>
      <xdr:grpSpPr>
        <a:xfrm>
          <a:off x="142930" y="121226"/>
          <a:ext cx="12940610" cy="1410394"/>
          <a:chOff x="-7948594" y="-2451112"/>
          <a:chExt cx="10159583" cy="1568947"/>
        </a:xfrm>
      </xdr:grpSpPr>
      <xdr:pic>
        <xdr:nvPicPr>
          <xdr:cNvPr id="20" name="Picture 19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-7948594" y="-2451112"/>
            <a:ext cx="10159583" cy="1412052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>
        <xdr:nvSpPr>
          <xdr:cNvPr id="21" name="Rectangle 20"/>
          <xdr:cNvSpPr/>
        </xdr:nvSpPr>
        <xdr:spPr>
          <a:xfrm>
            <a:off x="-7825690" y="-1708263"/>
            <a:ext cx="8566570" cy="826098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40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Income Tax/PILs Workform for 2020 Filers</a:t>
            </a:r>
            <a:endParaRPr lang="en-CA" sz="40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22" name="Picture 2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-7757077" y="-2221349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3" name="Rectangle 22"/>
          <xdr:cNvSpPr/>
        </xdr:nvSpPr>
        <xdr:spPr>
          <a:xfrm>
            <a:off x="-7416530" y="-225160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  <xdr:twoCellAnchor>
    <xdr:from>
      <xdr:col>0</xdr:col>
      <xdr:colOff>0</xdr:colOff>
      <xdr:row>0</xdr:row>
      <xdr:rowOff>83127</xdr:rowOff>
    </xdr:from>
    <xdr:to>
      <xdr:col>4</xdr:col>
      <xdr:colOff>0</xdr:colOff>
      <xdr:row>1</xdr:row>
      <xdr:rowOff>232434</xdr:rowOff>
    </xdr:to>
    <xdr:sp macro="" textlink="">
      <xdr:nvSpPr>
        <xdr:cNvPr id="24" name="Rectangle 23"/>
        <xdr:cNvSpPr/>
      </xdr:nvSpPr>
      <xdr:spPr>
        <a:xfrm>
          <a:off x="0" y="83127"/>
          <a:ext cx="8799585" cy="440252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tx1"/>
            </a:contourClr>
          </a:sp3d>
        </a:bodyPr>
        <a:lstStyle/>
        <a:p>
          <a:pPr algn="ctr" rtl="0"/>
          <a:endParaRPr lang="en-CA" sz="3600" b="1" cap="none" spc="0">
            <a:ln w="11430">
              <a:solidFill>
                <a:schemeClr val="tx1">
                  <a:lumMod val="95000"/>
                  <a:lumOff val="5000"/>
                </a:schemeClr>
              </a:solidFill>
            </a:ln>
            <a:solidFill>
              <a:schemeClr val="tx1"/>
            </a:solidFill>
            <a:effectLst>
              <a:outerShdw blurRad="60007" dist="200025" dir="15000000" sy="30000" kx="-1800000" algn="bl" rotWithShape="0">
                <a:prstClr val="black">
                  <a:alpha val="32000"/>
                </a:prstClr>
              </a:outerShdw>
            </a:effectLst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barrie\f\Data\Continuing%20Files\O\Ontario%20Energy%20Board\TAX%20RAT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bramoMa\Rate%20Applications%20or%20Projects\Electricity\IRM%20model%20for%202013%20filers\oakville\Final%202013%20IRM%20RG%20oakvill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skinnedu\Local%20Settings\Temporary%20Internet%20Files\OLK8A\2005%20Pi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arket%20Operations\Department%20Applications\Reports\Rates\Electricity%20Rates%20-%20Billing%20Determinants%20Database\2012%20IRM%20DEVELOPMENT\2012%20IRM%20MODEL%20(2ND%20AND%203RD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Rates"/>
      <sheetName val="Rates (2)"/>
    </sheetNames>
    <sheetDataSet>
      <sheetData sheetId="0" refreshError="1"/>
      <sheetData sheetId="1" refreshError="1"/>
      <sheetData sheetId="2" refreshError="1"/>
      <sheetData sheetId="3">
        <row r="21">
          <cell r="B21">
            <v>365</v>
          </cell>
        </row>
        <row r="22">
          <cell r="B22">
            <v>366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Cost Allocation for Def-Var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M1" t="str">
            <v>Algoma Power Inc.</v>
          </cell>
        </row>
        <row r="2">
          <cell r="AM2" t="str">
            <v>Atikokan Hydro Inc.</v>
          </cell>
        </row>
        <row r="3">
          <cell r="AM3" t="str">
            <v>Attawapiskat Power Corporation</v>
          </cell>
        </row>
        <row r="4">
          <cell r="AM4" t="str">
            <v>Bluewater Power Distribution Corp.</v>
          </cell>
        </row>
        <row r="5">
          <cell r="AM5" t="str">
            <v>Brant County Power</v>
          </cell>
        </row>
        <row r="6">
          <cell r="AM6" t="str">
            <v>Brantford Power Inc.</v>
          </cell>
        </row>
        <row r="7">
          <cell r="AM7" t="str">
            <v>Burlington Hydro Inc.</v>
          </cell>
        </row>
        <row r="8">
          <cell r="AM8" t="str">
            <v>Cambridge and North Dumfries Hydro</v>
          </cell>
        </row>
        <row r="9">
          <cell r="AM9" t="str">
            <v>Canadian Niagara Power Inc. – Eastern Ontario Power/Fort Erie/Port Colborne</v>
          </cell>
        </row>
        <row r="10">
          <cell r="AM10" t="str">
            <v>Centre Wellington Hydro Ltd.</v>
          </cell>
        </row>
        <row r="11">
          <cell r="AM11" t="str">
            <v>Chapleau Public Utilities Corporation</v>
          </cell>
        </row>
        <row r="12">
          <cell r="AM12" t="str">
            <v>COLLUS Power Corp.</v>
          </cell>
        </row>
        <row r="13">
          <cell r="AM13" t="str">
            <v>Cooperative Hydro Embrun Inc.</v>
          </cell>
        </row>
        <row r="14">
          <cell r="AM14" t="str">
            <v>E.L.K. Energy Inc.</v>
          </cell>
        </row>
        <row r="15">
          <cell r="AM15" t="str">
            <v>Enersource Hydro Mississauga Inc.</v>
          </cell>
        </row>
        <row r="16">
          <cell r="AM16" t="str">
            <v>Entegrus Powerlines Inc.</v>
          </cell>
        </row>
        <row r="17">
          <cell r="AM17" t="str">
            <v>ENWIN Utilities Ltd.</v>
          </cell>
        </row>
        <row r="18">
          <cell r="AM18" t="str">
            <v>Erie Thames Powerlines Corp.</v>
          </cell>
        </row>
        <row r="19">
          <cell r="AM19" t="str">
            <v>Espanola Regional Hydro Distribution Corporation</v>
          </cell>
        </row>
        <row r="20">
          <cell r="AM20" t="str">
            <v>Essex Powerlines Corporation</v>
          </cell>
        </row>
        <row r="21">
          <cell r="AM21" t="str">
            <v>Festival Hydro Inc.</v>
          </cell>
        </row>
        <row r="22">
          <cell r="AM22" t="str">
            <v>Fort Albany Power Corporation</v>
          </cell>
        </row>
        <row r="23">
          <cell r="AM23" t="str">
            <v>Fort Frances Power Corporation</v>
          </cell>
        </row>
        <row r="24">
          <cell r="AM24" t="str">
            <v>Greater Sudbury Hydro Inc.</v>
          </cell>
        </row>
        <row r="25">
          <cell r="AM25" t="str">
            <v>Grimsby Power Inc.</v>
          </cell>
        </row>
        <row r="26">
          <cell r="AM26" t="str">
            <v>Guelph Hydro Electric Systems Inc.</v>
          </cell>
        </row>
        <row r="27">
          <cell r="AM27" t="str">
            <v>Haldimand County Hydro Inc.</v>
          </cell>
        </row>
        <row r="28">
          <cell r="AM28" t="str">
            <v>Halton Hills Hydro Inc.</v>
          </cell>
        </row>
        <row r="29">
          <cell r="AM29" t="str">
            <v>Hearst Power Distribution Co. Ltd.</v>
          </cell>
        </row>
        <row r="30">
          <cell r="AM30" t="str">
            <v>Horizon Utilities Corporation</v>
          </cell>
        </row>
        <row r="31">
          <cell r="AM31" t="str">
            <v>Hydro 2000 Inc.</v>
          </cell>
        </row>
        <row r="32">
          <cell r="AM32" t="str">
            <v>Hydro Hawkesbury Inc.</v>
          </cell>
        </row>
        <row r="33">
          <cell r="AM33" t="str">
            <v>Hydro One Brampton Networks Inc.</v>
          </cell>
        </row>
        <row r="34">
          <cell r="AM34" t="str">
            <v>Hydro One Networks Inc.</v>
          </cell>
        </row>
        <row r="35">
          <cell r="AM35" t="str">
            <v>Hydro One Remote Communities Inc.</v>
          </cell>
        </row>
        <row r="36">
          <cell r="AM36" t="str">
            <v>Hydro Ottawa Limited</v>
          </cell>
        </row>
        <row r="37">
          <cell r="AM37" t="str">
            <v>Innisfil Hydro Dist. Systems Limited</v>
          </cell>
        </row>
        <row r="38">
          <cell r="AM38" t="str">
            <v>Kashechewan Power Corporation</v>
          </cell>
        </row>
        <row r="39">
          <cell r="AM39" t="str">
            <v>Kenora Hydro Electric Corporation Ltd.</v>
          </cell>
        </row>
        <row r="40">
          <cell r="AM40" t="str">
            <v>Kingston Hydro Corporation</v>
          </cell>
        </row>
        <row r="41">
          <cell r="AM41" t="str">
            <v>Kitchener-Wilmot Hydro Inc.</v>
          </cell>
        </row>
        <row r="42">
          <cell r="AM42" t="str">
            <v>Lakefront Utilities Inc.</v>
          </cell>
        </row>
        <row r="43">
          <cell r="AM43" t="str">
            <v>Lakeland Power Distribution Ltd.</v>
          </cell>
        </row>
        <row r="44">
          <cell r="AM44" t="str">
            <v>London Hydro Inc.</v>
          </cell>
        </row>
        <row r="45">
          <cell r="AM45" t="str">
            <v>Midland Power Utility Corporation</v>
          </cell>
        </row>
        <row r="46">
          <cell r="AM46" t="str">
            <v>Milton Hydro Distribution Inc.</v>
          </cell>
        </row>
        <row r="47">
          <cell r="AM47" t="str">
            <v>Newmarket – Tay Power Distribution Ltd.</v>
          </cell>
        </row>
        <row r="48">
          <cell r="AM48" t="str">
            <v>Niagara Peninsula Energy Inc.</v>
          </cell>
        </row>
        <row r="49">
          <cell r="AM49" t="str">
            <v>Niagara-on-the-Lake Hydro Inc.</v>
          </cell>
        </row>
        <row r="50">
          <cell r="AM50" t="str">
            <v>Norfolk Power Distribution Ltd.</v>
          </cell>
        </row>
        <row r="51">
          <cell r="AM51" t="str">
            <v>North Bay Hydro Distribution Limited</v>
          </cell>
        </row>
        <row r="52">
          <cell r="AM52" t="str">
            <v>Northern Ontario Wires Inc.</v>
          </cell>
        </row>
        <row r="53">
          <cell r="AM53" t="str">
            <v>Oakville Hydro Distribution Inc.</v>
          </cell>
        </row>
        <row r="54">
          <cell r="AM54" t="str">
            <v>Orangeville Hydro Limited</v>
          </cell>
        </row>
        <row r="55">
          <cell r="AM55" t="str">
            <v>Orillia Power Distribution Corp.</v>
          </cell>
        </row>
        <row r="56">
          <cell r="AM56" t="str">
            <v>Oshawa PUC Networks Inc.</v>
          </cell>
        </row>
        <row r="57">
          <cell r="AM57" t="str">
            <v>Ottawa River Power Corporation</v>
          </cell>
        </row>
        <row r="58">
          <cell r="AM58" t="str">
            <v>Parry Sound Power Corporation</v>
          </cell>
        </row>
        <row r="59">
          <cell r="AM59" t="str">
            <v>Peterborough Distribution Inc.</v>
          </cell>
        </row>
        <row r="60">
          <cell r="AM60" t="str">
            <v>PowerStream Inc.</v>
          </cell>
        </row>
        <row r="61">
          <cell r="AM61" t="str">
            <v>PUC Distribution Inc.</v>
          </cell>
        </row>
        <row r="62">
          <cell r="AM62" t="str">
            <v>Renfrew Hydro Inc.</v>
          </cell>
        </row>
        <row r="63">
          <cell r="AM63" t="str">
            <v>Rideau St. Lawrence Distribution Inc.</v>
          </cell>
        </row>
        <row r="64">
          <cell r="AM64" t="str">
            <v>St. Thomas Energy Inc.</v>
          </cell>
        </row>
        <row r="65">
          <cell r="AM65" t="str">
            <v>Sioux Lookout Hydro Inc.</v>
          </cell>
        </row>
        <row r="66">
          <cell r="AM66" t="str">
            <v>Thunder Bay Hydro Electricity Distribution</v>
          </cell>
        </row>
        <row r="67">
          <cell r="AM67" t="str">
            <v>Tillsonburg Hydro Inc.</v>
          </cell>
        </row>
        <row r="68">
          <cell r="AM68" t="str">
            <v>Toronto Hydro-Electric System Limited</v>
          </cell>
        </row>
        <row r="69">
          <cell r="AM69" t="str">
            <v>Veridian Connections Inc.</v>
          </cell>
        </row>
        <row r="70">
          <cell r="AM70" t="str">
            <v>Wasaga Distribution Inc.</v>
          </cell>
        </row>
        <row r="71">
          <cell r="AM71" t="str">
            <v>Waterloo North Hydro Inc.</v>
          </cell>
        </row>
        <row r="72">
          <cell r="AM72" t="str">
            <v>Welland Hydro Electric System Corp.</v>
          </cell>
        </row>
        <row r="73">
          <cell r="AM73" t="str">
            <v>Wellington North Power Inc.</v>
          </cell>
        </row>
        <row r="74">
          <cell r="AM74" t="str">
            <v>West Coast Huron Energy Inc.</v>
          </cell>
        </row>
        <row r="75">
          <cell r="AM75" t="str">
            <v>Westario Power Inc.</v>
          </cell>
        </row>
        <row r="76">
          <cell r="AM76" t="str">
            <v>Whitby Hydro Electric Corporation</v>
          </cell>
        </row>
        <row r="77">
          <cell r="AM77" t="str">
            <v>Woodstock Hydro Services Inc.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NFO"/>
      <sheetName val="TAXCALC"/>
      <sheetName val="TAXRATES"/>
      <sheetName val="C&amp;DM TAX FORECAST"/>
    </sheetNames>
    <sheetDataSet>
      <sheetData sheetId="0"/>
      <sheetData sheetId="1" refreshError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Applicable Worksheets"/>
      <sheetName val="3. Rate Classes"/>
      <sheetName val="hidden1"/>
      <sheetName val="4. Most Recent Tariff"/>
    </sheetNames>
    <sheetDataSet>
      <sheetData sheetId="0"/>
      <sheetData sheetId="1" refreshError="1"/>
      <sheetData sheetId="2"/>
      <sheetData sheetId="3">
        <row r="1">
          <cell r="D1" t="str">
            <v>Applicable only for Non-RPP Customers</v>
          </cell>
        </row>
        <row r="2">
          <cell r="D2" t="str">
            <v>Deferral / Variance Account Rate Rider</v>
          </cell>
        </row>
        <row r="3">
          <cell r="D3" t="str">
            <v>Deferral / Variance Account Rate Rider (excl GA)</v>
          </cell>
          <cell r="J3" t="str">
            <v>$</v>
          </cell>
        </row>
        <row r="4">
          <cell r="D4" t="str">
            <v>Deferral / Variance Account Rate Rider (GA) – if applicable</v>
          </cell>
          <cell r="J4" t="str">
            <v>$/kWh</v>
          </cell>
        </row>
        <row r="5">
          <cell r="D5" t="str">
            <v>Distribution Volumetric Rate</v>
          </cell>
          <cell r="J5" t="str">
            <v>$/kW</v>
          </cell>
        </row>
        <row r="6">
          <cell r="D6" t="str">
            <v>Distribution Wheeling Service Rate</v>
          </cell>
          <cell r="J6" t="str">
            <v>$/kVA</v>
          </cell>
        </row>
        <row r="7">
          <cell r="D7" t="str">
            <v>General Service 1,500 to 4,999 kW customer</v>
          </cell>
        </row>
        <row r="8">
          <cell r="D8" t="str">
            <v>General Service 50 to 1,499 kW customer</v>
          </cell>
        </row>
        <row r="9">
          <cell r="D9" t="str">
            <v>General Service Large Use customer</v>
          </cell>
        </row>
        <row r="10">
          <cell r="D10" t="str">
            <v>Green Energy Act Initiatives Funding Adder</v>
          </cell>
        </row>
        <row r="11">
          <cell r="D11" t="str">
            <v>Lost Revenue Adjustment Mechanism (LRAM) Recovery/Shared Savings Mechanism (SSM) Recovery Rate Rider – effective until April 30, 2012</v>
          </cell>
        </row>
        <row r="12">
          <cell r="D12" t="str">
            <v>Lost Revenue Adjustment Mechanism (LRAM) Recovery/Shared Savings Mechanism (SSM) Recovery Rate Rider (2011) – effective until April 30, 2014</v>
          </cell>
        </row>
        <row r="13">
          <cell r="D13" t="str">
            <v>Low Voltage Service Rate</v>
          </cell>
        </row>
        <row r="14">
          <cell r="D14" t="str">
            <v>Low Voltage Volumetric Rate</v>
          </cell>
        </row>
        <row r="15">
          <cell r="D15" t="str">
            <v>LRAM &amp; SSM Rate Rider</v>
          </cell>
        </row>
        <row r="16">
          <cell r="D16" t="str">
            <v>Minimum Distribution Charge – per KW of maximum billing demand in the previous 11 months</v>
          </cell>
        </row>
        <row r="17">
          <cell r="D17" t="str">
            <v>Monthly Distribution Wheeling Service Rate – Dedicated LV Line</v>
          </cell>
        </row>
        <row r="18">
          <cell r="D18" t="str">
            <v>Monthly Distribution Wheeling Service Rate – Hydro One Networks</v>
          </cell>
        </row>
        <row r="19">
          <cell r="D19" t="str">
            <v>Monthly Distribution Wheeling Service Rate – Shared LV Line</v>
          </cell>
        </row>
        <row r="20">
          <cell r="D20" t="str">
            <v>Monthly Distribution Wheeling Service Rate – Waterloo North Hydro</v>
          </cell>
        </row>
        <row r="21">
          <cell r="D21" t="str">
            <v>Rate Rider for Deferral/Variance Account Disposition – effective until April 30, 2014</v>
          </cell>
        </row>
        <row r="22">
          <cell r="D22" t="str">
            <v>Rate Rider for Deferral/Variance Account Disposition (2009) – effective until April 30, 2013</v>
          </cell>
        </row>
        <row r="23">
          <cell r="D23" t="str">
            <v>Rate Rider for Deferral/Variance Account Disposition (2010) – effective until April 30, 2012</v>
          </cell>
        </row>
        <row r="24">
          <cell r="D24" t="str">
            <v>Rate Rider for Deferral/Variance Account Disposition (2010) – effective until April 30, 2012 Applicable only for Wholesale Market Participants</v>
          </cell>
        </row>
        <row r="25">
          <cell r="D25" t="str">
            <v>Rate Rider for Deferral/Variance Account Disposition (2010) – effective until April 30, 2013</v>
          </cell>
        </row>
        <row r="26">
          <cell r="D26" t="str">
            <v>Rate Rider for Deferral/Variance Account Disposition (2010) – effective until April 30, 2014</v>
          </cell>
        </row>
        <row r="27">
          <cell r="D27" t="str">
            <v>Rate Rider for Deferral/Variance Account Disposition (2010) – effective until January 31, 2012</v>
          </cell>
        </row>
        <row r="28">
          <cell r="D28" t="str">
            <v>Rate Rider for Deferral/Variance Account Disposition (2011) – effective until April 30, 2012</v>
          </cell>
        </row>
        <row r="29">
          <cell r="D29" t="str">
            <v>Rate Rider for Deferral/Variance Account Disposition (2011) – effective until April 30, 2012 (per connection)</v>
          </cell>
        </row>
        <row r="30">
          <cell r="D30" t="str">
            <v>Rate Rider for Deferral/Variance Account Disposition (2011) – effective until April 30, 2013</v>
          </cell>
        </row>
        <row r="31">
          <cell r="D31" t="str">
            <v>Rate Rider for Deferral/Variance Account Disposition (2011) – effective until April 30, 2013 Applicable only for Wholesale Market Participants</v>
          </cell>
        </row>
        <row r="32">
          <cell r="D32" t="str">
            <v>Rate Rider for Deferral/Variance Account Disposition (2011) – effective until April 30, 2014</v>
          </cell>
        </row>
        <row r="33">
          <cell r="D33" t="str">
            <v>Rate Rider for Deferral/Variance Account Disposition (2011) – effective until April 30, 2015</v>
          </cell>
        </row>
        <row r="34">
          <cell r="D34" t="str">
            <v>Rate Rider for Deferral/Variance Account Disposition (2011) – effective until December 31, 2011</v>
          </cell>
        </row>
        <row r="35">
          <cell r="D35" t="str">
            <v>Rate Rider for Global Adjustment Sub-Account (2010) – effective until April 30, 2012 Applicable only for Non-RPP Customers</v>
          </cell>
        </row>
        <row r="36">
          <cell r="D36" t="str">
            <v>Rate Rider for Global Adjustment Sub-Account (2011) – effective until April 30, 2012 Applicable only for Non-RPP Customers</v>
          </cell>
        </row>
        <row r="37">
          <cell r="D37" t="str">
            <v>Rate Rider for Global Adjustment Sub-Account Disposition – effective until April 30, 2012 Applicable only for Non-RPP Customers</v>
          </cell>
        </row>
        <row r="38">
          <cell r="D38" t="str">
            <v>Rate Rider for Global Adjustment Sub-Account Disposition – effective until April 30, 2014 Applicable only for Non-RPP Customers</v>
          </cell>
        </row>
        <row r="39">
          <cell r="D39" t="str">
            <v>Rate Rider for Global Adjustment Sub-Account Disposition (2010 credit) – effective until April 30, 2012 Applicable only for Non-RPP Customers</v>
          </cell>
        </row>
        <row r="40">
          <cell r="D40" t="str">
            <v>Rate Rider for Global Adjustment Sub-Account Disposition (2010 recalculated) – effective until April 30, 2013 Applicable only for Non-RPP Customers</v>
          </cell>
        </row>
        <row r="41">
          <cell r="D41" t="str">
            <v>Rate Rider for Global Adjustment Sub-Account Disposition (2010) – effective until April 30, 2012 Applicable only for Non-RPP Customers</v>
          </cell>
        </row>
        <row r="42">
          <cell r="D42" t="str">
            <v>Rate Rider for Global Adjustment Sub-Account Disposition (2010) – effective until April 30, 2013 Applicable only for Non-RPP Customers</v>
          </cell>
        </row>
        <row r="43">
          <cell r="D43" t="str">
            <v>Rate Rider for Global Adjustment Sub-Account Disposition (2010) – effective until April 30, 2014 Applicable only for Non-RPP Customers</v>
          </cell>
        </row>
        <row r="44">
          <cell r="D44" t="str">
            <v>Rate Rider for Global Adjustment Sub-Account Disposition (2011) – effective until April 30, 2012 Applicable only for Non-RPP Customers</v>
          </cell>
        </row>
        <row r="45">
          <cell r="D45" t="str">
            <v>Rate Rider for Global Adjustment Sub-Account Disposition (2011) – effective until April 30, 2012 Applicable only for Non-RPP Customers (per connection)</v>
          </cell>
        </row>
        <row r="46">
          <cell r="D46" t="str">
            <v>Rate Rider for Global Adjustment Sub-Account Disposition (2011) – effective until April 30, 2013 Applicable only for Non-RPP Customers</v>
          </cell>
        </row>
        <row r="47">
          <cell r="D47" t="str">
            <v>Rate Rider for Global Adjustment Sub-Account Disposition (2011) – effective until April 30, 2013 Applicable only for Non-RPP Customers and excluding Wholesale Market Participants</v>
          </cell>
        </row>
        <row r="48">
          <cell r="D48" t="str">
            <v>Rate Rider for Global Adjustment Sub-Account Disposition (2011) – effective until April 30, 2015 Applicable only for Non-RPP Customers</v>
          </cell>
        </row>
        <row r="49">
          <cell r="D49" t="str">
            <v>Rate Rider for Lost Revenue Adjustment Mechanism (LRAM) Recovery – effective until April 30, 2012</v>
          </cell>
        </row>
        <row r="50">
          <cell r="D50" t="str">
            <v>Rate Rider for Lost Revenue Adjustment Mechanism (LRAM) Recovery/Shared Savings Mechanism (SSM) Recovery – effective until April 30, 2012</v>
          </cell>
        </row>
        <row r="51">
          <cell r="D51" t="str">
            <v>Rate Rider for Lost Revenue Adjustment Mechanism (LRAM) Recovery/Shared Savings Mechanism (SSM) Recovery – effective until April 30, 2012</v>
          </cell>
        </row>
        <row r="52">
          <cell r="D52" t="str">
            <v>Rate Rider for Lost Revenue Adjustment Mechanism (LRAM) Recovery/Shared Savings Mechanism (SSM) Recovery – effective until April 30, 2013</v>
          </cell>
        </row>
        <row r="53">
          <cell r="D53" t="str">
            <v>Rate Rider for Lost Revenue Adjustment Mechanism (LRAM) Recovery/Shared Savings Mechanism (SSM) Recovery – effective until April 30, 2014</v>
          </cell>
        </row>
        <row r="54">
          <cell r="D54" t="str">
            <v>Rate Rider for Lost Revenue Adjustment Mechanism (LRAM) Recovery/Shared Savings Mechanism (SSM) Recovery – effective until December 31, 2012</v>
          </cell>
        </row>
        <row r="55">
          <cell r="D55" t="str">
            <v>Rate Rider for Lost Revenue Adjustment Mechanism (LRAM) Recovery/Shared Savings Mechanism (SSM) Recovery (2009) – effective until April 30, 2012</v>
          </cell>
        </row>
        <row r="56">
          <cell r="D56" t="str">
            <v>Rate Rider for Lost Revenue Adjustment Mechanism (LRAM) Recovery/Shared Savings Mechanism (SSM) Recovery (2011) – effective until April 30, 2012</v>
          </cell>
        </row>
        <row r="57">
          <cell r="D57" t="str">
            <v>Rate Rider for Lost Revenue Adjustment Mechanism (LRAM) Recovery/Shared Savings Mechanism (SSM) Recovery (2011) – effective until April 30, 2013</v>
          </cell>
        </row>
        <row r="58">
          <cell r="D58" t="str">
            <v>Rate Rider for Recalculated Deferral/Variance Account Disposition (2010) – effective until April 30, 2013</v>
          </cell>
        </row>
        <row r="59">
          <cell r="D59" t="str">
            <v>Rate Rider for Recovery of Foregone Revenue – effective until December 31, 2011</v>
          </cell>
        </row>
        <row r="60">
          <cell r="D60" t="str">
            <v>Rate Rider for Recovery of Incremental Capital Costs – effective until April 30, 2012</v>
          </cell>
        </row>
        <row r="61">
          <cell r="D61" t="str">
            <v>Rate Rider for Recovery of Incremental Capital Costs – effective until April 30, 2013</v>
          </cell>
        </row>
        <row r="62">
          <cell r="D62" t="str">
            <v>Rate Rider for Recovery of Late Payment Penalty Litigation Costs – effective until April 30, 2012</v>
          </cell>
        </row>
        <row r="63">
          <cell r="D63" t="str">
            <v>Rate Rider for Recovery of Late Payment Penalty Litigation Costs – effective until April 30, 2012 (per connection)</v>
          </cell>
        </row>
        <row r="64">
          <cell r="D64" t="str">
            <v>Rate Rider for Recovery of Late Payment Penalty Litigation Costs (per customer) – effective until April 30, 2012</v>
          </cell>
        </row>
        <row r="65">
          <cell r="D65" t="str">
            <v>Rate Rider for Recovery of Stranded Meter Assets – effective until December 31, 2012</v>
          </cell>
        </row>
        <row r="66">
          <cell r="D66" t="str">
            <v>Rate Rider for Regulatory Asset Recovery – effective until April 30, 2012</v>
          </cell>
        </row>
        <row r="67">
          <cell r="D67" t="str">
            <v>Rate Rider for Regulatory Asset Recovery – effective until April 30, 2013</v>
          </cell>
        </row>
        <row r="68">
          <cell r="D68" t="str">
            <v>Rate Rider for Return of Revenue Sufficiency – effective until December 31, 2011</v>
          </cell>
        </row>
        <row r="69">
          <cell r="D69" t="str">
            <v>Rate Rider for Return of Transformer Ownership Allowance Sufficiency – effective until December 31, 2011</v>
          </cell>
        </row>
        <row r="70">
          <cell r="D70" t="str">
            <v>Rate Rider for Smart Meter Incremental Revenue Requirement – in effect until the effective date of the next cost of service application</v>
          </cell>
        </row>
        <row r="71">
          <cell r="D71" t="str">
            <v>Rate Rider for Smart Meter Variance Account Disposition – effective until April 30, 2012</v>
          </cell>
        </row>
        <row r="72">
          <cell r="D72" t="str">
            <v>Rate Rider for Smart Meter Variance Account Disposition – effective until December 31, 2011</v>
          </cell>
        </row>
        <row r="73">
          <cell r="D73" t="str">
            <v>Rate Rider for Tax Change – effective until April 20, 2012</v>
          </cell>
        </row>
        <row r="74">
          <cell r="D74" t="str">
            <v>Rate Rider for Tax Change – effective until April 30, 2012</v>
          </cell>
        </row>
        <row r="75">
          <cell r="D75" t="str">
            <v>Rate Rider for Tax Change – effective until April 30, 2012 (per connection)</v>
          </cell>
        </row>
        <row r="76">
          <cell r="D76" t="str">
            <v>Rate Rider for Tax Change – Hydro One Networks - effective until April 30, 2012</v>
          </cell>
        </row>
        <row r="77">
          <cell r="D77" t="str">
            <v>Rate Rider for Tax Change – Waterloo North Hydro – effective until April 30, 2012</v>
          </cell>
        </row>
        <row r="78">
          <cell r="D78" t="str">
            <v>Rate Rider for Tax Change Dedicated LV Line – effective until April 30, 2012</v>
          </cell>
        </row>
        <row r="79">
          <cell r="D79" t="str">
            <v>Rate Rider for Tax Change Shared LV Line – effective until April 30, 2012</v>
          </cell>
        </row>
        <row r="80">
          <cell r="D80" t="str">
            <v>Rate Rider for Z-Factor Recovery – Effective until April 30, 2012</v>
          </cell>
        </row>
        <row r="81">
          <cell r="D81" t="str">
            <v>Retail Transmission Rate – Line and Transformation Connection Service Rate</v>
          </cell>
        </row>
        <row r="82">
          <cell r="D82" t="str">
            <v>Retail Transmission Rate – Line and Transformation Connection Service Rate – Interval Metered</v>
          </cell>
        </row>
        <row r="83">
          <cell r="D83" t="str">
            <v>Retail Transmission Rate – Line and Transformation Connection Service Rate – Interval Metered &lt; 1,000 kW</v>
          </cell>
        </row>
        <row r="84">
          <cell r="D84" t="str">
            <v>Retail Transmission Rate – Line and Transformation Connection Service Rate – Interval Metered &gt; 1,000 kW</v>
          </cell>
        </row>
        <row r="85">
          <cell r="D85" t="str">
            <v>Retail Transmission Rate – Line and Transformation Connection Service Rate – Interval Metered ≥ 1,000kW</v>
          </cell>
        </row>
        <row r="86">
          <cell r="D86" t="str">
            <v>Retail Transmission Rate – Line Connection Service Rate</v>
          </cell>
        </row>
        <row r="87">
          <cell r="D87" t="str">
            <v>Retail Transmission Rate – Network Service Rate</v>
          </cell>
        </row>
        <row r="88">
          <cell r="D88" t="str">
            <v>Retail Transmission Rate – Network Service Rate – Interval Metered</v>
          </cell>
        </row>
        <row r="89">
          <cell r="D89" t="str">
            <v>Retail Transmission Rate – Network Service Rate – Interval Metered &lt; 1,000 kW Rate</v>
          </cell>
        </row>
        <row r="90">
          <cell r="D90" t="str">
            <v>Retail Transmission Rate – Network Service Rate – Interval Metered &gt; 1,000 kW</v>
          </cell>
        </row>
        <row r="91">
          <cell r="D91" t="str">
            <v>Retail Transmission Rate – Network Service Rate – Interval Metered ≥ 1,000 kW</v>
          </cell>
        </row>
        <row r="92">
          <cell r="D92" t="str">
            <v>Retail Transmission Rate – Transformation Connection Service Rate</v>
          </cell>
        </row>
        <row r="93">
          <cell r="D93" t="str">
            <v>Service Charge</v>
          </cell>
        </row>
        <row r="94">
          <cell r="D94" t="str">
            <v>Service Charge (Based on 30 day month)</v>
          </cell>
        </row>
        <row r="95">
          <cell r="D95" t="str">
            <v>Service Charge (per account)</v>
          </cell>
        </row>
        <row r="96">
          <cell r="D96" t="str">
            <v>Service Charge (per connection)</v>
          </cell>
        </row>
        <row r="97">
          <cell r="D97" t="str">
            <v>Service Charge (per customer)</v>
          </cell>
        </row>
        <row r="98">
          <cell r="D98" t="str">
            <v>Service Charge for metered account</v>
          </cell>
        </row>
        <row r="99">
          <cell r="D99" t="str">
            <v>Service Charge for Unmetered Scattered Load account (per connection)</v>
          </cell>
        </row>
        <row r="100">
          <cell r="D100" t="str">
            <v>Smart Grid Rate Adder</v>
          </cell>
        </row>
        <row r="101">
          <cell r="D101" t="str">
            <v>Smart Meter Disposition Rider 2 – effective until next cost of service application</v>
          </cell>
        </row>
        <row r="102">
          <cell r="D102" t="str">
            <v>Smart Meter Disposition Rider 3 – effective until next cost of service application</v>
          </cell>
        </row>
        <row r="103">
          <cell r="D103" t="str">
            <v>Smart Meter Funding Adder</v>
          </cell>
        </row>
        <row r="104">
          <cell r="D104" t="str">
            <v>Smart Meter Funding Adder – effective until April 30, 2012</v>
          </cell>
        </row>
        <row r="105">
          <cell r="D105" t="str">
            <v>Smart Meter Funding Adder – effective until December 31, 2011</v>
          </cell>
        </row>
        <row r="106">
          <cell r="D106" t="str">
            <v>Smart Meter Funding Adder for metered account – effective until April 30, 2012</v>
          </cell>
        </row>
        <row r="107">
          <cell r="D107" t="str">
            <v>Standby Charge – for a month where standby power is not provided. The charge is applied to the contracted amount (e.g. nameplate rating of the generation facility).</v>
          </cell>
        </row>
        <row r="108">
          <cell r="D108" t="str">
            <v>Total Loss Factor – Primary Metered Customer &lt; 5,000 kW</v>
          </cell>
        </row>
        <row r="109">
          <cell r="D109" t="str">
            <v>Total Loss Factor – Primary Metered Customer &gt; 5,000 kW</v>
          </cell>
        </row>
        <row r="110">
          <cell r="D110" t="str">
            <v>Total Loss Factor – Secondary Metered Customer &lt; 5,000 kW</v>
          </cell>
        </row>
        <row r="111">
          <cell r="D111" t="str">
            <v>Total Loss Factor – Secondary Metered Customer &gt; 5,000 kW</v>
          </cell>
        </row>
        <row r="112">
          <cell r="D112" t="str">
            <v>Transmission Rate – Network Service Rate – Interval Metered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D64"/>
  <sheetViews>
    <sheetView tabSelected="1" view="pageBreakPreview" zoomScale="25" zoomScaleNormal="40" zoomScaleSheetLayoutView="25" workbookViewId="0">
      <selection activeCell="P41" sqref="P41"/>
    </sheetView>
  </sheetViews>
  <sheetFormatPr defaultColWidth="9.109375" defaultRowHeight="13.2" x14ac:dyDescent="0.25"/>
  <cols>
    <col min="1" max="1" width="1" style="11" customWidth="1"/>
    <col min="2" max="2" width="7.33203125" style="11" customWidth="1"/>
    <col min="3" max="3" width="76.33203125" style="2" customWidth="1"/>
    <col min="4" max="4" width="12.109375" style="4" customWidth="1"/>
    <col min="5" max="8" width="24.77734375" style="2" customWidth="1"/>
    <col min="9" max="9" width="1.6640625" style="3" customWidth="1"/>
    <col min="10" max="16384" width="9.109375" style="2"/>
  </cols>
  <sheetData>
    <row r="1" spans="1:9" s="14" customFormat="1" ht="22.8" x14ac:dyDescent="0.25">
      <c r="A1" s="12"/>
      <c r="B1" s="13"/>
      <c r="C1" s="1"/>
      <c r="D1" s="1"/>
      <c r="E1" s="1"/>
      <c r="F1" s="1"/>
      <c r="G1" s="1"/>
      <c r="H1" s="1"/>
    </row>
    <row r="2" spans="1:9" s="14" customFormat="1" ht="33" customHeight="1" x14ac:dyDescent="0.25">
      <c r="A2" s="13"/>
      <c r="B2" s="13"/>
      <c r="C2" s="15"/>
      <c r="D2" s="15"/>
      <c r="E2" s="15"/>
      <c r="F2" s="15"/>
      <c r="G2" s="15"/>
      <c r="H2" s="15"/>
      <c r="I2" s="15"/>
    </row>
    <row r="3" spans="1:9" s="14" customFormat="1" ht="33" customHeight="1" x14ac:dyDescent="0.25">
      <c r="A3" s="13"/>
      <c r="B3" s="13"/>
      <c r="C3" s="15"/>
      <c r="D3" s="15"/>
      <c r="E3" s="15"/>
      <c r="F3" s="15"/>
      <c r="G3" s="15"/>
      <c r="H3" s="15"/>
      <c r="I3" s="15"/>
    </row>
    <row r="4" spans="1:9" s="14" customFormat="1" ht="33" customHeight="1" x14ac:dyDescent="0.25">
      <c r="A4" s="13"/>
      <c r="B4" s="13"/>
      <c r="C4" s="15"/>
      <c r="D4" s="15"/>
      <c r="E4" s="15"/>
      <c r="F4" s="15"/>
      <c r="G4" s="15"/>
      <c r="H4" s="15"/>
      <c r="I4" s="15"/>
    </row>
    <row r="5" spans="1:9" s="14" customFormat="1" ht="24.6" customHeight="1" thickBot="1" x14ac:dyDescent="0.3">
      <c r="A5" s="13"/>
      <c r="B5" s="13"/>
      <c r="C5" s="15"/>
      <c r="D5" s="15"/>
      <c r="E5" s="15"/>
      <c r="F5" s="15"/>
      <c r="G5" s="15"/>
      <c r="H5" s="15"/>
      <c r="I5" s="15"/>
    </row>
    <row r="6" spans="1:9" s="22" customFormat="1" ht="45.75" customHeight="1" thickBot="1" x14ac:dyDescent="0.3">
      <c r="A6" s="16"/>
      <c r="B6" s="16"/>
      <c r="C6" s="17"/>
      <c r="D6" s="18" t="s">
        <v>0</v>
      </c>
      <c r="E6" s="19" t="s">
        <v>1</v>
      </c>
      <c r="F6" s="19" t="s">
        <v>2</v>
      </c>
      <c r="G6" s="19" t="s">
        <v>3</v>
      </c>
      <c r="H6" s="20" t="s">
        <v>4</v>
      </c>
      <c r="I6" s="21"/>
    </row>
    <row r="7" spans="1:9" s="22" customFormat="1" ht="27.6" customHeight="1" thickBot="1" x14ac:dyDescent="0.3">
      <c r="A7" s="16"/>
      <c r="B7" s="16"/>
      <c r="C7" s="23" t="s">
        <v>5</v>
      </c>
      <c r="D7" s="6"/>
      <c r="E7" s="24">
        <v>170366086</v>
      </c>
      <c r="F7" s="24">
        <v>179279997</v>
      </c>
      <c r="G7" s="24">
        <v>189613019</v>
      </c>
      <c r="H7" s="25">
        <v>199331516</v>
      </c>
      <c r="I7" s="21"/>
    </row>
    <row r="8" spans="1:9" s="22" customFormat="1" ht="9.75" customHeight="1" thickBot="1" x14ac:dyDescent="0.3">
      <c r="A8" s="16"/>
      <c r="B8" s="16"/>
      <c r="C8" s="26"/>
      <c r="D8" s="9"/>
      <c r="E8" s="27"/>
      <c r="F8" s="27"/>
      <c r="G8" s="27"/>
      <c r="H8" s="27"/>
      <c r="I8" s="28"/>
    </row>
    <row r="9" spans="1:9" s="22" customFormat="1" ht="18.75" customHeight="1" thickBot="1" x14ac:dyDescent="0.3">
      <c r="A9" s="16"/>
      <c r="B9" s="16"/>
      <c r="C9" s="29" t="s">
        <v>6</v>
      </c>
      <c r="D9" s="30"/>
      <c r="E9" s="31"/>
      <c r="F9" s="31"/>
      <c r="G9" s="31"/>
      <c r="H9" s="32"/>
      <c r="I9" s="28"/>
    </row>
    <row r="10" spans="1:9" s="22" customFormat="1" ht="37.799999999999997" customHeight="1" x14ac:dyDescent="0.25">
      <c r="A10" s="16"/>
      <c r="B10" s="16"/>
      <c r="C10" s="33" t="s">
        <v>45</v>
      </c>
      <c r="D10" s="34">
        <v>104</v>
      </c>
      <c r="E10" s="35">
        <v>281929610</v>
      </c>
      <c r="F10" s="35">
        <v>293076608</v>
      </c>
      <c r="G10" s="35">
        <v>310853964</v>
      </c>
      <c r="H10" s="36">
        <v>325365901</v>
      </c>
      <c r="I10" s="28"/>
    </row>
    <row r="11" spans="1:9" s="22" customFormat="1" ht="20.399999999999999" customHeight="1" x14ac:dyDescent="0.25">
      <c r="A11" s="16"/>
      <c r="B11" s="16"/>
      <c r="C11" s="76" t="s">
        <v>7</v>
      </c>
      <c r="D11" s="37">
        <v>120</v>
      </c>
      <c r="E11" s="38">
        <v>334453</v>
      </c>
      <c r="F11" s="38">
        <v>334453</v>
      </c>
      <c r="G11" s="38">
        <v>334453</v>
      </c>
      <c r="H11" s="39">
        <v>334453</v>
      </c>
      <c r="I11" s="28"/>
    </row>
    <row r="12" spans="1:9" s="22" customFormat="1" ht="20.399999999999999" customHeight="1" x14ac:dyDescent="0.25">
      <c r="A12" s="16"/>
      <c r="B12" s="16"/>
      <c r="C12" s="76" t="s">
        <v>8</v>
      </c>
      <c r="D12" s="37">
        <v>121</v>
      </c>
      <c r="E12" s="38">
        <v>227915</v>
      </c>
      <c r="F12" s="38">
        <v>227915</v>
      </c>
      <c r="G12" s="38">
        <v>227915</v>
      </c>
      <c r="H12" s="39">
        <v>227915</v>
      </c>
      <c r="I12" s="28"/>
    </row>
    <row r="13" spans="1:9" s="22" customFormat="1" ht="20.399999999999999" customHeight="1" x14ac:dyDescent="0.25">
      <c r="A13" s="16"/>
      <c r="B13" s="16"/>
      <c r="C13" s="76" t="s">
        <v>9</v>
      </c>
      <c r="D13" s="40">
        <v>126</v>
      </c>
      <c r="E13" s="38">
        <v>329895150</v>
      </c>
      <c r="F13" s="38">
        <v>329895150</v>
      </c>
      <c r="G13" s="38">
        <v>329895150</v>
      </c>
      <c r="H13" s="39">
        <v>329895150</v>
      </c>
      <c r="I13" s="28"/>
    </row>
    <row r="14" spans="1:9" s="22" customFormat="1" ht="20.399999999999999" customHeight="1" x14ac:dyDescent="0.25">
      <c r="A14" s="16"/>
      <c r="B14" s="16"/>
      <c r="C14" s="76" t="s">
        <v>10</v>
      </c>
      <c r="D14" s="37">
        <v>216</v>
      </c>
      <c r="E14" s="38">
        <v>1125064</v>
      </c>
      <c r="F14" s="38">
        <v>1125064</v>
      </c>
      <c r="G14" s="38">
        <v>1125064</v>
      </c>
      <c r="H14" s="39">
        <v>1125064</v>
      </c>
      <c r="I14" s="28"/>
    </row>
    <row r="15" spans="1:9" s="22" customFormat="1" ht="20.399999999999999" customHeight="1" x14ac:dyDescent="0.25">
      <c r="A15" s="16"/>
      <c r="B15" s="16"/>
      <c r="C15" s="76" t="s">
        <v>11</v>
      </c>
      <c r="D15" s="37"/>
      <c r="E15" s="38">
        <v>68786707</v>
      </c>
      <c r="F15" s="38">
        <v>68786707</v>
      </c>
      <c r="G15" s="38">
        <v>68786707</v>
      </c>
      <c r="H15" s="39">
        <v>68786707</v>
      </c>
      <c r="I15" s="28"/>
    </row>
    <row r="16" spans="1:9" s="22" customFormat="1" ht="20.399999999999999" customHeight="1" x14ac:dyDescent="0.25">
      <c r="A16" s="16"/>
      <c r="B16" s="16"/>
      <c r="C16" s="76" t="s">
        <v>12</v>
      </c>
      <c r="D16" s="37"/>
      <c r="E16" s="38">
        <v>1100000</v>
      </c>
      <c r="F16" s="38">
        <v>1100000</v>
      </c>
      <c r="G16" s="38">
        <v>1100000</v>
      </c>
      <c r="H16" s="39">
        <v>1100000</v>
      </c>
      <c r="I16" s="28"/>
    </row>
    <row r="17" spans="1:30" s="22" customFormat="1" ht="26.4" customHeight="1" x14ac:dyDescent="0.25">
      <c r="A17" s="16"/>
      <c r="B17" s="16"/>
      <c r="C17" s="76" t="s">
        <v>46</v>
      </c>
      <c r="D17" s="37">
        <v>290</v>
      </c>
      <c r="E17" s="38">
        <v>20214</v>
      </c>
      <c r="F17" s="38">
        <v>20214</v>
      </c>
      <c r="G17" s="38">
        <v>20214</v>
      </c>
      <c r="H17" s="39">
        <v>20214</v>
      </c>
      <c r="I17" s="28"/>
    </row>
    <row r="18" spans="1:30" s="22" customFormat="1" ht="20.399999999999999" customHeight="1" thickBot="1" x14ac:dyDescent="0.3">
      <c r="A18" s="16"/>
      <c r="B18" s="16"/>
      <c r="C18" s="76" t="s">
        <v>47</v>
      </c>
      <c r="D18" s="37"/>
      <c r="E18" s="38">
        <v>2736000</v>
      </c>
      <c r="F18" s="38">
        <v>2736000</v>
      </c>
      <c r="G18" s="38">
        <v>2736000</v>
      </c>
      <c r="H18" s="39">
        <v>2736000</v>
      </c>
      <c r="I18" s="28"/>
    </row>
    <row r="19" spans="1:30" s="22" customFormat="1" ht="24" customHeight="1" thickBot="1" x14ac:dyDescent="0.3">
      <c r="A19" s="16"/>
      <c r="B19" s="16"/>
      <c r="C19" s="29" t="s">
        <v>13</v>
      </c>
      <c r="D19" s="41"/>
      <c r="E19" s="42">
        <f>SUM(E10:E18)</f>
        <v>686155113</v>
      </c>
      <c r="F19" s="42">
        <f>SUM(F10:F18)</f>
        <v>697302111</v>
      </c>
      <c r="G19" s="42">
        <f>SUM(G10:G18)</f>
        <v>715079467</v>
      </c>
      <c r="H19" s="43">
        <f>SUM(H10:H18)</f>
        <v>729591404</v>
      </c>
      <c r="I19" s="28"/>
    </row>
    <row r="20" spans="1:30" s="22" customFormat="1" ht="24" customHeight="1" thickBot="1" x14ac:dyDescent="0.3">
      <c r="A20" s="16"/>
      <c r="B20" s="16"/>
      <c r="C20" s="29" t="s">
        <v>14</v>
      </c>
      <c r="D20" s="44"/>
      <c r="E20" s="31"/>
      <c r="F20" s="31"/>
      <c r="G20" s="31"/>
      <c r="H20" s="32"/>
      <c r="I20" s="28"/>
    </row>
    <row r="21" spans="1:30" s="22" customFormat="1" ht="20.399999999999999" customHeight="1" x14ac:dyDescent="0.25">
      <c r="A21" s="16"/>
      <c r="B21" s="16"/>
      <c r="C21" s="76" t="s">
        <v>15</v>
      </c>
      <c r="D21" s="45">
        <v>401</v>
      </c>
      <c r="E21" s="46">
        <v>0</v>
      </c>
      <c r="F21" s="46">
        <v>0</v>
      </c>
      <c r="G21" s="46">
        <v>0</v>
      </c>
      <c r="H21" s="47">
        <v>0</v>
      </c>
      <c r="I21" s="28"/>
    </row>
    <row r="22" spans="1:30" s="22" customFormat="1" ht="20.399999999999999" customHeight="1" x14ac:dyDescent="0.25">
      <c r="A22" s="16"/>
      <c r="B22" s="16"/>
      <c r="C22" s="76" t="s">
        <v>16</v>
      </c>
      <c r="D22" s="40">
        <v>403</v>
      </c>
      <c r="E22" s="48">
        <v>347134891</v>
      </c>
      <c r="F22" s="48">
        <v>377910713</v>
      </c>
      <c r="G22" s="48">
        <v>397605002</v>
      </c>
      <c r="H22" s="49">
        <v>403946007</v>
      </c>
      <c r="I22" s="28"/>
    </row>
    <row r="23" spans="1:30" s="22" customFormat="1" ht="20.399999999999999" customHeight="1" x14ac:dyDescent="0.25">
      <c r="A23" s="16"/>
      <c r="B23" s="16"/>
      <c r="C23" s="76" t="s">
        <v>17</v>
      </c>
      <c r="D23" s="40">
        <v>414</v>
      </c>
      <c r="E23" s="38">
        <v>323633000</v>
      </c>
      <c r="F23" s="38">
        <v>323633000</v>
      </c>
      <c r="G23" s="38">
        <v>323633000</v>
      </c>
      <c r="H23" s="39">
        <v>323633000</v>
      </c>
      <c r="I23" s="28"/>
    </row>
    <row r="24" spans="1:30" s="22" customFormat="1" ht="20.399999999999999" customHeight="1" x14ac:dyDescent="0.25">
      <c r="A24" s="16"/>
      <c r="B24" s="16"/>
      <c r="C24" s="76" t="s">
        <v>49</v>
      </c>
      <c r="D24" s="40"/>
      <c r="E24" s="38">
        <v>1453417</v>
      </c>
      <c r="F24" s="38">
        <v>1453417</v>
      </c>
      <c r="G24" s="38">
        <v>1453417</v>
      </c>
      <c r="H24" s="39">
        <v>1453417</v>
      </c>
      <c r="I24" s="28"/>
    </row>
    <row r="25" spans="1:30" s="22" customFormat="1" ht="20.399999999999999" customHeight="1" x14ac:dyDescent="0.25">
      <c r="A25" s="16"/>
      <c r="B25" s="16"/>
      <c r="C25" s="76" t="s">
        <v>18</v>
      </c>
      <c r="D25" s="40"/>
      <c r="E25" s="38">
        <v>75717</v>
      </c>
      <c r="F25" s="38">
        <v>75717</v>
      </c>
      <c r="G25" s="38">
        <v>75717</v>
      </c>
      <c r="H25" s="39">
        <v>75717</v>
      </c>
      <c r="I25" s="28"/>
    </row>
    <row r="26" spans="1:30" s="22" customFormat="1" ht="20.399999999999999" customHeight="1" x14ac:dyDescent="0.25">
      <c r="A26" s="16"/>
      <c r="B26" s="16"/>
      <c r="C26" s="76" t="s">
        <v>19</v>
      </c>
      <c r="D26" s="40"/>
      <c r="E26" s="38">
        <v>68786707</v>
      </c>
      <c r="F26" s="38">
        <v>68786707</v>
      </c>
      <c r="G26" s="38">
        <v>68786707</v>
      </c>
      <c r="H26" s="39">
        <v>68786707</v>
      </c>
      <c r="I26" s="28"/>
    </row>
    <row r="27" spans="1:30" s="22" customFormat="1" ht="20.399999999999999" customHeight="1" x14ac:dyDescent="0.25">
      <c r="A27" s="16"/>
      <c r="B27" s="16"/>
      <c r="C27" s="76" t="s">
        <v>20</v>
      </c>
      <c r="D27" s="40"/>
      <c r="E27" s="38">
        <v>1100000</v>
      </c>
      <c r="F27" s="38">
        <v>1100000</v>
      </c>
      <c r="G27" s="38">
        <v>1100000</v>
      </c>
      <c r="H27" s="39">
        <v>1100000</v>
      </c>
      <c r="I27" s="28"/>
    </row>
    <row r="28" spans="1:30" s="22" customFormat="1" ht="20.399999999999999" customHeight="1" x14ac:dyDescent="0.25">
      <c r="A28" s="16"/>
      <c r="B28" s="16"/>
      <c r="C28" s="76" t="s">
        <v>21</v>
      </c>
      <c r="D28" s="40"/>
      <c r="E28" s="38">
        <v>89423</v>
      </c>
      <c r="F28" s="38">
        <v>89423</v>
      </c>
      <c r="G28" s="38">
        <v>89423</v>
      </c>
      <c r="H28" s="39">
        <v>89423</v>
      </c>
      <c r="I28" s="28"/>
    </row>
    <row r="29" spans="1:30" s="22" customFormat="1" ht="34.200000000000003" customHeight="1" x14ac:dyDescent="0.25">
      <c r="A29" s="16"/>
      <c r="B29" s="16"/>
      <c r="C29" s="76" t="s">
        <v>22</v>
      </c>
      <c r="D29" s="40"/>
      <c r="E29" s="38">
        <v>204443</v>
      </c>
      <c r="F29" s="38">
        <v>204443</v>
      </c>
      <c r="G29" s="38">
        <v>204443</v>
      </c>
      <c r="H29" s="39">
        <v>204443</v>
      </c>
      <c r="I29" s="28"/>
    </row>
    <row r="30" spans="1:30" s="22" customFormat="1" ht="32.4" customHeight="1" x14ac:dyDescent="0.25">
      <c r="A30" s="16"/>
      <c r="B30" s="16"/>
      <c r="C30" s="76" t="s">
        <v>23</v>
      </c>
      <c r="D30" s="40"/>
      <c r="E30" s="38">
        <v>7185789</v>
      </c>
      <c r="F30" s="38">
        <v>7185789</v>
      </c>
      <c r="G30" s="38">
        <v>7185789</v>
      </c>
      <c r="H30" s="39">
        <v>7185789</v>
      </c>
      <c r="I30" s="28"/>
    </row>
    <row r="31" spans="1:30" s="22" customFormat="1" ht="20.399999999999999" customHeight="1" x14ac:dyDescent="0.25">
      <c r="A31" s="16"/>
      <c r="B31" s="16"/>
      <c r="C31" s="76" t="s">
        <v>48</v>
      </c>
      <c r="D31" s="40"/>
      <c r="E31" s="38">
        <v>54792</v>
      </c>
      <c r="F31" s="38">
        <v>54792</v>
      </c>
      <c r="G31" s="38">
        <v>54792</v>
      </c>
      <c r="H31" s="39">
        <v>54792</v>
      </c>
      <c r="I31" s="28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</row>
    <row r="32" spans="1:30" s="22" customFormat="1" ht="20.399999999999999" customHeight="1" thickBot="1" x14ac:dyDescent="0.3">
      <c r="A32" s="16"/>
      <c r="B32" s="16"/>
      <c r="C32" s="76" t="s">
        <v>24</v>
      </c>
      <c r="D32" s="40">
        <v>391</v>
      </c>
      <c r="E32" s="38">
        <v>310176</v>
      </c>
      <c r="F32" s="38">
        <v>310176</v>
      </c>
      <c r="G32" s="38">
        <v>310176</v>
      </c>
      <c r="H32" s="39">
        <v>310176</v>
      </c>
      <c r="I32" s="28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</row>
    <row r="33" spans="1:30" s="22" customFormat="1" ht="21" customHeight="1" thickBot="1" x14ac:dyDescent="0.3">
      <c r="A33" s="16"/>
      <c r="B33" s="16"/>
      <c r="C33" s="29" t="s">
        <v>25</v>
      </c>
      <c r="D33" s="51"/>
      <c r="E33" s="42">
        <f>SUM(E21:E32)</f>
        <v>750028355</v>
      </c>
      <c r="F33" s="42">
        <f>SUM(F21:F32)</f>
        <v>780804177</v>
      </c>
      <c r="G33" s="42">
        <f>SUM(G21:G32)</f>
        <v>800498466</v>
      </c>
      <c r="H33" s="43">
        <f>SUM(H21:H32)</f>
        <v>806839471</v>
      </c>
      <c r="I33" s="28"/>
      <c r="M33" s="52"/>
    </row>
    <row r="34" spans="1:30" s="22" customFormat="1" ht="16.2" thickBot="1" x14ac:dyDescent="0.3">
      <c r="A34" s="16"/>
      <c r="B34" s="16"/>
      <c r="C34" s="53"/>
      <c r="D34" s="54"/>
      <c r="E34" s="55"/>
      <c r="F34" s="55"/>
      <c r="G34" s="55"/>
      <c r="H34" s="56"/>
      <c r="I34" s="28"/>
    </row>
    <row r="35" spans="1:30" s="22" customFormat="1" ht="20.25" customHeight="1" thickBot="1" x14ac:dyDescent="0.3">
      <c r="A35" s="16"/>
      <c r="B35" s="16"/>
      <c r="C35" s="29" t="s">
        <v>26</v>
      </c>
      <c r="D35" s="51"/>
      <c r="E35" s="42">
        <f>+E7+E19-E33</f>
        <v>106492844</v>
      </c>
      <c r="F35" s="42">
        <f>+F7+F19-F33</f>
        <v>95777931</v>
      </c>
      <c r="G35" s="42">
        <f>+G7+G19-G33</f>
        <v>104194020</v>
      </c>
      <c r="H35" s="43">
        <f>+H7+H19-H33</f>
        <v>122083449</v>
      </c>
      <c r="I35" s="28"/>
    </row>
    <row r="36" spans="1:30" s="22" customFormat="1" ht="5.25" customHeight="1" x14ac:dyDescent="0.25">
      <c r="A36" s="16"/>
      <c r="B36" s="16"/>
      <c r="C36" s="57"/>
      <c r="D36" s="58"/>
      <c r="E36" s="59"/>
      <c r="F36" s="59"/>
      <c r="G36" s="59"/>
      <c r="H36" s="60"/>
      <c r="I36" s="61"/>
    </row>
    <row r="37" spans="1:30" s="22" customFormat="1" ht="19.8" customHeight="1" x14ac:dyDescent="0.25">
      <c r="A37" s="16"/>
      <c r="B37" s="16"/>
      <c r="C37" s="62" t="s">
        <v>27</v>
      </c>
      <c r="D37" s="63">
        <v>311</v>
      </c>
      <c r="E37" s="38"/>
      <c r="F37" s="38"/>
      <c r="G37" s="38"/>
      <c r="H37" s="39"/>
      <c r="I37" s="28"/>
    </row>
    <row r="38" spans="1:30" s="22" customFormat="1" ht="19.8" customHeight="1" x14ac:dyDescent="0.25">
      <c r="A38" s="16"/>
      <c r="B38" s="16"/>
      <c r="C38" s="62" t="s">
        <v>28</v>
      </c>
      <c r="D38" s="63">
        <v>320</v>
      </c>
      <c r="E38" s="38"/>
      <c r="F38" s="38"/>
      <c r="G38" s="38"/>
      <c r="H38" s="39"/>
      <c r="I38" s="28"/>
    </row>
    <row r="39" spans="1:30" s="22" customFormat="1" ht="19.8" customHeight="1" x14ac:dyDescent="0.25">
      <c r="A39" s="16"/>
      <c r="B39" s="16"/>
      <c r="C39" s="62" t="s">
        <v>29</v>
      </c>
      <c r="D39" s="40">
        <v>331</v>
      </c>
      <c r="E39" s="38"/>
      <c r="F39" s="38"/>
      <c r="G39" s="38"/>
      <c r="H39" s="39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1:30" s="22" customFormat="1" ht="19.8" customHeight="1" x14ac:dyDescent="0.25">
      <c r="A40" s="16"/>
      <c r="B40" s="16"/>
      <c r="C40" s="62" t="s">
        <v>30</v>
      </c>
      <c r="D40" s="40">
        <v>332</v>
      </c>
      <c r="E40" s="38"/>
      <c r="F40" s="38"/>
      <c r="G40" s="38"/>
      <c r="H40" s="39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spans="1:30" s="28" customFormat="1" ht="19.8" customHeight="1" x14ac:dyDescent="0.25">
      <c r="A41" s="16"/>
      <c r="B41" s="16"/>
      <c r="C41" s="62" t="s">
        <v>31</v>
      </c>
      <c r="D41" s="40">
        <v>335</v>
      </c>
      <c r="E41" s="38"/>
      <c r="F41" s="38"/>
      <c r="G41" s="38"/>
      <c r="H41" s="39"/>
    </row>
    <row r="42" spans="1:30" s="28" customFormat="1" ht="4.5" customHeight="1" thickBot="1" x14ac:dyDescent="0.3">
      <c r="A42" s="16"/>
      <c r="B42" s="16"/>
      <c r="C42" s="64"/>
      <c r="D42" s="65"/>
      <c r="E42" s="66"/>
      <c r="F42" s="66"/>
      <c r="G42" s="66"/>
      <c r="H42" s="67"/>
    </row>
    <row r="43" spans="1:30" s="28" customFormat="1" ht="22.5" customHeight="1" thickBot="1" x14ac:dyDescent="0.3">
      <c r="A43" s="16"/>
      <c r="B43" s="16"/>
      <c r="C43" s="23" t="s">
        <v>32</v>
      </c>
      <c r="D43" s="68"/>
      <c r="E43" s="24">
        <f t="shared" ref="E43:H43" si="0">E35-SUM(E37:E42)</f>
        <v>106492844</v>
      </c>
      <c r="F43" s="24">
        <f t="shared" si="0"/>
        <v>95777931</v>
      </c>
      <c r="G43" s="24">
        <f t="shared" si="0"/>
        <v>104194020</v>
      </c>
      <c r="H43" s="25">
        <f t="shared" si="0"/>
        <v>122083449</v>
      </c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</row>
    <row r="44" spans="1:30" s="28" customFormat="1" ht="16.2" thickBot="1" x14ac:dyDescent="0.3">
      <c r="A44" s="16"/>
      <c r="B44" s="16"/>
      <c r="C44" s="22"/>
      <c r="D44" s="22"/>
      <c r="E44" s="69"/>
      <c r="F44" s="69"/>
      <c r="G44" s="69"/>
      <c r="H44" s="69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</row>
    <row r="45" spans="1:30" s="22" customFormat="1" ht="20.399999999999999" customHeight="1" x14ac:dyDescent="0.25">
      <c r="A45" s="16"/>
      <c r="B45" s="16"/>
      <c r="C45" s="70" t="s">
        <v>33</v>
      </c>
      <c r="D45" s="71">
        <v>0.115</v>
      </c>
      <c r="E45" s="72">
        <f>+E43*$D$45</f>
        <v>12246677.060000001</v>
      </c>
      <c r="F45" s="72">
        <f t="shared" ref="F45:H45" si="1">+F43*$D$45</f>
        <v>11014462.065000001</v>
      </c>
      <c r="G45" s="72">
        <f t="shared" si="1"/>
        <v>11982312.300000001</v>
      </c>
      <c r="H45" s="73">
        <f t="shared" si="1"/>
        <v>14039596.635</v>
      </c>
      <c r="I45" s="74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</row>
    <row r="46" spans="1:30" s="22" customFormat="1" ht="20.399999999999999" customHeight="1" thickBot="1" x14ac:dyDescent="0.3">
      <c r="A46" s="16"/>
      <c r="B46" s="16"/>
      <c r="C46" s="76" t="s">
        <v>34</v>
      </c>
      <c r="D46" s="77"/>
      <c r="E46" s="78">
        <v>0</v>
      </c>
      <c r="F46" s="78">
        <v>0</v>
      </c>
      <c r="G46" s="78">
        <v>0</v>
      </c>
      <c r="H46" s="79">
        <v>0</v>
      </c>
      <c r="I46" s="74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</row>
    <row r="47" spans="1:30" s="75" customFormat="1" ht="20.399999999999999" customHeight="1" thickBot="1" x14ac:dyDescent="0.3">
      <c r="A47" s="80"/>
      <c r="B47" s="80"/>
      <c r="C47" s="81" t="s">
        <v>35</v>
      </c>
      <c r="D47" s="82"/>
      <c r="E47" s="83">
        <f t="shared" ref="E47:H47" si="2">SUM(E45:E46)</f>
        <v>12246677.060000001</v>
      </c>
      <c r="F47" s="83">
        <f t="shared" si="2"/>
        <v>11014462.065000001</v>
      </c>
      <c r="G47" s="83">
        <f t="shared" si="2"/>
        <v>11982312.300000001</v>
      </c>
      <c r="H47" s="84">
        <f t="shared" si="2"/>
        <v>14039596.635</v>
      </c>
      <c r="I47" s="28"/>
    </row>
    <row r="48" spans="1:30" s="75" customFormat="1" ht="20.399999999999999" customHeight="1" x14ac:dyDescent="0.25">
      <c r="A48" s="80"/>
      <c r="B48" s="80"/>
      <c r="C48" s="76" t="s">
        <v>36</v>
      </c>
      <c r="D48" s="85"/>
      <c r="E48" s="86">
        <v>0.115</v>
      </c>
      <c r="F48" s="86">
        <v>0.11500000000000002</v>
      </c>
      <c r="G48" s="86">
        <v>0.115</v>
      </c>
      <c r="H48" s="87">
        <v>0.115</v>
      </c>
      <c r="I48" s="28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</row>
    <row r="49" spans="1:30" s="75" customFormat="1" ht="20.399999999999999" customHeight="1" thickBot="1" x14ac:dyDescent="0.3">
      <c r="A49" s="80"/>
      <c r="B49" s="80"/>
      <c r="C49" s="76" t="s">
        <v>37</v>
      </c>
      <c r="D49" s="88"/>
      <c r="E49" s="89">
        <v>0.15</v>
      </c>
      <c r="F49" s="89">
        <v>0.15</v>
      </c>
      <c r="G49" s="89">
        <v>0.15</v>
      </c>
      <c r="H49" s="90">
        <v>0.15</v>
      </c>
      <c r="I49" s="28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</row>
    <row r="50" spans="1:30" s="22" customFormat="1" ht="20.399999999999999" customHeight="1" thickBot="1" x14ac:dyDescent="0.3">
      <c r="A50" s="16"/>
      <c r="B50" s="16"/>
      <c r="C50" s="81" t="s">
        <v>38</v>
      </c>
      <c r="D50" s="82"/>
      <c r="E50" s="92">
        <f>SUM(E48:E49)</f>
        <v>0.26500000000000001</v>
      </c>
      <c r="F50" s="92">
        <f t="shared" ref="F50:H50" si="3">SUM(F48:F49)</f>
        <v>0.26500000000000001</v>
      </c>
      <c r="G50" s="92">
        <f t="shared" si="3"/>
        <v>0.26500000000000001</v>
      </c>
      <c r="H50" s="93">
        <f t="shared" si="3"/>
        <v>0.26500000000000001</v>
      </c>
      <c r="I50" s="28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</row>
    <row r="51" spans="1:30" s="91" customFormat="1" ht="20.399999999999999" customHeight="1" thickBot="1" x14ac:dyDescent="0.3">
      <c r="A51" s="94"/>
      <c r="B51" s="94"/>
      <c r="C51" s="95"/>
      <c r="D51" s="96"/>
      <c r="E51" s="97"/>
      <c r="F51" s="97"/>
      <c r="G51" s="97"/>
      <c r="H51" s="97"/>
      <c r="I51" s="61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</row>
    <row r="52" spans="1:30" s="75" customFormat="1" ht="20.399999999999999" customHeight="1" thickBot="1" x14ac:dyDescent="0.3">
      <c r="A52" s="80"/>
      <c r="B52" s="80"/>
      <c r="C52" s="81" t="s">
        <v>39</v>
      </c>
      <c r="D52" s="82"/>
      <c r="E52" s="83">
        <f t="shared" ref="E52:H52" si="4">+E50*E43</f>
        <v>28220603.66</v>
      </c>
      <c r="F52" s="83">
        <f t="shared" si="4"/>
        <v>25381151.715</v>
      </c>
      <c r="G52" s="83">
        <f t="shared" si="4"/>
        <v>27611415.300000001</v>
      </c>
      <c r="H52" s="84">
        <f t="shared" si="4"/>
        <v>32352113.985000003</v>
      </c>
      <c r="I52" s="28"/>
    </row>
    <row r="53" spans="1:30" s="75" customFormat="1" ht="20.399999999999999" customHeight="1" x14ac:dyDescent="0.25">
      <c r="A53" s="80"/>
      <c r="B53" s="80"/>
      <c r="C53" s="76" t="s">
        <v>40</v>
      </c>
      <c r="D53" s="85"/>
      <c r="E53" s="98">
        <v>-1478000</v>
      </c>
      <c r="F53" s="98">
        <v>-1478000</v>
      </c>
      <c r="G53" s="98">
        <v>-1478000</v>
      </c>
      <c r="H53" s="99">
        <v>-1478000</v>
      </c>
      <c r="I53" s="28"/>
    </row>
    <row r="54" spans="1:30" s="75" customFormat="1" ht="20.399999999999999" customHeight="1" thickBot="1" x14ac:dyDescent="0.3">
      <c r="A54" s="80"/>
      <c r="B54" s="80"/>
      <c r="C54" s="76" t="s">
        <v>50</v>
      </c>
      <c r="D54" s="88"/>
      <c r="E54" s="100">
        <v>-1258000</v>
      </c>
      <c r="F54" s="100">
        <v>-1258000</v>
      </c>
      <c r="G54" s="100">
        <v>-1258000</v>
      </c>
      <c r="H54" s="101">
        <v>-1258000</v>
      </c>
      <c r="I54" s="28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</row>
    <row r="55" spans="1:30" s="75" customFormat="1" ht="20.399999999999999" customHeight="1" thickBot="1" x14ac:dyDescent="0.3">
      <c r="A55" s="80"/>
      <c r="B55" s="80"/>
      <c r="C55" s="81" t="s">
        <v>41</v>
      </c>
      <c r="D55" s="82"/>
      <c r="E55" s="83">
        <f t="shared" ref="E55:H55" si="5">SUM(E53:E54)</f>
        <v>-2736000</v>
      </c>
      <c r="F55" s="83">
        <f t="shared" si="5"/>
        <v>-2736000</v>
      </c>
      <c r="G55" s="83">
        <f t="shared" si="5"/>
        <v>-2736000</v>
      </c>
      <c r="H55" s="84">
        <f t="shared" si="5"/>
        <v>-2736000</v>
      </c>
      <c r="I55" s="28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</row>
    <row r="56" spans="1:30" s="22" customFormat="1" ht="20.399999999999999" customHeight="1" thickBot="1" x14ac:dyDescent="0.3">
      <c r="A56" s="16"/>
      <c r="B56" s="16"/>
      <c r="C56" s="81" t="s">
        <v>42</v>
      </c>
      <c r="D56" s="82"/>
      <c r="E56" s="102">
        <f t="shared" ref="E56:H56" si="6">+E52+E55</f>
        <v>25484603.66</v>
      </c>
      <c r="F56" s="102">
        <f t="shared" si="6"/>
        <v>22645151.715</v>
      </c>
      <c r="G56" s="102">
        <f t="shared" si="6"/>
        <v>24875415.300000001</v>
      </c>
      <c r="H56" s="103">
        <f t="shared" si="6"/>
        <v>29616113.985000003</v>
      </c>
      <c r="I56" s="28"/>
    </row>
    <row r="57" spans="1:30" s="22" customFormat="1" ht="20.399999999999999" customHeight="1" x14ac:dyDescent="0.25">
      <c r="A57" s="16"/>
      <c r="B57" s="16"/>
      <c r="C57" s="104"/>
      <c r="D57" s="85"/>
      <c r="E57" s="105"/>
      <c r="F57" s="105"/>
      <c r="G57" s="105"/>
      <c r="H57" s="106"/>
      <c r="I57" s="28"/>
    </row>
    <row r="58" spans="1:30" s="22" customFormat="1" ht="20.399999999999999" customHeight="1" x14ac:dyDescent="0.25">
      <c r="A58" s="16"/>
      <c r="B58" s="16"/>
      <c r="C58" s="76" t="s">
        <v>43</v>
      </c>
      <c r="D58" s="107">
        <f>1-E50</f>
        <v>0.73499999999999999</v>
      </c>
      <c r="E58" s="108">
        <f>+E60-E56</f>
        <v>9188326.4896598645</v>
      </c>
      <c r="F58" s="108">
        <f t="shared" ref="F58:H58" si="7">+F60-F56</f>
        <v>8164578.5094897971</v>
      </c>
      <c r="G58" s="108">
        <f t="shared" si="7"/>
        <v>8968687.1489795931</v>
      </c>
      <c r="H58" s="109">
        <f t="shared" si="7"/>
        <v>10677918.647653062</v>
      </c>
      <c r="I58" s="28"/>
    </row>
    <row r="59" spans="1:30" s="22" customFormat="1" ht="20.399999999999999" customHeight="1" thickBot="1" x14ac:dyDescent="0.3">
      <c r="A59" s="16"/>
      <c r="B59" s="16"/>
      <c r="C59" s="76"/>
      <c r="D59" s="110"/>
      <c r="E59" s="111"/>
      <c r="F59" s="111"/>
      <c r="G59" s="111"/>
      <c r="H59" s="112"/>
      <c r="I59" s="28"/>
    </row>
    <row r="60" spans="1:30" s="22" customFormat="1" ht="20.399999999999999" customHeight="1" thickBot="1" x14ac:dyDescent="0.3">
      <c r="A60" s="16"/>
      <c r="B60" s="16"/>
      <c r="C60" s="81" t="s">
        <v>51</v>
      </c>
      <c r="D60" s="113"/>
      <c r="E60" s="102">
        <f>+E56/D58</f>
        <v>34672930.149659865</v>
      </c>
      <c r="F60" s="102">
        <f>+F56/D58</f>
        <v>30809730.224489797</v>
      </c>
      <c r="G60" s="102">
        <f>+G56/D58</f>
        <v>33844102.448979594</v>
      </c>
      <c r="H60" s="103">
        <f>+H56/D58</f>
        <v>40294032.632653065</v>
      </c>
      <c r="I60" s="28"/>
    </row>
    <row r="61" spans="1:30" s="22" customFormat="1" ht="20.399999999999999" customHeight="1" thickBot="1" x14ac:dyDescent="0.3">
      <c r="A61" s="16"/>
      <c r="B61" s="16"/>
      <c r="C61" s="115" t="s">
        <v>44</v>
      </c>
      <c r="D61" s="113"/>
      <c r="E61" s="102">
        <v>1875113</v>
      </c>
      <c r="F61" s="102">
        <v>1875113</v>
      </c>
      <c r="G61" s="102">
        <v>1875113</v>
      </c>
      <c r="H61" s="103">
        <v>1875113</v>
      </c>
      <c r="I61" s="28"/>
    </row>
    <row r="62" spans="1:30" s="22" customFormat="1" ht="20.399999999999999" customHeight="1" thickBot="1" x14ac:dyDescent="0.3">
      <c r="A62" s="16"/>
      <c r="B62" s="16"/>
      <c r="C62" s="81" t="s">
        <v>52</v>
      </c>
      <c r="D62" s="113"/>
      <c r="E62" s="102">
        <f t="shared" ref="E62:H62" si="8">+E61+E60</f>
        <v>36548043.149659865</v>
      </c>
      <c r="F62" s="102">
        <f t="shared" si="8"/>
        <v>32684843.224489797</v>
      </c>
      <c r="G62" s="102">
        <f>+G61+G60</f>
        <v>35719215.448979594</v>
      </c>
      <c r="H62" s="103">
        <f t="shared" si="8"/>
        <v>42169145.632653065</v>
      </c>
      <c r="I62" s="28"/>
    </row>
    <row r="63" spans="1:30" s="5" customFormat="1" ht="15.6" x14ac:dyDescent="0.3">
      <c r="A63" s="10"/>
      <c r="B63" s="10"/>
      <c r="D63" s="8"/>
      <c r="I63" s="7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s="5" customFormat="1" ht="15.6" x14ac:dyDescent="0.3">
      <c r="A64" s="10"/>
      <c r="B64" s="10"/>
      <c r="C64" s="114" t="s">
        <v>53</v>
      </c>
      <c r="D64" s="114"/>
      <c r="E64" s="114"/>
      <c r="I64" s="7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</sheetData>
  <conditionalFormatting sqref="E43:H43">
    <cfRule type="cellIs" dxfId="5" priority="44" stopIfTrue="1" operator="lessThan">
      <formula>0</formula>
    </cfRule>
  </conditionalFormatting>
  <conditionalFormatting sqref="E37:H41 E43:H43 E7:H7 E10:H18 E21:H30">
    <cfRule type="expression" dxfId="4" priority="43" stopIfTrue="1">
      <formula>ISBLANK(E7)</formula>
    </cfRule>
  </conditionalFormatting>
  <conditionalFormatting sqref="E31:E32">
    <cfRule type="expression" dxfId="3" priority="12" stopIfTrue="1">
      <formula>ISBLANK(E31)</formula>
    </cfRule>
  </conditionalFormatting>
  <conditionalFormatting sqref="F31:F32">
    <cfRule type="expression" dxfId="2" priority="11" stopIfTrue="1">
      <formula>ISBLANK(F31)</formula>
    </cfRule>
  </conditionalFormatting>
  <conditionalFormatting sqref="G31:G32">
    <cfRule type="expression" dxfId="1" priority="10" stopIfTrue="1">
      <formula>ISBLANK(G31)</formula>
    </cfRule>
  </conditionalFormatting>
  <conditionalFormatting sqref="H31:H32">
    <cfRule type="expression" dxfId="0" priority="9" stopIfTrue="1">
      <formula>ISBLANK(H31)</formula>
    </cfRule>
  </conditionalFormatting>
  <printOptions horizontalCentered="1"/>
  <pageMargins left="0.70866141732283472" right="0.70866141732283472" top="1.299212598425197" bottom="0.55118110236220474" header="0.31496062992125984" footer="0.31496062992125984"/>
  <pageSetup scale="47" orientation="portrait" r:id="rId1"/>
  <headerFooter scaleWithDoc="0">
    <oddHeader xml:space="preserve">&amp;R&amp;"Calibri,Regular"&amp;7Toronto Hydro-Electric System Limited
EB-2018-0165
Interrogatory Responses
&amp;"Calibri,Bold"4B-STAFF-142&amp;"Calibri,Regular"
Appendix B
FILED:  January 21, 2019
Page &amp;P of &amp;N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A9BE3F8399684E98F75AD82101D2E8" ma:contentTypeVersion="0" ma:contentTypeDescription="Create a new document." ma:contentTypeScope="" ma:versionID="64ac6a507758e96d8d3804d4251f128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76F6AA-897F-4CEB-8C9D-6F0676E9509C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12f68b52-648b-46a0-8463-d3282342a499"/>
    <ds:schemaRef ds:uri="http://schemas.openxmlformats.org/package/2006/metadata/core-properties"/>
    <ds:schemaRef ds:uri="http://schemas.microsoft.com/sharepoint/v3/field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B99757C-0430-4173-B3B8-45DF474872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88CAF4-A756-4C27-895A-AEE465900B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2021-2024 PILs Calculation</vt:lpstr>
      <vt:lpstr>'2021-2024 PILs Calculation'!Print_Area</vt:lpstr>
      <vt:lpstr>'2021-2024 PILs Calculation'!Print_Titles</vt:lpstr>
    </vt:vector>
  </TitlesOfParts>
  <Company>Toronto Hydro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Grace Wong</dc:creator>
  <cp:lastModifiedBy>Elissar El-Hage</cp:lastModifiedBy>
  <cp:lastPrinted>2019-01-20T21:03:33Z</cp:lastPrinted>
  <dcterms:created xsi:type="dcterms:W3CDTF">2018-12-20T21:10:59Z</dcterms:created>
  <dcterms:modified xsi:type="dcterms:W3CDTF">2019-01-20T21:03:45Z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0x01010025A9BE3F8399684E98F75AD82101D2E8</vt:lpwstr>
  </property>
</Properties>
</file>