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roy\Desktop\"/>
    </mc:Choice>
  </mc:AlternateContent>
  <bookViews>
    <workbookView xWindow="0" yWindow="0" windowWidth="21600" windowHeight="10020"/>
  </bookViews>
  <sheets>
    <sheet name="Appendix B - Account 158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43" i="1" l="1"/>
  <c r="C41" i="1"/>
  <c r="E41" i="1" s="1"/>
  <c r="E40" i="1"/>
  <c r="E39" i="1"/>
  <c r="E38" i="1"/>
  <c r="E37" i="1"/>
  <c r="E36" i="1"/>
  <c r="E35" i="1"/>
  <c r="E34" i="1"/>
  <c r="E33" i="1"/>
  <c r="E32" i="1"/>
  <c r="E31" i="1"/>
  <c r="E30" i="1"/>
  <c r="C29" i="1"/>
  <c r="E29" i="1" s="1"/>
  <c r="E28" i="1"/>
  <c r="E27" i="1"/>
  <c r="E26" i="1"/>
  <c r="E25" i="1"/>
  <c r="E24" i="1"/>
  <c r="E23" i="1"/>
  <c r="E22" i="1"/>
  <c r="E21" i="1"/>
  <c r="E20" i="1"/>
  <c r="E19" i="1"/>
  <c r="E18" i="1"/>
  <c r="C17" i="1"/>
  <c r="E17" i="1" s="1"/>
  <c r="E16" i="1"/>
  <c r="E15" i="1"/>
  <c r="E14" i="1"/>
  <c r="E13" i="1"/>
  <c r="E12" i="1"/>
  <c r="E11" i="1"/>
  <c r="E10" i="1"/>
  <c r="E9" i="1"/>
  <c r="E8" i="1"/>
  <c r="E7" i="1"/>
  <c r="E6" i="1"/>
  <c r="E43" i="1" l="1"/>
  <c r="E47" i="1" s="1"/>
  <c r="E50" i="1" s="1"/>
  <c r="C43" i="1"/>
</calcChain>
</file>

<file path=xl/sharedStrings.xml><?xml version="1.0" encoding="utf-8"?>
<sst xmlns="http://schemas.openxmlformats.org/spreadsheetml/2006/main" count="48" uniqueCount="24">
  <si>
    <t>Ottawa River Power Corporation</t>
  </si>
  <si>
    <t>Appendix B - Global Adjustment Settlement Analysis</t>
  </si>
  <si>
    <t>2015 to 2017</t>
  </si>
  <si>
    <t>GA Collected per GL (Prior to GA adjustments)</t>
  </si>
  <si>
    <t>Non-RPP GA Claimed from HONE</t>
  </si>
  <si>
    <t>Difference between 1st estimate and actual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</si>
  <si>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</si>
  <si>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</si>
  <si>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</si>
  <si>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</si>
  <si>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</si>
  <si>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</si>
  <si>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</si>
  <si>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</si>
  <si>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</si>
  <si>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</si>
  <si>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</si>
  <si>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</si>
  <si>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GA on Embedded Generation Settled in 2018</t>
  </si>
  <si>
    <t>2017 Unbilled Revenues settled in 2018</t>
  </si>
  <si>
    <t>Account 1589 Balance at December 31, 2017</t>
  </si>
  <si>
    <t>Difference</t>
  </si>
  <si>
    <t>Calculated Variance</t>
  </si>
  <si>
    <t>Difference aligns with the sum of unresolved differences per the GA work form :. Analysis is deemed reasonable.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</si>
</sst>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0" fontId="2" fillId="0" borderId="1" xfId="0" applyFont="1" applyBorder="1" applyAlignment="1">
      <alignment horizontal="center" wrapText="1"/>
    </xf>
    <xf numFmtId="0" fontId="2" fillId="0" borderId="0" xfId="0" applyFont="1"/>
    <xf numFmtId="43" fontId="0" fillId="0" borderId="0" xfId="0" applyNumberFormat="1"/>
    <xf numFmtId="43" fontId="0" fillId="0" borderId="0" xfId="1" applyFont="1" applyFill="1"/>
    <xf numFmtId="43" fontId="0" fillId="0" borderId="5" xfId="1" applyFont="1" applyBorder="1"/>
    <xf numFmtId="43" fontId="0" fillId="0" borderId="5" xfId="0" applyNumberFormat="1" applyBorder="1"/>
    <xf numFmtId="43" fontId="0" fillId="0" borderId="1" xfId="0" applyNumberFormat="1" applyBorder="1"/>
    <xf numFmtId="43" fontId="0" fillId="0" borderId="0" xfId="1" applyFont="1" applyBorder="1"/>
    <xf numFmtId="43" fontId="0" fillId="0" borderId="0" xfId="0" applyNumberFormat="1" applyBorder="1"/>
    <xf numFmtId="43" fontId="2" fillId="0" borderId="0" xfId="1" applyFont="1"/>
    <xf numFmtId="0" fontId="2" fillId="0" borderId="1" xfId="0" applyFont="1" applyFill="1" applyBorder="1" applyAlignment="1">
      <alignment horizontal="center" wrapText="1"/>
    </xf>
    <xf numFmtId="43" fontId="0" fillId="0" borderId="5" xfId="1" applyFont="1" applyFill="1" applyBorder="1"/>
    <xf numFmtId="43" fontId="0" fillId="0" borderId="1" xfId="0" applyNumberFormat="1" applyFill="1" applyBorder="1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topLeftCell="A22" workbookViewId="0">
      <selection activeCell="F50" sqref="F50"/>
    </sheetView>
  </sheetViews>
  <sheetFormatPr defaultRowHeight="15" x14ac:dyDescent="0.25"/>
  <cols>
    <col min="1" max="1" width="23.140625" customWidth="1"/>
    <col min="2" max="2" width="21.5703125" customWidth="1"/>
    <col min="3" max="3" width="15.7109375" customWidth="1"/>
    <col min="4" max="4" width="15.7109375" style="15" customWidth="1"/>
    <col min="5" max="5" width="15.7109375" customWidth="1"/>
  </cols>
  <sheetData>
    <row r="1" spans="1:5" x14ac:dyDescent="0.25">
      <c r="A1" s="16" t="s">
        <v>0</v>
      </c>
      <c r="B1" s="16"/>
      <c r="C1" s="16"/>
      <c r="D1" s="16"/>
      <c r="E1" s="16"/>
    </row>
    <row r="2" spans="1:5" x14ac:dyDescent="0.25">
      <c r="A2" s="16" t="s">
        <v>1</v>
      </c>
      <c r="B2" s="16"/>
      <c r="C2" s="16"/>
      <c r="D2" s="16"/>
      <c r="E2" s="16"/>
    </row>
    <row r="3" spans="1:5" x14ac:dyDescent="0.25">
      <c r="A3" s="16" t="s">
        <v>2</v>
      </c>
      <c r="B3" s="16"/>
      <c r="C3" s="16"/>
      <c r="D3" s="16"/>
      <c r="E3" s="16"/>
    </row>
    <row r="5" spans="1:5" ht="60.75" thickBot="1" x14ac:dyDescent="0.3">
      <c r="C5" s="2" t="s">
        <v>3</v>
      </c>
      <c r="D5" s="12" t="s">
        <v>4</v>
      </c>
      <c r="E5" s="2" t="s">
        <v>5</v>
      </c>
    </row>
    <row r="6" spans="1:5" x14ac:dyDescent="0.25">
      <c r="A6" s="17">
        <v>2015</v>
      </c>
      <c r="B6" s="3" t="s">
        <v>6</v>
      </c>
      <c r="C6" s="1">
        <v>477784.04</v>
      </c>
      <c r="D6" s="5">
        <v>360604.39</v>
      </c>
      <c r="E6" s="4">
        <f>C6-D6</f>
        <v>117179.64999999997</v>
      </c>
    </row>
    <row r="7" spans="1:5" x14ac:dyDescent="0.25">
      <c r="A7" s="18"/>
      <c r="B7" s="3" t="s">
        <v>7</v>
      </c>
      <c r="C7" s="1">
        <v>380671.13</v>
      </c>
      <c r="D7" s="5">
        <v>400835.15</v>
      </c>
      <c r="E7" s="4">
        <f t="shared" ref="E7:E41" si="0">C7-D7</f>
        <v>-20164.020000000019</v>
      </c>
    </row>
    <row r="8" spans="1:5" x14ac:dyDescent="0.25">
      <c r="A8" s="18"/>
      <c r="B8" s="3" t="s">
        <v>8</v>
      </c>
      <c r="C8" s="1">
        <v>450716.94</v>
      </c>
      <c r="D8" s="5">
        <v>276493</v>
      </c>
      <c r="E8" s="4">
        <f t="shared" si="0"/>
        <v>174223.94</v>
      </c>
    </row>
    <row r="9" spans="1:5" x14ac:dyDescent="0.25">
      <c r="A9" s="18"/>
      <c r="B9" s="3" t="s">
        <v>9</v>
      </c>
      <c r="C9" s="1">
        <v>257004.67</v>
      </c>
      <c r="D9" s="5">
        <v>350409.78</v>
      </c>
      <c r="E9" s="4">
        <f t="shared" si="0"/>
        <v>-93405.110000000015</v>
      </c>
    </row>
    <row r="10" spans="1:5" x14ac:dyDescent="0.25">
      <c r="A10" s="18"/>
      <c r="B10" s="3" t="s">
        <v>10</v>
      </c>
      <c r="C10" s="1">
        <v>332791.95</v>
      </c>
      <c r="D10" s="5">
        <v>510823.06</v>
      </c>
      <c r="E10" s="4">
        <f t="shared" si="0"/>
        <v>-178031.11</v>
      </c>
    </row>
    <row r="11" spans="1:5" x14ac:dyDescent="0.25">
      <c r="A11" s="18"/>
      <c r="B11" s="3" t="s">
        <v>11</v>
      </c>
      <c r="C11" s="1">
        <v>483990.49</v>
      </c>
      <c r="D11" s="5">
        <v>525630.75</v>
      </c>
      <c r="E11" s="4">
        <f t="shared" si="0"/>
        <v>-41640.260000000009</v>
      </c>
    </row>
    <row r="12" spans="1:5" x14ac:dyDescent="0.25">
      <c r="A12" s="18"/>
      <c r="B12" s="3" t="s">
        <v>12</v>
      </c>
      <c r="C12" s="1">
        <v>521980.04</v>
      </c>
      <c r="D12" s="5">
        <v>550731.36</v>
      </c>
      <c r="E12" s="4">
        <f t="shared" si="0"/>
        <v>-28751.320000000007</v>
      </c>
    </row>
    <row r="13" spans="1:5" x14ac:dyDescent="0.25">
      <c r="A13" s="18"/>
      <c r="B13" s="3" t="s">
        <v>13</v>
      </c>
      <c r="C13" s="1">
        <v>527815.91</v>
      </c>
      <c r="D13" s="5">
        <v>473243.11</v>
      </c>
      <c r="E13" s="4">
        <f t="shared" si="0"/>
        <v>54572.800000000047</v>
      </c>
    </row>
    <row r="14" spans="1:5" x14ac:dyDescent="0.25">
      <c r="A14" s="18"/>
      <c r="B14" s="3" t="s">
        <v>14</v>
      </c>
      <c r="C14" s="1">
        <v>538066.13</v>
      </c>
      <c r="D14" s="5">
        <v>454672.05</v>
      </c>
      <c r="E14" s="4">
        <f t="shared" si="0"/>
        <v>83394.080000000016</v>
      </c>
    </row>
    <row r="15" spans="1:5" x14ac:dyDescent="0.25">
      <c r="A15" s="18"/>
      <c r="B15" s="3" t="s">
        <v>15</v>
      </c>
      <c r="C15" s="1">
        <v>494660.19</v>
      </c>
      <c r="D15" s="5">
        <v>435718</v>
      </c>
      <c r="E15" s="4">
        <f t="shared" si="0"/>
        <v>58942.19</v>
      </c>
    </row>
    <row r="16" spans="1:5" x14ac:dyDescent="0.25">
      <c r="A16" s="18"/>
      <c r="B16" s="3" t="s">
        <v>16</v>
      </c>
      <c r="C16" s="1">
        <v>385569.32</v>
      </c>
      <c r="D16" s="5">
        <v>562339.11</v>
      </c>
      <c r="E16" s="4">
        <f t="shared" si="0"/>
        <v>-176769.78999999998</v>
      </c>
    </row>
    <row r="17" spans="1:5" ht="15.75" thickBot="1" x14ac:dyDescent="0.3">
      <c r="A17" s="19"/>
      <c r="B17" s="3" t="s">
        <v>17</v>
      </c>
      <c r="C17" s="1">
        <f>571060.97+559233.25-723223.5</f>
        <v>407070.71999999997</v>
      </c>
      <c r="D17" s="5">
        <v>684978.61</v>
      </c>
      <c r="E17" s="4">
        <f t="shared" si="0"/>
        <v>-277907.89</v>
      </c>
    </row>
    <row r="18" spans="1:5" x14ac:dyDescent="0.25">
      <c r="A18" s="17">
        <v>2016</v>
      </c>
      <c r="B18" s="3" t="s">
        <v>6</v>
      </c>
      <c r="C18" s="1">
        <v>609759.23</v>
      </c>
      <c r="D18" s="5">
        <v>511461.46</v>
      </c>
      <c r="E18" s="4">
        <f t="shared" si="0"/>
        <v>98297.76999999996</v>
      </c>
    </row>
    <row r="19" spans="1:5" x14ac:dyDescent="0.25">
      <c r="A19" s="18"/>
      <c r="B19" s="3" t="s">
        <v>7</v>
      </c>
      <c r="C19" s="1">
        <v>533959.88</v>
      </c>
      <c r="D19" s="5">
        <v>542511.01</v>
      </c>
      <c r="E19" s="4">
        <f t="shared" si="0"/>
        <v>-8551.1300000000047</v>
      </c>
    </row>
    <row r="20" spans="1:5" x14ac:dyDescent="0.25">
      <c r="A20" s="18"/>
      <c r="B20" s="3" t="s">
        <v>8</v>
      </c>
      <c r="C20" s="1">
        <v>622223.63</v>
      </c>
      <c r="D20" s="5">
        <v>641535.93999999994</v>
      </c>
      <c r="E20" s="4">
        <f t="shared" si="0"/>
        <v>-19312.309999999939</v>
      </c>
    </row>
    <row r="21" spans="1:5" x14ac:dyDescent="0.25">
      <c r="A21" s="18"/>
      <c r="B21" s="3" t="s">
        <v>9</v>
      </c>
      <c r="C21" s="1">
        <v>535557.19999999995</v>
      </c>
      <c r="D21" s="5">
        <v>656966.12</v>
      </c>
      <c r="E21" s="4">
        <f t="shared" si="0"/>
        <v>-121408.92000000004</v>
      </c>
    </row>
    <row r="22" spans="1:5" x14ac:dyDescent="0.25">
      <c r="A22" s="18"/>
      <c r="B22" s="3" t="s">
        <v>10</v>
      </c>
      <c r="C22" s="1">
        <v>623544.32999999996</v>
      </c>
      <c r="D22" s="5">
        <v>606647.66</v>
      </c>
      <c r="E22" s="4">
        <f t="shared" si="0"/>
        <v>16896.669999999925</v>
      </c>
    </row>
    <row r="23" spans="1:5" x14ac:dyDescent="0.25">
      <c r="A23" s="18"/>
      <c r="B23" s="3" t="s">
        <v>11</v>
      </c>
      <c r="C23" s="1">
        <v>563074.88</v>
      </c>
      <c r="D23" s="5">
        <v>604873.82999999996</v>
      </c>
      <c r="E23" s="4">
        <f t="shared" si="0"/>
        <v>-41798.949999999953</v>
      </c>
    </row>
    <row r="24" spans="1:5" x14ac:dyDescent="0.25">
      <c r="A24" s="18"/>
      <c r="B24" s="3" t="s">
        <v>12</v>
      </c>
      <c r="C24" s="1">
        <v>619111.53</v>
      </c>
      <c r="D24" s="5">
        <v>506705.94</v>
      </c>
      <c r="E24" s="4">
        <f t="shared" si="0"/>
        <v>112405.59000000003</v>
      </c>
    </row>
    <row r="25" spans="1:5" x14ac:dyDescent="0.25">
      <c r="A25" s="18"/>
      <c r="B25" s="3" t="s">
        <v>13</v>
      </c>
      <c r="C25" s="1">
        <v>500449.94</v>
      </c>
      <c r="D25" s="5">
        <v>495635.13</v>
      </c>
      <c r="E25" s="4">
        <f t="shared" si="0"/>
        <v>4814.8099999999977</v>
      </c>
    </row>
    <row r="26" spans="1:5" x14ac:dyDescent="0.25">
      <c r="A26" s="18"/>
      <c r="B26" s="3" t="s">
        <v>14</v>
      </c>
      <c r="C26" s="1">
        <v>584533.18000000005</v>
      </c>
      <c r="D26" s="5">
        <v>494972.98</v>
      </c>
      <c r="E26" s="4">
        <f t="shared" si="0"/>
        <v>89560.20000000007</v>
      </c>
    </row>
    <row r="27" spans="1:5" x14ac:dyDescent="0.25">
      <c r="A27" s="18"/>
      <c r="B27" s="3" t="s">
        <v>15</v>
      </c>
      <c r="C27" s="1">
        <v>433383.74</v>
      </c>
      <c r="D27" s="5">
        <v>556360.78</v>
      </c>
      <c r="E27" s="4">
        <f t="shared" si="0"/>
        <v>-122977.04000000004</v>
      </c>
    </row>
    <row r="28" spans="1:5" x14ac:dyDescent="0.25">
      <c r="A28" s="18"/>
      <c r="B28" s="3" t="s">
        <v>16</v>
      </c>
      <c r="C28" s="1">
        <v>432493.02</v>
      </c>
      <c r="D28" s="5">
        <v>506598.40000000002</v>
      </c>
      <c r="E28" s="4">
        <f t="shared" si="0"/>
        <v>-74105.38</v>
      </c>
    </row>
    <row r="29" spans="1:5" ht="15.75" thickBot="1" x14ac:dyDescent="0.3">
      <c r="A29" s="19"/>
      <c r="B29" s="3" t="s">
        <v>17</v>
      </c>
      <c r="C29" s="1">
        <f>924532.24+723223.5+59952.3-913235.76</f>
        <v>794472.28</v>
      </c>
      <c r="D29" s="5">
        <v>745495.1</v>
      </c>
      <c r="E29" s="4">
        <f t="shared" si="0"/>
        <v>48977.180000000051</v>
      </c>
    </row>
    <row r="30" spans="1:5" x14ac:dyDescent="0.25">
      <c r="A30" s="17">
        <v>2017</v>
      </c>
      <c r="B30" s="3" t="s">
        <v>6</v>
      </c>
      <c r="C30" s="1">
        <v>689181.71</v>
      </c>
      <c r="D30" s="5">
        <v>551977.91</v>
      </c>
      <c r="E30" s="4">
        <f t="shared" si="0"/>
        <v>137203.79999999993</v>
      </c>
    </row>
    <row r="31" spans="1:5" x14ac:dyDescent="0.25">
      <c r="A31" s="18"/>
      <c r="B31" s="3" t="s">
        <v>7</v>
      </c>
      <c r="C31" s="1">
        <v>459629.05</v>
      </c>
      <c r="D31" s="5">
        <f>223590.97-31653.5</f>
        <v>191937.47</v>
      </c>
      <c r="E31" s="4">
        <f t="shared" si="0"/>
        <v>267691.57999999996</v>
      </c>
    </row>
    <row r="32" spans="1:5" x14ac:dyDescent="0.25">
      <c r="A32" s="18"/>
      <c r="B32" s="3" t="s">
        <v>8</v>
      </c>
      <c r="C32" s="1">
        <v>572131.19999999995</v>
      </c>
      <c r="D32" s="5">
        <v>625664.13</v>
      </c>
      <c r="E32" s="4">
        <f t="shared" si="0"/>
        <v>-53532.930000000051</v>
      </c>
    </row>
    <row r="33" spans="1:5" x14ac:dyDescent="0.25">
      <c r="A33" s="18"/>
      <c r="B33" s="3" t="s">
        <v>9</v>
      </c>
      <c r="C33" s="1">
        <v>495684.46</v>
      </c>
      <c r="D33" s="5">
        <v>390892.6</v>
      </c>
      <c r="E33" s="4">
        <f t="shared" si="0"/>
        <v>104791.86000000004</v>
      </c>
    </row>
    <row r="34" spans="1:5" x14ac:dyDescent="0.25">
      <c r="A34" s="18"/>
      <c r="B34" s="3" t="s">
        <v>10</v>
      </c>
      <c r="C34" s="1">
        <v>392948.58</v>
      </c>
      <c r="D34" s="5">
        <v>555325.42000000004</v>
      </c>
      <c r="E34" s="4">
        <f t="shared" si="0"/>
        <v>-162376.84000000003</v>
      </c>
    </row>
    <row r="35" spans="1:5" x14ac:dyDescent="0.25">
      <c r="A35" s="18"/>
      <c r="B35" s="3" t="s">
        <v>11</v>
      </c>
      <c r="C35" s="1">
        <v>505235.01</v>
      </c>
      <c r="D35" s="5">
        <v>684690.04</v>
      </c>
      <c r="E35" s="4">
        <f t="shared" si="0"/>
        <v>-179455.03000000003</v>
      </c>
    </row>
    <row r="36" spans="1:5" x14ac:dyDescent="0.25">
      <c r="A36" s="18"/>
      <c r="B36" s="3" t="s">
        <v>12</v>
      </c>
      <c r="C36" s="1">
        <v>639786.03</v>
      </c>
      <c r="D36" s="5">
        <v>647516.54</v>
      </c>
      <c r="E36" s="4">
        <f t="shared" si="0"/>
        <v>-7730.5100000000093</v>
      </c>
    </row>
    <row r="37" spans="1:5" x14ac:dyDescent="0.25">
      <c r="A37" s="18"/>
      <c r="B37" s="3" t="s">
        <v>13</v>
      </c>
      <c r="C37" s="1">
        <v>617323.30000000005</v>
      </c>
      <c r="D37" s="5">
        <v>641347.86</v>
      </c>
      <c r="E37" s="4">
        <f t="shared" si="0"/>
        <v>-24024.559999999939</v>
      </c>
    </row>
    <row r="38" spans="1:5" x14ac:dyDescent="0.25">
      <c r="A38" s="18"/>
      <c r="B38" s="3" t="s">
        <v>14</v>
      </c>
      <c r="C38" s="1">
        <v>645925.54</v>
      </c>
      <c r="D38" s="5">
        <v>575206.5</v>
      </c>
      <c r="E38" s="4">
        <f t="shared" si="0"/>
        <v>70719.040000000037</v>
      </c>
    </row>
    <row r="39" spans="1:5" x14ac:dyDescent="0.25">
      <c r="A39" s="18"/>
      <c r="B39" s="3" t="s">
        <v>15</v>
      </c>
      <c r="C39" s="1">
        <v>762342.54</v>
      </c>
      <c r="D39" s="5">
        <v>542770.55000000005</v>
      </c>
      <c r="E39" s="4">
        <f t="shared" si="0"/>
        <v>219571.99</v>
      </c>
    </row>
    <row r="40" spans="1:5" x14ac:dyDescent="0.25">
      <c r="A40" s="18"/>
      <c r="B40" s="3" t="s">
        <v>16</v>
      </c>
      <c r="C40" s="1">
        <v>554912.87</v>
      </c>
      <c r="D40" s="5">
        <v>655435.82999999996</v>
      </c>
      <c r="E40" s="4">
        <f t="shared" si="0"/>
        <v>-100522.95999999996</v>
      </c>
    </row>
    <row r="41" spans="1:5" ht="15.75" thickBot="1" x14ac:dyDescent="0.3">
      <c r="A41" s="19"/>
      <c r="B41" s="3" t="s">
        <v>17</v>
      </c>
      <c r="C41" s="6">
        <f>539975.53-601041.34-59952-174549+913235.76</f>
        <v>617668.95000000007</v>
      </c>
      <c r="D41" s="13">
        <v>543514.54</v>
      </c>
      <c r="E41" s="7">
        <f t="shared" si="0"/>
        <v>74154.410000000033</v>
      </c>
    </row>
    <row r="43" spans="1:5" ht="15.75" thickBot="1" x14ac:dyDescent="0.3">
      <c r="C43" s="8">
        <f t="shared" ref="C43:D43" si="1">SUM(C6:C41)</f>
        <v>19063453.609999999</v>
      </c>
      <c r="D43" s="14">
        <f t="shared" si="1"/>
        <v>19062522.109999996</v>
      </c>
      <c r="E43" s="9">
        <f>-SUM(E6:E41)</f>
        <v>-931.50000000005821</v>
      </c>
    </row>
    <row r="44" spans="1:5" x14ac:dyDescent="0.25">
      <c r="A44" s="3" t="s">
        <v>18</v>
      </c>
      <c r="C44" s="1"/>
      <c r="E44" s="9">
        <v>25744</v>
      </c>
    </row>
    <row r="45" spans="1:5" x14ac:dyDescent="0.25">
      <c r="A45" s="3" t="s">
        <v>19</v>
      </c>
      <c r="C45" s="1"/>
      <c r="E45" s="6">
        <v>-7588</v>
      </c>
    </row>
    <row r="46" spans="1:5" x14ac:dyDescent="0.25">
      <c r="C46" s="1"/>
    </row>
    <row r="47" spans="1:5" x14ac:dyDescent="0.25">
      <c r="A47" s="3" t="s">
        <v>22</v>
      </c>
      <c r="C47" s="1"/>
      <c r="E47" s="10">
        <f>SUM(E43:E45)</f>
        <v>17224.499999999942</v>
      </c>
    </row>
    <row r="48" spans="1:5" x14ac:dyDescent="0.25">
      <c r="A48" s="3" t="s">
        <v>20</v>
      </c>
      <c r="C48" s="1"/>
      <c r="E48" s="6">
        <v>141052.39000000001</v>
      </c>
    </row>
    <row r="50" spans="1:6" ht="15.75" thickBot="1" x14ac:dyDescent="0.3">
      <c r="A50" s="3" t="s">
        <v>21</v>
      </c>
      <c r="E50" s="8">
        <f>E47-E48</f>
        <v>-123827.89000000007</v>
      </c>
      <c r="F50" s="11" t="s">
        <v>23</v>
      </c>
    </row>
    <row r="52" spans="1:6" x14ac:dyDescent="0.25">
      <c r="E52" s="4"/>
    </row>
    <row r="55" spans="1:6" ht="18" customHeight="1" x14ac:dyDescent="0.25"/>
  </sheetData>
  <mergeCells count="6">
    <mergeCell ref="A30:A41"/>
    <mergeCell ref="A1:E1"/>
    <mergeCell ref="A2:E2"/>
    <mergeCell ref="A3:E3"/>
    <mergeCell ref="A6:A17"/>
    <mergeCell ref="A18:A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B - Account 1589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Roy</dc:creator>
  <cp:lastModifiedBy>Jeffrey Roy</cp:lastModifiedBy>
  <dcterms:created xsi:type="dcterms:W3CDTF">2019-01-22T19:58:21Z</dcterms:created>
  <dcterms:modified xsi:type="dcterms:W3CDTF">2019-01-23T13:10:02Z</dcterms:modified>
</cp:coreProperties>
</file>