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ydro\dfsroot\CorporateFinancials\2019 Cost of Service Repository\Technical Conference Undertakings\JTC1.4\"/>
    </mc:Choice>
  </mc:AlternateContent>
  <bookViews>
    <workbookView xWindow="0" yWindow="0" windowWidth="20160" windowHeight="8472"/>
  </bookViews>
  <sheets>
    <sheet name="Energy Exp" sheetId="1" r:id="rId1"/>
  </sheets>
  <definedNames>
    <definedName name="_Order1">255</definedName>
    <definedName name="TM1REBUILDOPTION">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W7" i="1" s="1"/>
  <c r="W6" i="1"/>
  <c r="T7" i="1"/>
  <c r="U7" i="1"/>
  <c r="V7" i="1"/>
  <c r="T11" i="1"/>
  <c r="U11" i="1"/>
  <c r="V11" i="1"/>
  <c r="T18" i="1"/>
  <c r="W16" i="1" s="1"/>
  <c r="U18" i="1"/>
  <c r="V18" i="1"/>
  <c r="E7" i="1"/>
  <c r="I13" i="1"/>
  <c r="L8" i="1"/>
  <c r="F9" i="1"/>
  <c r="L9" i="1"/>
  <c r="L10" i="1"/>
  <c r="F11" i="1"/>
  <c r="O11" i="1"/>
  <c r="F13" i="1"/>
  <c r="Q13" i="1" s="1"/>
  <c r="L13" i="1"/>
  <c r="F14" i="1"/>
  <c r="L14" i="1"/>
  <c r="L15" i="1"/>
  <c r="Q15" i="1" s="1"/>
  <c r="L16" i="1"/>
  <c r="Q16" i="1" s="1"/>
  <c r="L17" i="1"/>
  <c r="Q17" i="1" s="1"/>
  <c r="O17" i="1"/>
  <c r="E25" i="1"/>
  <c r="C31" i="1"/>
  <c r="I33" i="1"/>
  <c r="L26" i="1"/>
  <c r="F27" i="1"/>
  <c r="L27" i="1"/>
  <c r="O27" i="1"/>
  <c r="O28" i="1"/>
  <c r="F28" i="1"/>
  <c r="L28" i="1"/>
  <c r="F29" i="1"/>
  <c r="L29" i="1"/>
  <c r="O31" i="1"/>
  <c r="F31" i="1"/>
  <c r="L31" i="1"/>
  <c r="C32" i="1"/>
  <c r="L32" i="1"/>
  <c r="O33" i="1"/>
  <c r="L33" i="1"/>
  <c r="Q33" i="1" s="1"/>
  <c r="O34" i="1"/>
  <c r="L34" i="1"/>
  <c r="Q34" i="1" s="1"/>
  <c r="O35" i="1"/>
  <c r="L35" i="1"/>
  <c r="Q35" i="1" s="1"/>
  <c r="P35" i="1" l="1"/>
  <c r="F5" i="1"/>
  <c r="L22" i="1"/>
  <c r="L23" i="1"/>
  <c r="L5" i="1"/>
  <c r="P33" i="1"/>
  <c r="W10" i="1"/>
  <c r="W9" i="1"/>
  <c r="I14" i="1"/>
  <c r="P34" i="1"/>
  <c r="I30" i="1"/>
  <c r="L30" i="1" s="1"/>
  <c r="Q27" i="1"/>
  <c r="P27" i="1" s="1"/>
  <c r="O29" i="1"/>
  <c r="Q9" i="1"/>
  <c r="O14" i="1"/>
  <c r="O15" i="1"/>
  <c r="P15" i="1" s="1"/>
  <c r="Q14" i="1"/>
  <c r="W17" i="1"/>
  <c r="W18" i="1" s="1"/>
  <c r="I34" i="1"/>
  <c r="Q31" i="1"/>
  <c r="P31" i="1" s="1"/>
  <c r="C12" i="1"/>
  <c r="Q28" i="1"/>
  <c r="P28" i="1" s="1"/>
  <c r="I35" i="1"/>
  <c r="Q29" i="1"/>
  <c r="L11" i="1"/>
  <c r="Q11" i="1" s="1"/>
  <c r="P11" i="1" s="1"/>
  <c r="P17" i="1"/>
  <c r="O16" i="1"/>
  <c r="P16" i="1" s="1"/>
  <c r="O13" i="1"/>
  <c r="P13" i="1" s="1"/>
  <c r="F10" i="1"/>
  <c r="Q10" i="1" s="1"/>
  <c r="O10" i="1"/>
  <c r="C13" i="1"/>
  <c r="C14" i="1"/>
  <c r="O4" i="1"/>
  <c r="I12" i="1"/>
  <c r="C30" i="1"/>
  <c r="L6" i="1"/>
  <c r="F4" i="1"/>
  <c r="F32" i="1"/>
  <c r="Q32" i="1" s="1"/>
  <c r="O32" i="1"/>
  <c r="F23" i="1"/>
  <c r="O9" i="1"/>
  <c r="P14" i="1" l="1"/>
  <c r="I29" i="1"/>
  <c r="I28" i="1" s="1"/>
  <c r="O5" i="1"/>
  <c r="Q5" i="1"/>
  <c r="Q23" i="1"/>
  <c r="O23" i="1"/>
  <c r="F12" i="1"/>
  <c r="P9" i="1"/>
  <c r="L24" i="1"/>
  <c r="W11" i="1"/>
  <c r="P29" i="1"/>
  <c r="P10" i="1"/>
  <c r="C11" i="1"/>
  <c r="C10" i="1" s="1"/>
  <c r="O22" i="1"/>
  <c r="F22" i="1"/>
  <c r="L7" i="1"/>
  <c r="P32" i="1"/>
  <c r="I11" i="1"/>
  <c r="I10" i="1" s="1"/>
  <c r="F6" i="1"/>
  <c r="Q6" i="1" s="1"/>
  <c r="O6" i="1"/>
  <c r="C29" i="1"/>
  <c r="C28" i="1" s="1"/>
  <c r="L4" i="1"/>
  <c r="F24" i="1"/>
  <c r="P23" i="1" l="1"/>
  <c r="Q24" i="1"/>
  <c r="P5" i="1"/>
  <c r="O24" i="1"/>
  <c r="J18" i="1"/>
  <c r="F30" i="1"/>
  <c r="Q30" i="1" s="1"/>
  <c r="O30" i="1"/>
  <c r="O8" i="1"/>
  <c r="F8" i="1"/>
  <c r="Q8" i="1" s="1"/>
  <c r="D18" i="1"/>
  <c r="O25" i="1"/>
  <c r="F25" i="1"/>
  <c r="L25" i="1"/>
  <c r="L36" i="1" s="1"/>
  <c r="J36" i="1"/>
  <c r="Q22" i="1"/>
  <c r="F7" i="1"/>
  <c r="O7" i="1"/>
  <c r="P6" i="1"/>
  <c r="L12" i="1"/>
  <c r="Q12" i="1" s="1"/>
  <c r="O12" i="1"/>
  <c r="Q4" i="1"/>
  <c r="F26" i="1"/>
  <c r="Q26" i="1" s="1"/>
  <c r="O26" i="1"/>
  <c r="D36" i="1"/>
  <c r="P24" i="1" l="1"/>
  <c r="F36" i="1"/>
  <c r="O18" i="1"/>
  <c r="O36" i="1"/>
  <c r="Q25" i="1"/>
  <c r="P25" i="1" s="1"/>
  <c r="Q7" i="1"/>
  <c r="P7" i="1" s="1"/>
  <c r="F18" i="1"/>
  <c r="P26" i="1"/>
  <c r="P12" i="1"/>
  <c r="L18" i="1"/>
  <c r="P4" i="1"/>
  <c r="P30" i="1"/>
  <c r="P22" i="1"/>
  <c r="P8" i="1"/>
  <c r="Q18" i="1" l="1"/>
  <c r="Q36" i="1"/>
</calcChain>
</file>

<file path=xl/sharedStrings.xml><?xml version="1.0" encoding="utf-8"?>
<sst xmlns="http://schemas.openxmlformats.org/spreadsheetml/2006/main" count="134" uniqueCount="46">
  <si>
    <t>Total</t>
  </si>
  <si>
    <t>Residential</t>
  </si>
  <si>
    <t>Embedded - HON #2</t>
  </si>
  <si>
    <t>Embedded - HON #1</t>
  </si>
  <si>
    <t>Embedded - Brantford</t>
  </si>
  <si>
    <t>Embedded HON</t>
  </si>
  <si>
    <t>Embedded WNH</t>
  </si>
  <si>
    <t>Unmetered</t>
  </si>
  <si>
    <t>Unmetered Scattered Load</t>
  </si>
  <si>
    <t>Sentinel lighting</t>
  </si>
  <si>
    <t>Sentinel Lighting</t>
  </si>
  <si>
    <t>Street lighting</t>
  </si>
  <si>
    <t>Street Lighting</t>
  </si>
  <si>
    <t>Large users</t>
  </si>
  <si>
    <t>GS &gt; 1000 - 4999</t>
  </si>
  <si>
    <t>GS &gt;1000-4999 kW</t>
  </si>
  <si>
    <t>GS &gt; 50-999 kW</t>
  </si>
  <si>
    <t>GS &lt; 50 kW</t>
  </si>
  <si>
    <t xml:space="preserve">GS&lt; 50kW </t>
  </si>
  <si>
    <t xml:space="preserve">Residential </t>
  </si>
  <si>
    <t>$</t>
  </si>
  <si>
    <t>kWh</t>
  </si>
  <si>
    <t>2019 Rate</t>
  </si>
  <si>
    <t>Loss Factor</t>
  </si>
  <si>
    <t>GS &gt; 50-999 kW (Interval)</t>
  </si>
  <si>
    <t>GS &gt; 50-999 kW (Non Interval)</t>
  </si>
  <si>
    <t xml:space="preserve"> 2019 Rate</t>
  </si>
  <si>
    <t>kWh/kW</t>
  </si>
  <si>
    <t>GS&gt;1000</t>
  </si>
  <si>
    <t>GS&gt;50</t>
  </si>
  <si>
    <t>%</t>
  </si>
  <si>
    <t>kW</t>
  </si>
  <si>
    <t>ULkWh</t>
  </si>
  <si>
    <t>Rate Class</t>
  </si>
  <si>
    <t>Allocation of WMP - CND - 2017</t>
  </si>
  <si>
    <t>Interval</t>
  </si>
  <si>
    <t>Non-Interval</t>
  </si>
  <si>
    <t>BCP</t>
  </si>
  <si>
    <t>CND</t>
  </si>
  <si>
    <t>Allocation of  Interval and Non Interval for GS&gt;50 kW - 2017</t>
  </si>
  <si>
    <t>Connection - CND Service Territory</t>
  </si>
  <si>
    <t>Connection - Brant Service Territory</t>
  </si>
  <si>
    <t>Network - CND Service Territory</t>
  </si>
  <si>
    <t>Network - Brant Service Territory</t>
  </si>
  <si>
    <t>Connection - Energy+</t>
  </si>
  <si>
    <t>Network - Energy+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</si>
</sst>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  <numFmt numFmtId="167" formatCode="_(* #,##0.0000_);_(* \(#,##0.0000\);_(* &quot;-&quot;??_);_(@_)"/>
  </numFmts>
  <fonts count="5" x14ac:knownFonts="1"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54545"/>
      <name val="Calibri"/>
      <family val="2"/>
      <scheme val="minor"/>
    </font>
    <font>
      <sz val="10"/>
      <color rgb="FF45454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165" fontId="2" fillId="0" borderId="1" xfId="0" applyNumberFormat="1" applyFont="1" applyBorder="1"/>
    <xf numFmtId="0" fontId="2" fillId="0" borderId="1" xfId="0" applyFont="1" applyBorder="1"/>
    <xf numFmtId="166" fontId="1" fillId="3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7" fontId="1" fillId="0" borderId="1" xfId="0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Fill="1" applyBorder="1"/>
    <xf numFmtId="166" fontId="1" fillId="0" borderId="1" xfId="0" applyNumberFormat="1" applyFont="1" applyBorder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0" borderId="0" xfId="0" applyFont="1" applyBorder="1"/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5" fontId="1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165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9" fontId="1" fillId="0" borderId="0" xfId="0" applyNumberFormat="1" applyFont="1" applyBorder="1"/>
    <xf numFmtId="9" fontId="1" fillId="0" borderId="1" xfId="0" applyNumberFormat="1" applyFont="1" applyBorder="1"/>
    <xf numFmtId="0" fontId="4" fillId="0" borderId="1" xfId="0" applyFont="1" applyBorder="1" applyAlignment="1">
      <alignment horizontal="left" vertical="top"/>
    </xf>
    <xf numFmtId="0" fontId="1" fillId="0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6"/>
  <sheetViews>
    <sheetView showGridLines="0" tabSelected="1" zoomScale="85" zoomScaleNormal="85" workbookViewId="0">
      <selection activeCell="H14" sqref="H14"/>
    </sheetView>
  </sheetViews>
  <sheetFormatPr defaultColWidth="8.69921875" defaultRowHeight="13.8" x14ac:dyDescent="0.3"/>
  <cols>
    <col min="1" max="1" width="1.69921875" style="1" customWidth="1"/>
    <col min="2" max="2" width="21.19921875" style="1" customWidth="1"/>
    <col min="3" max="3" width="5.8984375" style="1" customWidth="1"/>
    <col min="4" max="4" width="10.59765625" style="1" customWidth="1"/>
    <col min="5" max="5" width="7.69921875" style="1" bestFit="1" customWidth="1"/>
    <col min="6" max="6" width="10.3984375" style="1" customWidth="1"/>
    <col min="7" max="7" width="0.69921875" style="1" customWidth="1"/>
    <col min="8" max="8" width="21.19921875" style="1" customWidth="1"/>
    <col min="9" max="9" width="5.8984375" style="1" customWidth="1"/>
    <col min="10" max="10" width="10.59765625" style="1" customWidth="1"/>
    <col min="11" max="11" width="6.8984375" style="1" customWidth="1"/>
    <col min="12" max="12" width="10.3984375" style="1" customWidth="1"/>
    <col min="13" max="13" width="0.69921875" style="1" customWidth="1"/>
    <col min="14" max="14" width="21.19921875" style="1" customWidth="1"/>
    <col min="15" max="15" width="10.59765625" style="1" customWidth="1"/>
    <col min="16" max="16" width="7.5" style="1" bestFit="1" customWidth="1"/>
    <col min="17" max="17" width="10.3984375" style="1" customWidth="1"/>
    <col min="18" max="18" width="1.59765625" style="1" customWidth="1"/>
    <col min="19" max="19" width="10.5" style="1" bestFit="1" customWidth="1"/>
    <col min="20" max="20" width="12.09765625" style="1" bestFit="1" customWidth="1"/>
    <col min="21" max="21" width="10.796875" style="1" bestFit="1" customWidth="1"/>
    <col min="22" max="22" width="9" style="1" bestFit="1" customWidth="1"/>
    <col min="23" max="16384" width="8.69921875" style="1"/>
  </cols>
  <sheetData>
    <row r="2" spans="2:25" ht="9.6" customHeight="1" x14ac:dyDescent="0.3">
      <c r="Y2" s="26"/>
    </row>
    <row r="3" spans="2:25" s="12" customFormat="1" ht="27.6" x14ac:dyDescent="0.25">
      <c r="B3" s="14" t="s">
        <v>42</v>
      </c>
      <c r="C3" s="14" t="s">
        <v>23</v>
      </c>
      <c r="D3" s="13" t="s">
        <v>27</v>
      </c>
      <c r="E3" s="14" t="s">
        <v>22</v>
      </c>
      <c r="F3" s="14" t="s">
        <v>20</v>
      </c>
      <c r="G3" s="17"/>
      <c r="H3" s="14" t="s">
        <v>43</v>
      </c>
      <c r="I3" s="14" t="s">
        <v>23</v>
      </c>
      <c r="J3" s="14" t="s">
        <v>27</v>
      </c>
      <c r="K3" s="14" t="s">
        <v>22</v>
      </c>
      <c r="L3" s="14" t="s">
        <v>20</v>
      </c>
      <c r="M3" s="17"/>
      <c r="N3" s="14" t="s">
        <v>45</v>
      </c>
      <c r="O3" s="14" t="s">
        <v>27</v>
      </c>
      <c r="P3" s="14" t="s">
        <v>26</v>
      </c>
      <c r="Q3" s="14" t="s">
        <v>20</v>
      </c>
      <c r="S3" s="36" t="s">
        <v>39</v>
      </c>
      <c r="T3" s="37"/>
      <c r="U3" s="37"/>
      <c r="V3" s="37"/>
      <c r="W3" s="38"/>
    </row>
    <row r="4" spans="2:25" x14ac:dyDescent="0.3">
      <c r="B4" s="6" t="s">
        <v>19</v>
      </c>
      <c r="C4" s="11">
        <v>1.030684649944027</v>
      </c>
      <c r="D4" s="9">
        <v>401740257.26943564</v>
      </c>
      <c r="E4" s="8">
        <v>5.7057303064318634E-3</v>
      </c>
      <c r="F4" s="7">
        <f t="shared" ref="F4:F14" si="0">D4*E4</f>
        <v>2292221.5612159525</v>
      </c>
      <c r="H4" s="6" t="s">
        <v>1</v>
      </c>
      <c r="I4" s="11">
        <v>1.030684649944027</v>
      </c>
      <c r="J4" s="9">
        <v>73873004.352163568</v>
      </c>
      <c r="K4" s="8">
        <v>6.7791691529995538E-3</v>
      </c>
      <c r="L4" s="7">
        <f t="shared" ref="L4:L17" si="1">J4*K4</f>
        <v>500797.59234358906</v>
      </c>
      <c r="N4" s="6" t="s">
        <v>1</v>
      </c>
      <c r="O4" s="9">
        <f t="shared" ref="O4:O17" si="2">D4+J4</f>
        <v>475613261.6215992</v>
      </c>
      <c r="P4" s="8">
        <f t="shared" ref="P4:P17" si="3">Q4/O4</f>
        <v>5.8724585265700277E-3</v>
      </c>
      <c r="Q4" s="7">
        <f t="shared" ref="Q4:Q17" si="4">F4+L4</f>
        <v>2793019.1535595413</v>
      </c>
      <c r="S4" s="31" t="s">
        <v>38</v>
      </c>
      <c r="T4" s="31" t="s">
        <v>21</v>
      </c>
      <c r="U4" s="31" t="s">
        <v>32</v>
      </c>
      <c r="V4" s="31" t="s">
        <v>31</v>
      </c>
      <c r="W4" s="31" t="s">
        <v>30</v>
      </c>
    </row>
    <row r="5" spans="2:25" x14ac:dyDescent="0.3">
      <c r="B5" s="6" t="s">
        <v>18</v>
      </c>
      <c r="C5" s="11">
        <v>1.030684649944027</v>
      </c>
      <c r="D5" s="9">
        <v>157411270.29085433</v>
      </c>
      <c r="E5" s="8">
        <v>4.9949794507361412E-3</v>
      </c>
      <c r="F5" s="7">
        <f t="shared" si="0"/>
        <v>786266.06041708984</v>
      </c>
      <c r="H5" s="6" t="s">
        <v>17</v>
      </c>
      <c r="I5" s="11">
        <v>1.030684649944027</v>
      </c>
      <c r="J5" s="9">
        <v>42507550.855995551</v>
      </c>
      <c r="K5" s="8">
        <v>6.2234994938713288E-3</v>
      </c>
      <c r="L5" s="7">
        <f t="shared" si="1"/>
        <v>264545.72123799811</v>
      </c>
      <c r="N5" s="6" t="s">
        <v>17</v>
      </c>
      <c r="O5" s="9">
        <f t="shared" si="2"/>
        <v>199918821.14684987</v>
      </c>
      <c r="P5" s="8">
        <f t="shared" si="3"/>
        <v>5.2561923666167324E-3</v>
      </c>
      <c r="Q5" s="7">
        <f t="shared" si="4"/>
        <v>1050811.7816550881</v>
      </c>
      <c r="S5" s="32" t="s">
        <v>36</v>
      </c>
      <c r="T5" s="9">
        <v>147872686</v>
      </c>
      <c r="U5" s="9">
        <v>152826420.92999998</v>
      </c>
      <c r="V5" s="9">
        <v>479424.33</v>
      </c>
      <c r="W5" s="28">
        <f>$T$5/$T$7</f>
        <v>0.34858105657758121</v>
      </c>
    </row>
    <row r="6" spans="2:25" x14ac:dyDescent="0.3">
      <c r="B6" s="6" t="s">
        <v>25</v>
      </c>
      <c r="C6" s="11">
        <v>1.030684649944027</v>
      </c>
      <c r="D6" s="9">
        <v>467479.63150205102</v>
      </c>
      <c r="E6" s="8">
        <v>3.2239710673427604</v>
      </c>
      <c r="F6" s="7">
        <f t="shared" si="0"/>
        <v>1507140.8065346677</v>
      </c>
      <c r="H6" s="6" t="s">
        <v>25</v>
      </c>
      <c r="I6" s="11">
        <v>1.030684649944027</v>
      </c>
      <c r="J6" s="9">
        <v>72990.646893929545</v>
      </c>
      <c r="K6" s="8">
        <v>2.4742856589229021</v>
      </c>
      <c r="L6" s="7">
        <f t="shared" si="1"/>
        <v>180599.71084515535</v>
      </c>
      <c r="N6" s="6" t="s">
        <v>25</v>
      </c>
      <c r="O6" s="9">
        <f t="shared" si="2"/>
        <v>540470.2783959806</v>
      </c>
      <c r="P6" s="8">
        <f t="shared" si="3"/>
        <v>3.1227258645724905</v>
      </c>
      <c r="Q6" s="7">
        <f t="shared" si="4"/>
        <v>1687740.5173798231</v>
      </c>
      <c r="S6" s="32" t="s">
        <v>35</v>
      </c>
      <c r="T6" s="9">
        <v>276340515.52000004</v>
      </c>
      <c r="U6" s="9">
        <v>285462150.91000003</v>
      </c>
      <c r="V6" s="9">
        <v>819188.82</v>
      </c>
      <c r="W6" s="28">
        <f>$T$6/$T$7</f>
        <v>0.65141894342241879</v>
      </c>
    </row>
    <row r="7" spans="2:25" x14ac:dyDescent="0.3">
      <c r="B7" s="6" t="s">
        <v>16</v>
      </c>
      <c r="C7" s="11">
        <v>1.030684649944027</v>
      </c>
      <c r="D7" s="9">
        <v>891240.56815971294</v>
      </c>
      <c r="E7" s="8">
        <f>E6</f>
        <v>3.2239710673427604</v>
      </c>
      <c r="F7" s="7">
        <f t="shared" si="0"/>
        <v>2873333.8057890381</v>
      </c>
      <c r="H7" s="6" t="s">
        <v>24</v>
      </c>
      <c r="I7" s="11">
        <v>1.030684649944027</v>
      </c>
      <c r="J7" s="9">
        <v>136402.96620301317</v>
      </c>
      <c r="K7" s="8">
        <v>2.6246498272079126</v>
      </c>
      <c r="L7" s="7">
        <f t="shared" si="1"/>
        <v>358010.02167538524</v>
      </c>
      <c r="N7" s="6" t="s">
        <v>24</v>
      </c>
      <c r="O7" s="9">
        <f t="shared" si="2"/>
        <v>1027643.5343627261</v>
      </c>
      <c r="P7" s="8">
        <f t="shared" si="3"/>
        <v>3.1444209197192881</v>
      </c>
      <c r="Q7" s="7">
        <f t="shared" si="4"/>
        <v>3231343.8274644231</v>
      </c>
      <c r="S7" s="32" t="s">
        <v>0</v>
      </c>
      <c r="T7" s="9">
        <f>SUM(T5:T6)</f>
        <v>424213201.52000004</v>
      </c>
      <c r="U7" s="9">
        <f>SUM(U5:U6)</f>
        <v>438288571.84000003</v>
      </c>
      <c r="V7" s="9">
        <f>SUM(V5:V6)</f>
        <v>1298613.1499999999</v>
      </c>
      <c r="W7" s="28">
        <f>SUM(W5:W6)</f>
        <v>1</v>
      </c>
    </row>
    <row r="8" spans="2:25" x14ac:dyDescent="0.3">
      <c r="B8" s="6" t="s">
        <v>15</v>
      </c>
      <c r="C8" s="11">
        <v>1.0203778034445867</v>
      </c>
      <c r="D8" s="9">
        <v>473291.02078337281</v>
      </c>
      <c r="E8" s="8">
        <v>2.4485965710834652</v>
      </c>
      <c r="F8" s="7">
        <f t="shared" si="0"/>
        <v>1158898.7706147598</v>
      </c>
      <c r="H8" s="6" t="s">
        <v>14</v>
      </c>
      <c r="I8" s="11">
        <v>1.0203778034445867</v>
      </c>
      <c r="J8" s="9">
        <v>115357.21986623378</v>
      </c>
      <c r="K8" s="8">
        <v>2.6276503696084137</v>
      </c>
      <c r="L8" s="7">
        <f t="shared" si="1"/>
        <v>303118.44141850824</v>
      </c>
      <c r="N8" s="6" t="s">
        <v>14</v>
      </c>
      <c r="O8" s="9">
        <f t="shared" si="2"/>
        <v>588648.24064960657</v>
      </c>
      <c r="P8" s="8">
        <f t="shared" si="3"/>
        <v>2.4836856904895348</v>
      </c>
      <c r="Q8" s="7">
        <f t="shared" si="4"/>
        <v>1462017.2120332681</v>
      </c>
      <c r="S8" s="31" t="s">
        <v>37</v>
      </c>
      <c r="T8" s="31" t="s">
        <v>21</v>
      </c>
      <c r="U8" s="31" t="s">
        <v>32</v>
      </c>
      <c r="V8" s="31" t="s">
        <v>31</v>
      </c>
      <c r="W8" s="31" t="s">
        <v>30</v>
      </c>
    </row>
    <row r="9" spans="2:25" x14ac:dyDescent="0.3">
      <c r="B9" s="6" t="s">
        <v>13</v>
      </c>
      <c r="C9" s="11">
        <v>1.0044999999999999</v>
      </c>
      <c r="D9" s="9">
        <v>330833.310696756</v>
      </c>
      <c r="E9" s="8">
        <v>2.320360089467687</v>
      </c>
      <c r="F9" s="7">
        <f t="shared" si="0"/>
        <v>767652.41040721582</v>
      </c>
      <c r="H9" s="6" t="s">
        <v>13</v>
      </c>
      <c r="I9" s="11">
        <v>1.0044999999999999</v>
      </c>
      <c r="J9" s="9"/>
      <c r="K9" s="8"/>
      <c r="L9" s="7">
        <f t="shared" si="1"/>
        <v>0</v>
      </c>
      <c r="N9" s="6" t="s">
        <v>13</v>
      </c>
      <c r="O9" s="9">
        <f t="shared" si="2"/>
        <v>330833.310696756</v>
      </c>
      <c r="P9" s="8">
        <f t="shared" si="3"/>
        <v>2.320360089467687</v>
      </c>
      <c r="Q9" s="7">
        <f t="shared" si="4"/>
        <v>767652.41040721582</v>
      </c>
      <c r="S9" s="32" t="s">
        <v>36</v>
      </c>
      <c r="T9" s="9">
        <v>19151991.000000015</v>
      </c>
      <c r="U9" s="9">
        <v>20100014.49000001</v>
      </c>
      <c r="V9" s="9">
        <v>65100.26999999999</v>
      </c>
      <c r="W9" s="28">
        <f>$T$5/$T$7</f>
        <v>0.34858105657758121</v>
      </c>
    </row>
    <row r="10" spans="2:25" x14ac:dyDescent="0.3">
      <c r="B10" s="6" t="s">
        <v>12</v>
      </c>
      <c r="C10" s="11">
        <f>C11</f>
        <v>1.030684649944027</v>
      </c>
      <c r="D10" s="9">
        <v>9896.2663981550158</v>
      </c>
      <c r="E10" s="8">
        <v>1.6201978972084596</v>
      </c>
      <c r="F10" s="7">
        <f t="shared" si="0"/>
        <v>16033.910008505494</v>
      </c>
      <c r="H10" s="6" t="s">
        <v>11</v>
      </c>
      <c r="I10" s="11">
        <f>I11</f>
        <v>1.030684649944027</v>
      </c>
      <c r="J10" s="9">
        <v>1049.1968987116165</v>
      </c>
      <c r="K10" s="8">
        <v>1.8662750638776984</v>
      </c>
      <c r="L10" s="7">
        <f t="shared" si="1"/>
        <v>1958.0900091633052</v>
      </c>
      <c r="N10" s="6" t="s">
        <v>11</v>
      </c>
      <c r="O10" s="9">
        <f t="shared" si="2"/>
        <v>10945.463296866632</v>
      </c>
      <c r="P10" s="8">
        <f t="shared" si="3"/>
        <v>1.6437860627443142</v>
      </c>
      <c r="Q10" s="7">
        <f t="shared" si="4"/>
        <v>17992.000017668801</v>
      </c>
      <c r="S10" s="32" t="s">
        <v>35</v>
      </c>
      <c r="T10" s="9">
        <v>43562496.069999993</v>
      </c>
      <c r="U10" s="9">
        <v>45694700.209999986</v>
      </c>
      <c r="V10" s="9">
        <v>158900.96999999997</v>
      </c>
      <c r="W10" s="28">
        <f>$T$6/$T$7</f>
        <v>0.65141894342241879</v>
      </c>
    </row>
    <row r="11" spans="2:25" x14ac:dyDescent="0.3">
      <c r="B11" s="6" t="s">
        <v>10</v>
      </c>
      <c r="C11" s="11">
        <f>C12</f>
        <v>1.030684649944027</v>
      </c>
      <c r="D11" s="9">
        <v>0</v>
      </c>
      <c r="E11" s="8"/>
      <c r="F11" s="7">
        <f t="shared" si="0"/>
        <v>0</v>
      </c>
      <c r="H11" s="6" t="s">
        <v>9</v>
      </c>
      <c r="I11" s="11">
        <f>I12</f>
        <v>1.030684649944027</v>
      </c>
      <c r="J11" s="9">
        <v>342.92000000000007</v>
      </c>
      <c r="K11" s="8">
        <v>1.8238364718500955</v>
      </c>
      <c r="L11" s="7">
        <f t="shared" si="1"/>
        <v>625.43000292683485</v>
      </c>
      <c r="N11" s="6" t="s">
        <v>9</v>
      </c>
      <c r="O11" s="9">
        <f t="shared" si="2"/>
        <v>342.92000000000007</v>
      </c>
      <c r="P11" s="8">
        <f t="shared" si="3"/>
        <v>1.8238364718500955</v>
      </c>
      <c r="Q11" s="7">
        <f t="shared" si="4"/>
        <v>625.43000292683485</v>
      </c>
      <c r="S11" s="32" t="s">
        <v>0</v>
      </c>
      <c r="T11" s="9">
        <f>SUM(T9:T10)</f>
        <v>62714487.070000008</v>
      </c>
      <c r="U11" s="9">
        <f>SUM(U9:U10)</f>
        <v>65794714.699999996</v>
      </c>
      <c r="V11" s="9">
        <f>SUM(V9:V10)</f>
        <v>224001.23999999996</v>
      </c>
      <c r="W11" s="28">
        <f>SUM(W9:W10)</f>
        <v>1</v>
      </c>
    </row>
    <row r="12" spans="2:25" x14ac:dyDescent="0.3">
      <c r="B12" s="6" t="s">
        <v>8</v>
      </c>
      <c r="C12" s="11">
        <f>C4</f>
        <v>1.030684649944027</v>
      </c>
      <c r="D12" s="9">
        <v>2123009.146873388</v>
      </c>
      <c r="E12" s="8">
        <v>4.994980837102217E-3</v>
      </c>
      <c r="F12" s="7">
        <f t="shared" si="0"/>
        <v>10604.390005625299</v>
      </c>
      <c r="H12" s="6" t="s">
        <v>7</v>
      </c>
      <c r="I12" s="11">
        <f>I4</f>
        <v>1.030684649944027</v>
      </c>
      <c r="J12" s="9">
        <v>220755.37589170187</v>
      </c>
      <c r="K12" s="8">
        <v>6.223495128396375E-3</v>
      </c>
      <c r="L12" s="7">
        <f t="shared" si="1"/>
        <v>1373.8700064293171</v>
      </c>
      <c r="N12" s="6" t="s">
        <v>7</v>
      </c>
      <c r="O12" s="9">
        <f t="shared" si="2"/>
        <v>2343764.5227650898</v>
      </c>
      <c r="P12" s="8">
        <f t="shared" si="3"/>
        <v>5.1106926040176987E-3</v>
      </c>
      <c r="Q12" s="7">
        <f t="shared" si="4"/>
        <v>11978.260012054616</v>
      </c>
    </row>
    <row r="13" spans="2:25" x14ac:dyDescent="0.3">
      <c r="B13" s="6" t="s">
        <v>6</v>
      </c>
      <c r="C13" s="11">
        <f>C8</f>
        <v>1.0203778034445867</v>
      </c>
      <c r="D13" s="9">
        <v>114656.88436169598</v>
      </c>
      <c r="E13" s="8">
        <v>2.3203601041683974</v>
      </c>
      <c r="F13" s="7">
        <f t="shared" si="0"/>
        <v>266045.26014112879</v>
      </c>
      <c r="H13" s="6"/>
      <c r="I13" s="11">
        <f>I8</f>
        <v>1.0203778034445867</v>
      </c>
      <c r="J13" s="9"/>
      <c r="K13" s="8"/>
      <c r="L13" s="7">
        <f t="shared" si="1"/>
        <v>0</v>
      </c>
      <c r="N13" s="6" t="s">
        <v>6</v>
      </c>
      <c r="O13" s="9">
        <f t="shared" si="2"/>
        <v>114656.88436169598</v>
      </c>
      <c r="P13" s="8">
        <f t="shared" si="3"/>
        <v>2.3203601041683974</v>
      </c>
      <c r="Q13" s="7">
        <f t="shared" si="4"/>
        <v>266045.26014112879</v>
      </c>
    </row>
    <row r="14" spans="2:25" x14ac:dyDescent="0.3">
      <c r="B14" s="6" t="s">
        <v>5</v>
      </c>
      <c r="C14" s="11">
        <f>C8</f>
        <v>1.0203778034445867</v>
      </c>
      <c r="D14" s="9">
        <v>24387.435638304029</v>
      </c>
      <c r="E14" s="8">
        <v>2.3203599947646341</v>
      </c>
      <c r="F14" s="7">
        <f t="shared" si="0"/>
        <v>56587.630030017986</v>
      </c>
      <c r="H14" s="6"/>
      <c r="I14" s="11">
        <f>I8</f>
        <v>1.0203778034445867</v>
      </c>
      <c r="J14" s="9"/>
      <c r="K14" s="8"/>
      <c r="L14" s="7">
        <f t="shared" si="1"/>
        <v>0</v>
      </c>
      <c r="N14" s="6" t="s">
        <v>5</v>
      </c>
      <c r="O14" s="9">
        <f t="shared" si="2"/>
        <v>24387.435638304029</v>
      </c>
      <c r="P14" s="8">
        <f t="shared" si="3"/>
        <v>2.3203599947646341</v>
      </c>
      <c r="Q14" s="7">
        <f t="shared" si="4"/>
        <v>56587.630030017986</v>
      </c>
      <c r="S14" s="33" t="s">
        <v>34</v>
      </c>
      <c r="T14" s="34"/>
      <c r="U14" s="34"/>
      <c r="V14" s="34"/>
      <c r="W14" s="35"/>
    </row>
    <row r="15" spans="2:25" x14ac:dyDescent="0.3">
      <c r="B15" s="6"/>
      <c r="C15" s="6"/>
      <c r="D15" s="9"/>
      <c r="E15" s="8"/>
      <c r="F15" s="7"/>
      <c r="H15" s="6" t="s">
        <v>4</v>
      </c>
      <c r="I15" s="6"/>
      <c r="J15" s="9">
        <v>1074.96</v>
      </c>
      <c r="K15" s="8">
        <v>2.6246465107569623</v>
      </c>
      <c r="L15" s="7">
        <f t="shared" si="1"/>
        <v>2821.3900132033041</v>
      </c>
      <c r="N15" s="6" t="s">
        <v>4</v>
      </c>
      <c r="O15" s="9">
        <f t="shared" si="2"/>
        <v>1074.96</v>
      </c>
      <c r="P15" s="8">
        <f t="shared" si="3"/>
        <v>2.6246465107569623</v>
      </c>
      <c r="Q15" s="7">
        <f t="shared" si="4"/>
        <v>2821.3900132033041</v>
      </c>
      <c r="S15" s="31" t="s">
        <v>33</v>
      </c>
      <c r="T15" s="31" t="s">
        <v>21</v>
      </c>
      <c r="U15" s="31" t="s">
        <v>32</v>
      </c>
      <c r="V15" s="31" t="s">
        <v>31</v>
      </c>
      <c r="W15" s="31" t="s">
        <v>30</v>
      </c>
    </row>
    <row r="16" spans="2:25" x14ac:dyDescent="0.3">
      <c r="B16" s="6"/>
      <c r="C16" s="6"/>
      <c r="D16" s="9"/>
      <c r="E16" s="8"/>
      <c r="F16" s="7"/>
      <c r="H16" s="6" t="s">
        <v>3</v>
      </c>
      <c r="I16" s="6"/>
      <c r="J16" s="10">
        <v>29010.800000000003</v>
      </c>
      <c r="K16" s="8">
        <v>2.6246496567044475</v>
      </c>
      <c r="L16" s="7">
        <f t="shared" si="1"/>
        <v>76143.186260721399</v>
      </c>
      <c r="M16" s="2"/>
      <c r="N16" s="30" t="s">
        <v>3</v>
      </c>
      <c r="O16" s="10">
        <f t="shared" si="2"/>
        <v>29010.800000000003</v>
      </c>
      <c r="P16" s="8">
        <f t="shared" si="3"/>
        <v>2.6246496567044475</v>
      </c>
      <c r="Q16" s="7">
        <f t="shared" si="4"/>
        <v>76143.186260721399</v>
      </c>
      <c r="S16" s="6" t="s">
        <v>29</v>
      </c>
      <c r="T16" s="9">
        <v>10394969.939999999</v>
      </c>
      <c r="U16" s="9">
        <v>10743201.450000001</v>
      </c>
      <c r="V16" s="9">
        <v>19315.560000000001</v>
      </c>
      <c r="W16" s="28">
        <f>$T$16/$T$18</f>
        <v>0.25944526056139905</v>
      </c>
    </row>
    <row r="17" spans="2:26" x14ac:dyDescent="0.3">
      <c r="B17" s="6"/>
      <c r="C17" s="6"/>
      <c r="D17" s="9"/>
      <c r="E17" s="8"/>
      <c r="F17" s="7"/>
      <c r="H17" s="6" t="s">
        <v>2</v>
      </c>
      <c r="I17" s="6"/>
      <c r="J17" s="10">
        <v>102972.90667387019</v>
      </c>
      <c r="K17" s="8">
        <v>0</v>
      </c>
      <c r="L17" s="7">
        <f t="shared" si="1"/>
        <v>0</v>
      </c>
      <c r="M17" s="2"/>
      <c r="N17" s="30" t="s">
        <v>2</v>
      </c>
      <c r="O17" s="10">
        <f t="shared" si="2"/>
        <v>102972.90667387019</v>
      </c>
      <c r="P17" s="8">
        <f t="shared" si="3"/>
        <v>0</v>
      </c>
      <c r="Q17" s="7">
        <f t="shared" si="4"/>
        <v>0</v>
      </c>
      <c r="S17" s="29" t="s">
        <v>28</v>
      </c>
      <c r="T17" s="9">
        <v>29671169.319999997</v>
      </c>
      <c r="U17" s="9">
        <v>30368441.809999999</v>
      </c>
      <c r="V17" s="9">
        <v>48626.14</v>
      </c>
      <c r="W17" s="28">
        <f>$T$17/$T$18</f>
        <v>0.74055473943860095</v>
      </c>
    </row>
    <row r="18" spans="2:26" x14ac:dyDescent="0.3">
      <c r="B18" s="4" t="s">
        <v>0</v>
      </c>
      <c r="C18" s="4"/>
      <c r="D18" s="3">
        <f>SUM(D4:D17)</f>
        <v>563586321.82470345</v>
      </c>
      <c r="E18" s="3"/>
      <c r="F18" s="3">
        <f>SUM(F4:F17)</f>
        <v>9734784.6051640008</v>
      </c>
      <c r="H18" s="4" t="s">
        <v>0</v>
      </c>
      <c r="I18" s="4"/>
      <c r="J18" s="3">
        <f>SUM(J4:J17)</f>
        <v>117060512.20058657</v>
      </c>
      <c r="K18" s="3"/>
      <c r="L18" s="3">
        <f>SUM(L4:L17)</f>
        <v>1689993.4538130802</v>
      </c>
      <c r="N18" s="4" t="s">
        <v>0</v>
      </c>
      <c r="O18" s="3">
        <f>SUM(O4:O17)</f>
        <v>680646834.02528989</v>
      </c>
      <c r="P18" s="3"/>
      <c r="Q18" s="3">
        <f>SUM(Q4:Q17)</f>
        <v>11424778.058977079</v>
      </c>
      <c r="S18" s="6" t="s">
        <v>0</v>
      </c>
      <c r="T18" s="9">
        <f>SUM(T16:T17)</f>
        <v>40066139.259999998</v>
      </c>
      <c r="U18" s="9">
        <f>SUM(U16:U17)</f>
        <v>41111643.259999998</v>
      </c>
      <c r="V18" s="9">
        <f>SUM(V16:V17)</f>
        <v>67941.7</v>
      </c>
      <c r="W18" s="28">
        <f>SUM(W16:W17)</f>
        <v>1</v>
      </c>
    </row>
    <row r="19" spans="2:26" ht="4.2" customHeight="1" x14ac:dyDescent="0.3">
      <c r="B19" s="24"/>
      <c r="C19" s="24"/>
      <c r="D19" s="23"/>
      <c r="E19" s="23"/>
      <c r="F19" s="23"/>
      <c r="H19" s="24"/>
      <c r="I19" s="24"/>
      <c r="J19" s="23"/>
      <c r="K19" s="23"/>
      <c r="L19" s="23"/>
      <c r="N19" s="24"/>
      <c r="O19" s="23"/>
      <c r="P19" s="23"/>
      <c r="Q19" s="23"/>
      <c r="S19" s="24"/>
      <c r="T19" s="21"/>
      <c r="U19" s="21"/>
      <c r="V19" s="21"/>
      <c r="W19" s="27"/>
      <c r="Y19" s="26"/>
      <c r="Z19" s="25"/>
    </row>
    <row r="20" spans="2:26" ht="4.2" customHeight="1" x14ac:dyDescent="0.3">
      <c r="B20" s="24"/>
      <c r="C20" s="24"/>
      <c r="D20" s="23"/>
      <c r="E20" s="23"/>
      <c r="F20" s="23"/>
      <c r="H20" s="24"/>
      <c r="I20" s="24"/>
      <c r="J20" s="23"/>
      <c r="K20" s="23"/>
      <c r="L20" s="23"/>
      <c r="N20" s="24"/>
      <c r="O20" s="23"/>
      <c r="P20" s="23"/>
      <c r="Q20" s="23"/>
      <c r="S20" s="22"/>
      <c r="T20" s="21"/>
      <c r="U20" s="21"/>
      <c r="V20" s="21"/>
    </row>
    <row r="21" spans="2:26" s="17" customFormat="1" ht="27.6" x14ac:dyDescent="0.25">
      <c r="B21" s="14" t="s">
        <v>40</v>
      </c>
      <c r="C21" s="14" t="s">
        <v>23</v>
      </c>
      <c r="D21" s="13" t="s">
        <v>27</v>
      </c>
      <c r="E21" s="14" t="s">
        <v>22</v>
      </c>
      <c r="F21" s="14" t="s">
        <v>20</v>
      </c>
      <c r="H21" s="14" t="s">
        <v>41</v>
      </c>
      <c r="I21" s="14" t="s">
        <v>23</v>
      </c>
      <c r="J21" s="14" t="s">
        <v>27</v>
      </c>
      <c r="K21" s="14" t="s">
        <v>22</v>
      </c>
      <c r="L21" s="14" t="s">
        <v>20</v>
      </c>
      <c r="N21" s="14" t="s">
        <v>44</v>
      </c>
      <c r="O21" s="14" t="s">
        <v>27</v>
      </c>
      <c r="P21" s="14" t="s">
        <v>26</v>
      </c>
      <c r="Q21" s="14" t="s">
        <v>20</v>
      </c>
      <c r="S21" s="20"/>
      <c r="T21" s="19"/>
      <c r="U21" s="18"/>
      <c r="V21" s="18"/>
    </row>
    <row r="22" spans="2:26" x14ac:dyDescent="0.3">
      <c r="B22" s="6" t="s">
        <v>19</v>
      </c>
      <c r="C22" s="11">
        <v>1.030684649944027</v>
      </c>
      <c r="D22" s="9">
        <v>401740257.26943564</v>
      </c>
      <c r="E22" s="8">
        <v>4.3729146584981947E-3</v>
      </c>
      <c r="F22" s="7">
        <f t="shared" ref="F22:F32" si="5">D22*E22</f>
        <v>1756775.8599223511</v>
      </c>
      <c r="H22" s="6" t="s">
        <v>1</v>
      </c>
      <c r="I22" s="11">
        <v>1.030684649944027</v>
      </c>
      <c r="J22" s="9">
        <v>73873004.352163568</v>
      </c>
      <c r="K22" s="8">
        <v>4.1684117812744587E-3</v>
      </c>
      <c r="L22" s="7">
        <f t="shared" ref="L22:L35" si="6">J22*K22</f>
        <v>307933.101659698</v>
      </c>
      <c r="N22" s="6" t="s">
        <v>1</v>
      </c>
      <c r="O22" s="9">
        <f t="shared" ref="O22:O35" si="7">D22+J22</f>
        <v>475613261.6215992</v>
      </c>
      <c r="P22" s="8">
        <f t="shared" ref="P22:P35" si="8">Q22/O22</f>
        <v>4.3411509480253815E-3</v>
      </c>
      <c r="Q22" s="7">
        <f t="shared" ref="Q22:Q35" si="9">F22+L22</f>
        <v>2064708.961582049</v>
      </c>
      <c r="S22" s="16"/>
      <c r="T22" s="16"/>
      <c r="U22" s="16"/>
      <c r="V22" s="16"/>
    </row>
    <row r="23" spans="2:26" x14ac:dyDescent="0.3">
      <c r="B23" s="6" t="s">
        <v>18</v>
      </c>
      <c r="C23" s="11">
        <v>1.030684649944027</v>
      </c>
      <c r="D23" s="9">
        <v>157411270.29085433</v>
      </c>
      <c r="E23" s="8">
        <v>4.0747614118511822E-3</v>
      </c>
      <c r="F23" s="7">
        <f t="shared" si="5"/>
        <v>641413.3699716496</v>
      </c>
      <c r="H23" s="6" t="s">
        <v>17</v>
      </c>
      <c r="I23" s="11">
        <v>1.030684649944027</v>
      </c>
      <c r="J23" s="9">
        <v>42507550.855995551</v>
      </c>
      <c r="K23" s="8">
        <v>3.5368342278677533E-3</v>
      </c>
      <c r="L23" s="7">
        <f t="shared" si="6"/>
        <v>150342.16081031429</v>
      </c>
      <c r="N23" s="6" t="s">
        <v>17</v>
      </c>
      <c r="O23" s="9">
        <f t="shared" si="7"/>
        <v>199918821.14684987</v>
      </c>
      <c r="P23" s="8">
        <f t="shared" si="8"/>
        <v>3.9603851515329904E-3</v>
      </c>
      <c r="Q23" s="7">
        <f t="shared" si="9"/>
        <v>791755.53078196384</v>
      </c>
    </row>
    <row r="24" spans="2:26" x14ac:dyDescent="0.3">
      <c r="B24" s="6" t="s">
        <v>25</v>
      </c>
      <c r="C24" s="11">
        <v>1.030684649944027</v>
      </c>
      <c r="D24" s="9">
        <v>467479.63150205102</v>
      </c>
      <c r="E24" s="8">
        <v>2.4694047903953593</v>
      </c>
      <c r="F24" s="7">
        <f t="shared" si="5"/>
        <v>1154396.4414434221</v>
      </c>
      <c r="H24" s="6" t="s">
        <v>25</v>
      </c>
      <c r="I24" s="11">
        <v>1.030684649944027</v>
      </c>
      <c r="J24" s="9">
        <v>75230.339343057858</v>
      </c>
      <c r="K24" s="8">
        <v>1.4920388463639345</v>
      </c>
      <c r="L24" s="7">
        <f t="shared" si="6"/>
        <v>112246.58872498336</v>
      </c>
      <c r="N24" s="6" t="s">
        <v>25</v>
      </c>
      <c r="O24" s="9">
        <f t="shared" si="7"/>
        <v>542709.97084510885</v>
      </c>
      <c r="P24" s="8">
        <f t="shared" si="8"/>
        <v>2.3339225336066463</v>
      </c>
      <c r="Q24" s="7">
        <f t="shared" si="9"/>
        <v>1266643.0301684055</v>
      </c>
    </row>
    <row r="25" spans="2:26" x14ac:dyDescent="0.3">
      <c r="B25" s="6" t="s">
        <v>24</v>
      </c>
      <c r="C25" s="11">
        <v>1.030684649944027</v>
      </c>
      <c r="D25" s="9">
        <v>891240.56815971294</v>
      </c>
      <c r="E25" s="8">
        <f>E24</f>
        <v>2.4694047903953593</v>
      </c>
      <c r="F25" s="7">
        <f t="shared" si="5"/>
        <v>2200833.728408277</v>
      </c>
      <c r="H25" s="6" t="s">
        <v>24</v>
      </c>
      <c r="I25" s="11">
        <v>1.030684649944027</v>
      </c>
      <c r="J25" s="9">
        <v>140588.44347227958</v>
      </c>
      <c r="K25" s="8">
        <v>1.6487963383248083</v>
      </c>
      <c r="L25" s="7">
        <f t="shared" si="6"/>
        <v>231801.71080787887</v>
      </c>
      <c r="N25" s="6" t="s">
        <v>24</v>
      </c>
      <c r="O25" s="9">
        <f t="shared" si="7"/>
        <v>1031829.0116319925</v>
      </c>
      <c r="P25" s="8">
        <f t="shared" si="8"/>
        <v>2.3575955044805124</v>
      </c>
      <c r="Q25" s="7">
        <f t="shared" si="9"/>
        <v>2432635.439216156</v>
      </c>
    </row>
    <row r="26" spans="2:26" x14ac:dyDescent="0.3">
      <c r="B26" s="6" t="s">
        <v>15</v>
      </c>
      <c r="C26" s="11">
        <v>1.0203778034445867</v>
      </c>
      <c r="D26" s="9">
        <v>473291.02078337281</v>
      </c>
      <c r="E26" s="8">
        <v>1.9378968957436897</v>
      </c>
      <c r="F26" s="7">
        <f t="shared" si="5"/>
        <v>917189.1999594603</v>
      </c>
      <c r="H26" s="6" t="s">
        <v>14</v>
      </c>
      <c r="I26" s="11">
        <v>1.0203778034445867</v>
      </c>
      <c r="J26" s="9">
        <v>115357.21986623378</v>
      </c>
      <c r="K26" s="8">
        <v>1.635659486556384</v>
      </c>
      <c r="L26" s="7">
        <f t="shared" si="6"/>
        <v>188685.13101697585</v>
      </c>
      <c r="N26" s="6" t="s">
        <v>14</v>
      </c>
      <c r="O26" s="9">
        <f t="shared" si="7"/>
        <v>588648.24064960657</v>
      </c>
      <c r="P26" s="8">
        <f t="shared" si="8"/>
        <v>1.8786675209562189</v>
      </c>
      <c r="Q26" s="7">
        <f t="shared" si="9"/>
        <v>1105874.3309764361</v>
      </c>
    </row>
    <row r="27" spans="2:26" x14ac:dyDescent="0.3">
      <c r="B27" s="6" t="s">
        <v>13</v>
      </c>
      <c r="C27" s="11">
        <v>1.0044999999999999</v>
      </c>
      <c r="D27" s="9">
        <v>405209.310696756</v>
      </c>
      <c r="E27" s="8">
        <v>1.6105965799476845</v>
      </c>
      <c r="F27" s="7">
        <f t="shared" si="5"/>
        <v>652628.72997115389</v>
      </c>
      <c r="H27" s="6" t="s">
        <v>13</v>
      </c>
      <c r="I27" s="11">
        <v>1.0044999999999999</v>
      </c>
      <c r="J27" s="9"/>
      <c r="K27" s="8"/>
      <c r="L27" s="7">
        <f t="shared" si="6"/>
        <v>0</v>
      </c>
      <c r="N27" s="6" t="s">
        <v>13</v>
      </c>
      <c r="O27" s="9">
        <f t="shared" si="7"/>
        <v>405209.310696756</v>
      </c>
      <c r="P27" s="8">
        <f t="shared" si="8"/>
        <v>1.6105965799476845</v>
      </c>
      <c r="Q27" s="7">
        <f t="shared" si="9"/>
        <v>652628.72997115389</v>
      </c>
    </row>
    <row r="28" spans="2:26" x14ac:dyDescent="0.3">
      <c r="B28" s="6" t="s">
        <v>12</v>
      </c>
      <c r="C28" s="11">
        <f>C29</f>
        <v>1.030684649944027</v>
      </c>
      <c r="D28" s="9">
        <v>9896.2663981550158</v>
      </c>
      <c r="E28" s="8">
        <v>1.2409144525198588</v>
      </c>
      <c r="F28" s="7">
        <f t="shared" si="5"/>
        <v>12280.419999457206</v>
      </c>
      <c r="H28" s="6" t="s">
        <v>11</v>
      </c>
      <c r="I28" s="11">
        <f>I29</f>
        <v>1.030684649944027</v>
      </c>
      <c r="J28" s="9">
        <v>1049.1968987116165</v>
      </c>
      <c r="K28" s="8">
        <v>1.1532630414820209</v>
      </c>
      <c r="L28" s="7">
        <f t="shared" si="6"/>
        <v>1210.0000065216627</v>
      </c>
      <c r="N28" s="6" t="s">
        <v>11</v>
      </c>
      <c r="O28" s="9">
        <f t="shared" si="7"/>
        <v>10945.463296866632</v>
      </c>
      <c r="P28" s="8">
        <f t="shared" si="8"/>
        <v>1.2325124702433368</v>
      </c>
      <c r="Q28" s="7">
        <f t="shared" si="9"/>
        <v>13490.420005978869</v>
      </c>
    </row>
    <row r="29" spans="2:26" x14ac:dyDescent="0.3">
      <c r="B29" s="6" t="s">
        <v>10</v>
      </c>
      <c r="C29" s="11">
        <f>C30</f>
        <v>1.030684649944027</v>
      </c>
      <c r="D29" s="9">
        <v>0</v>
      </c>
      <c r="E29" s="8"/>
      <c r="F29" s="7">
        <f t="shared" si="5"/>
        <v>0</v>
      </c>
      <c r="H29" s="6" t="s">
        <v>9</v>
      </c>
      <c r="I29" s="11">
        <f>I30</f>
        <v>1.030684649944027</v>
      </c>
      <c r="J29" s="9">
        <v>342.92000000000007</v>
      </c>
      <c r="K29" s="8">
        <v>1.2055581541706484</v>
      </c>
      <c r="L29" s="7">
        <f t="shared" si="6"/>
        <v>413.41000222819883</v>
      </c>
      <c r="N29" s="6" t="s">
        <v>9</v>
      </c>
      <c r="O29" s="9">
        <f t="shared" si="7"/>
        <v>342.92000000000007</v>
      </c>
      <c r="P29" s="8">
        <f t="shared" si="8"/>
        <v>1.2055581541706484</v>
      </c>
      <c r="Q29" s="7">
        <f t="shared" si="9"/>
        <v>413.41000222819883</v>
      </c>
    </row>
    <row r="30" spans="2:26" x14ac:dyDescent="0.3">
      <c r="B30" s="6" t="s">
        <v>8</v>
      </c>
      <c r="C30" s="11">
        <f>C22</f>
        <v>1.030684649944027</v>
      </c>
      <c r="D30" s="9">
        <v>2123009.146873388</v>
      </c>
      <c r="E30" s="8">
        <v>4.0747634141651452E-3</v>
      </c>
      <c r="F30" s="7">
        <f t="shared" si="5"/>
        <v>8650.7599996176396</v>
      </c>
      <c r="H30" s="6" t="s">
        <v>7</v>
      </c>
      <c r="I30" s="11">
        <f>I22</f>
        <v>1.030684649944027</v>
      </c>
      <c r="J30" s="9">
        <v>220755.37589170187</v>
      </c>
      <c r="K30" s="8">
        <v>3.5368561288912103E-3</v>
      </c>
      <c r="L30" s="7">
        <f t="shared" si="6"/>
        <v>780.78000420824867</v>
      </c>
      <c r="N30" s="6" t="s">
        <v>7</v>
      </c>
      <c r="O30" s="9">
        <f t="shared" si="7"/>
        <v>2343764.5227650898</v>
      </c>
      <c r="P30" s="8">
        <f t="shared" si="8"/>
        <v>4.024098800121308E-3</v>
      </c>
      <c r="Q30" s="7">
        <f t="shared" si="9"/>
        <v>9431.5400038258886</v>
      </c>
    </row>
    <row r="31" spans="2:26" x14ac:dyDescent="0.3">
      <c r="B31" s="6" t="s">
        <v>6</v>
      </c>
      <c r="C31" s="11">
        <f>C26</f>
        <v>1.0203778034445867</v>
      </c>
      <c r="D31" s="9">
        <v>114656.88436169598</v>
      </c>
      <c r="E31" s="8">
        <v>1.9726814595492745</v>
      </c>
      <c r="F31" s="7">
        <f t="shared" si="5"/>
        <v>226181.50999000281</v>
      </c>
      <c r="H31" s="6"/>
      <c r="I31" s="11"/>
      <c r="J31" s="9"/>
      <c r="K31" s="8"/>
      <c r="L31" s="7">
        <f t="shared" si="6"/>
        <v>0</v>
      </c>
      <c r="N31" s="6" t="s">
        <v>6</v>
      </c>
      <c r="O31" s="9">
        <f t="shared" si="7"/>
        <v>114656.88436169598</v>
      </c>
      <c r="P31" s="8">
        <f t="shared" si="8"/>
        <v>1.9726814595492745</v>
      </c>
      <c r="Q31" s="7">
        <f t="shared" si="9"/>
        <v>226181.50999000281</v>
      </c>
    </row>
    <row r="32" spans="2:26" x14ac:dyDescent="0.3">
      <c r="B32" s="6" t="s">
        <v>5</v>
      </c>
      <c r="C32" s="11">
        <f>C26</f>
        <v>1.0203778034445867</v>
      </c>
      <c r="D32" s="9">
        <v>24387.435638304029</v>
      </c>
      <c r="E32" s="8">
        <v>1.9726813721370509</v>
      </c>
      <c r="F32" s="7">
        <f t="shared" si="5"/>
        <v>48108.639997873608</v>
      </c>
      <c r="H32" s="6"/>
      <c r="I32" s="11"/>
      <c r="J32" s="9"/>
      <c r="K32" s="8"/>
      <c r="L32" s="7">
        <f t="shared" si="6"/>
        <v>0</v>
      </c>
      <c r="N32" s="6" t="s">
        <v>5</v>
      </c>
      <c r="O32" s="9">
        <f t="shared" si="7"/>
        <v>24387.435638304029</v>
      </c>
      <c r="P32" s="8">
        <f t="shared" si="8"/>
        <v>1.9726813721370509</v>
      </c>
      <c r="Q32" s="7">
        <f t="shared" si="9"/>
        <v>48108.639997873608</v>
      </c>
    </row>
    <row r="33" spans="2:17" x14ac:dyDescent="0.3">
      <c r="B33" s="6"/>
      <c r="C33" s="6"/>
      <c r="D33" s="9"/>
      <c r="E33" s="8"/>
      <c r="F33" s="9"/>
      <c r="H33" s="15" t="s">
        <v>4</v>
      </c>
      <c r="I33" s="11">
        <f>I26</f>
        <v>1.0203778034445867</v>
      </c>
      <c r="J33" s="9">
        <v>1074.96</v>
      </c>
      <c r="K33" s="8">
        <v>1.6488055458369506</v>
      </c>
      <c r="L33" s="7">
        <f t="shared" si="6"/>
        <v>1772.4000095528884</v>
      </c>
      <c r="N33" s="15" t="s">
        <v>4</v>
      </c>
      <c r="O33" s="9">
        <f t="shared" si="7"/>
        <v>1074.96</v>
      </c>
      <c r="P33" s="8">
        <f t="shared" si="8"/>
        <v>1.6488055458369506</v>
      </c>
      <c r="Q33" s="7">
        <f t="shared" si="9"/>
        <v>1772.4000095528884</v>
      </c>
    </row>
    <row r="34" spans="2:17" x14ac:dyDescent="0.3">
      <c r="B34" s="6"/>
      <c r="C34" s="6"/>
      <c r="D34" s="9"/>
      <c r="E34" s="8"/>
      <c r="F34" s="9"/>
      <c r="H34" s="15" t="s">
        <v>3</v>
      </c>
      <c r="I34" s="11">
        <f>I26</f>
        <v>1.0203778034445867</v>
      </c>
      <c r="J34" s="10">
        <v>29010.800000000003</v>
      </c>
      <c r="K34" s="8">
        <v>1.6487965037998482</v>
      </c>
      <c r="L34" s="7">
        <f t="shared" si="6"/>
        <v>47832.90561243664</v>
      </c>
      <c r="N34" s="15" t="s">
        <v>3</v>
      </c>
      <c r="O34" s="9">
        <f t="shared" si="7"/>
        <v>29010.800000000003</v>
      </c>
      <c r="P34" s="8">
        <f t="shared" si="8"/>
        <v>1.6487965037998482</v>
      </c>
      <c r="Q34" s="7">
        <f t="shared" si="9"/>
        <v>47832.90561243664</v>
      </c>
    </row>
    <row r="35" spans="2:17" x14ac:dyDescent="0.3">
      <c r="B35" s="6"/>
      <c r="C35" s="6"/>
      <c r="D35" s="9"/>
      <c r="E35" s="8"/>
      <c r="F35" s="9"/>
      <c r="H35" s="15" t="s">
        <v>2</v>
      </c>
      <c r="I35" s="5">
        <f>I26</f>
        <v>1.0203778034445867</v>
      </c>
      <c r="J35" s="10">
        <v>102972.90667387019</v>
      </c>
      <c r="K35" s="8">
        <v>0</v>
      </c>
      <c r="L35" s="7">
        <f t="shared" si="6"/>
        <v>0</v>
      </c>
      <c r="N35" s="15" t="s">
        <v>2</v>
      </c>
      <c r="O35" s="9">
        <f t="shared" si="7"/>
        <v>102972.90667387019</v>
      </c>
      <c r="P35" s="8">
        <f t="shared" si="8"/>
        <v>0</v>
      </c>
      <c r="Q35" s="7">
        <f t="shared" si="9"/>
        <v>0</v>
      </c>
    </row>
    <row r="36" spans="2:17" x14ac:dyDescent="0.3">
      <c r="B36" s="4" t="s">
        <v>0</v>
      </c>
      <c r="C36" s="4"/>
      <c r="D36" s="3">
        <f>SUM(D22:D35)</f>
        <v>563660697.82470345</v>
      </c>
      <c r="E36" s="3"/>
      <c r="F36" s="3">
        <f>SUM(F22:F35)</f>
        <v>7618458.6596632656</v>
      </c>
      <c r="H36" s="4" t="s">
        <v>0</v>
      </c>
      <c r="I36" s="4"/>
      <c r="J36" s="3">
        <f>SUM(J22:J35)</f>
        <v>117066937.37030496</v>
      </c>
      <c r="K36" s="3"/>
      <c r="L36" s="3">
        <f>SUM(L22:L35)</f>
        <v>1043018.188654798</v>
      </c>
      <c r="N36" s="4" t="s">
        <v>0</v>
      </c>
      <c r="O36" s="3">
        <f>SUM(O22:O35)</f>
        <v>680727635.19500828</v>
      </c>
      <c r="P36" s="3"/>
      <c r="Q36" s="3">
        <f>SUM(Q22:Q35)</f>
        <v>8661476.8483180609</v>
      </c>
    </row>
  </sheetData>
  <mergeCells count="2">
    <mergeCell ref="S14:W14"/>
    <mergeCell ref="S3:W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Exp</vt:lpstr>
    </vt:vector>
  </TitlesOfParts>
  <Company>Energy+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Molon</dc:creator>
  <cp:lastModifiedBy>Dan Molon</cp:lastModifiedBy>
  <dcterms:created xsi:type="dcterms:W3CDTF">2018-09-12T18:30:23Z</dcterms:created>
  <dcterms:modified xsi:type="dcterms:W3CDTF">2019-02-05T18:33:20Z</dcterms:modified>
</cp:coreProperties>
</file>