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0730" windowHeight="11760"/>
  </bookViews>
  <sheets>
    <sheet name="2011" sheetId="1" r:id="rId1"/>
    <sheet name="2012" sheetId="2" r:id="rId2"/>
    <sheet name="2013" sheetId="3" r:id="rId3"/>
    <sheet name="2014" sheetId="4" r:id="rId4"/>
  </sheets>
  <definedNames>
    <definedName name="_xlnm._FilterDatabase" localSheetId="0" hidden="1">'2011'!$A$2:$BU$21</definedName>
    <definedName name="_xlnm._FilterDatabase" localSheetId="1" hidden="1">'2012'!$A$2:$BT$29</definedName>
    <definedName name="_xlnm._FilterDatabase" localSheetId="2" hidden="1">'2013'!$A$2:$BU$28</definedName>
    <definedName name="_xlnm._FilterDatabase" localSheetId="3" hidden="1">'2014'!$A$2:$BU$44</definedName>
  </definedNames>
  <calcPr calcId="145621" iterate="1"/>
</workbook>
</file>

<file path=xl/calcChain.xml><?xml version="1.0" encoding="utf-8"?>
<calcChain xmlns="http://schemas.openxmlformats.org/spreadsheetml/2006/main">
  <c r="AS33" i="3" l="1"/>
  <c r="AS34" i="3" s="1"/>
  <c r="AT33" i="3"/>
  <c r="AU33" i="3"/>
  <c r="AV33" i="3"/>
  <c r="AW33" i="3"/>
  <c r="AX33" i="3"/>
  <c r="AY33" i="3"/>
  <c r="AZ33" i="3"/>
  <c r="BA33" i="3"/>
  <c r="BB33" i="3"/>
  <c r="BC33" i="3"/>
  <c r="BD33" i="3"/>
  <c r="AR33" i="3"/>
  <c r="AR35" i="2"/>
  <c r="AS35" i="2"/>
  <c r="AT35" i="2"/>
  <c r="AU35" i="2"/>
  <c r="AU36" i="2" s="1"/>
  <c r="AV31" i="1" s="1"/>
  <c r="AV35" i="2"/>
  <c r="AW35" i="2"/>
  <c r="AX35" i="2"/>
  <c r="AY35" i="2"/>
  <c r="AZ35" i="2"/>
  <c r="BA35" i="2"/>
  <c r="BB35" i="2"/>
  <c r="BC35" i="2"/>
  <c r="AQ35" i="2"/>
  <c r="AS26" i="1"/>
  <c r="AT26" i="1"/>
  <c r="AU26" i="1"/>
  <c r="AV26" i="1"/>
  <c r="AW26" i="1"/>
  <c r="AX26" i="1"/>
  <c r="AY26" i="1"/>
  <c r="AY27" i="1" s="1"/>
  <c r="AY30" i="1" s="1"/>
  <c r="AZ26" i="1"/>
  <c r="BA26" i="1"/>
  <c r="BB26" i="1"/>
  <c r="BC26" i="1"/>
  <c r="BD26" i="1"/>
  <c r="AR26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AR33" i="1"/>
  <c r="AS50" i="4"/>
  <c r="AT50" i="4"/>
  <c r="AU50" i="4"/>
  <c r="AV50" i="4"/>
  <c r="AW50" i="4"/>
  <c r="AX50" i="4"/>
  <c r="AY50" i="4"/>
  <c r="AZ50" i="4"/>
  <c r="BA50" i="4"/>
  <c r="BB50" i="4"/>
  <c r="BC50" i="4"/>
  <c r="BD50" i="4"/>
  <c r="AR50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AR49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AR47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AR45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AR46" i="4"/>
  <c r="AT34" i="3"/>
  <c r="AR34" i="3"/>
  <c r="AR32" i="1" s="1"/>
  <c r="AT31" i="3"/>
  <c r="AS34" i="2" s="1"/>
  <c r="AS36" i="2" s="1"/>
  <c r="AT31" i="1" s="1"/>
  <c r="AU31" i="3"/>
  <c r="AV31" i="3"/>
  <c r="AW31" i="3"/>
  <c r="AV34" i="2" s="1"/>
  <c r="AV36" i="2" s="1"/>
  <c r="AW31" i="1" s="1"/>
  <c r="AX31" i="3"/>
  <c r="AW34" i="2" s="1"/>
  <c r="AW36" i="2" s="1"/>
  <c r="AX31" i="1" s="1"/>
  <c r="AY31" i="3"/>
  <c r="AZ31" i="3"/>
  <c r="BA31" i="3"/>
  <c r="AZ34" i="2" s="1"/>
  <c r="AZ36" i="2" s="1"/>
  <c r="BA31" i="1" s="1"/>
  <c r="BB31" i="3"/>
  <c r="BA34" i="2" s="1"/>
  <c r="BA36" i="2" s="1"/>
  <c r="BB31" i="1" s="1"/>
  <c r="BC31" i="3"/>
  <c r="BD31" i="3"/>
  <c r="AS31" i="3"/>
  <c r="AR34" i="2" s="1"/>
  <c r="AR36" i="2" s="1"/>
  <c r="AS31" i="1" s="1"/>
  <c r="AT34" i="2"/>
  <c r="AU34" i="2"/>
  <c r="AX34" i="2"/>
  <c r="AX36" i="2" s="1"/>
  <c r="AY31" i="1" s="1"/>
  <c r="AY34" i="2"/>
  <c r="BB34" i="2"/>
  <c r="BC34" i="2"/>
  <c r="AQ34" i="2"/>
  <c r="AT36" i="2"/>
  <c r="AU31" i="1" s="1"/>
  <c r="BB36" i="2"/>
  <c r="BC31" i="1" s="1"/>
  <c r="AT32" i="3"/>
  <c r="AT32" i="1" s="1"/>
  <c r="AT34" i="1" s="1"/>
  <c r="AT35" i="1" s="1"/>
  <c r="AU32" i="3"/>
  <c r="AU34" i="3" s="1"/>
  <c r="AU32" i="1" s="1"/>
  <c r="AV32" i="3"/>
  <c r="AX32" i="3"/>
  <c r="AX34" i="3" s="1"/>
  <c r="AX32" i="1" s="1"/>
  <c r="AY32" i="3"/>
  <c r="AY34" i="3" s="1"/>
  <c r="AY32" i="1" s="1"/>
  <c r="AZ32" i="3"/>
  <c r="BB32" i="3"/>
  <c r="BB34" i="3" s="1"/>
  <c r="BB32" i="1" s="1"/>
  <c r="BC32" i="3"/>
  <c r="BC34" i="3" s="1"/>
  <c r="BC32" i="1" s="1"/>
  <c r="BD32" i="3"/>
  <c r="BD34" i="3" s="1"/>
  <c r="BD32" i="1" s="1"/>
  <c r="AR32" i="3"/>
  <c r="AR31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AR30" i="3"/>
  <c r="AS24" i="1"/>
  <c r="AS27" i="1" s="1"/>
  <c r="AS30" i="1" s="1"/>
  <c r="AT24" i="1"/>
  <c r="AU24" i="1"/>
  <c r="AV24" i="1"/>
  <c r="AV27" i="1" s="1"/>
  <c r="AV30" i="1" s="1"/>
  <c r="AW24" i="1"/>
  <c r="AX24" i="1"/>
  <c r="AY24" i="1"/>
  <c r="AZ24" i="1"/>
  <c r="AZ27" i="1" s="1"/>
  <c r="AZ30" i="1" s="1"/>
  <c r="BA24" i="1"/>
  <c r="BB24" i="1"/>
  <c r="BC24" i="1"/>
  <c r="BC27" i="1" s="1"/>
  <c r="BC30" i="1" s="1"/>
  <c r="BD24" i="1"/>
  <c r="BD27" i="1" s="1"/>
  <c r="BD30" i="1" s="1"/>
  <c r="AR24" i="1"/>
  <c r="AR27" i="1" s="1"/>
  <c r="AR30" i="1" s="1"/>
  <c r="AR30" i="2"/>
  <c r="AS30" i="2"/>
  <c r="AT30" i="2"/>
  <c r="AU30" i="2"/>
  <c r="AV30" i="2"/>
  <c r="AW30" i="2"/>
  <c r="AX30" i="2"/>
  <c r="AY30" i="2"/>
  <c r="AZ30" i="2"/>
  <c r="BA30" i="2"/>
  <c r="BB30" i="2"/>
  <c r="BC30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AQ30" i="2"/>
  <c r="AQ33" i="2"/>
  <c r="AQ32" i="2"/>
  <c r="AQ31" i="2"/>
  <c r="AT27" i="1"/>
  <c r="AT30" i="1" s="1"/>
  <c r="AU27" i="1"/>
  <c r="AU30" i="1" s="1"/>
  <c r="AW27" i="1"/>
  <c r="AW30" i="1" s="1"/>
  <c r="AX27" i="1"/>
  <c r="AX30" i="1" s="1"/>
  <c r="AX34" i="1" s="1"/>
  <c r="AX35" i="1" s="1"/>
  <c r="BA27" i="1"/>
  <c r="BA30" i="1" s="1"/>
  <c r="BB27" i="1"/>
  <c r="BB30" i="1" s="1"/>
  <c r="AS29" i="1"/>
  <c r="AT29" i="1"/>
  <c r="AU29" i="1"/>
  <c r="AV29" i="1"/>
  <c r="AW29" i="1"/>
  <c r="AX29" i="1"/>
  <c r="AY29" i="1"/>
  <c r="AZ29" i="1"/>
  <c r="BA29" i="1"/>
  <c r="BB29" i="1"/>
  <c r="BC29" i="1"/>
  <c r="BD29" i="1"/>
  <c r="AR29" i="1"/>
  <c r="BB23" i="1"/>
  <c r="BC23" i="1"/>
  <c r="BD23" i="1"/>
  <c r="AS23" i="1"/>
  <c r="AT23" i="1"/>
  <c r="AU23" i="1"/>
  <c r="AV23" i="1"/>
  <c r="AW23" i="1"/>
  <c r="AX23" i="1"/>
  <c r="AY23" i="1"/>
  <c r="AZ23" i="1"/>
  <c r="BA23" i="1"/>
  <c r="AR23" i="1"/>
  <c r="AS34" i="1" l="1"/>
  <c r="AS35" i="1" s="1"/>
  <c r="BC34" i="1"/>
  <c r="BC35" i="1" s="1"/>
  <c r="AV34" i="3"/>
  <c r="AV32" i="1" s="1"/>
  <c r="AU34" i="1"/>
  <c r="AU35" i="1" s="1"/>
  <c r="AZ34" i="3"/>
  <c r="AZ32" i="1" s="1"/>
  <c r="AY34" i="1"/>
  <c r="AY35" i="1" s="1"/>
  <c r="AV34" i="1"/>
  <c r="AV35" i="1" s="1"/>
  <c r="BC36" i="2"/>
  <c r="BD31" i="1" s="1"/>
  <c r="BD34" i="1" s="1"/>
  <c r="BD35" i="1" s="1"/>
  <c r="BB34" i="1"/>
  <c r="BB35" i="1" s="1"/>
  <c r="BA34" i="1"/>
  <c r="BA35" i="1" s="1"/>
  <c r="AY36" i="2"/>
  <c r="AZ31" i="1" s="1"/>
  <c r="AQ36" i="2"/>
  <c r="AR31" i="1" s="1"/>
  <c r="AR34" i="1" s="1"/>
  <c r="AR35" i="1" s="1"/>
  <c r="BA32" i="3"/>
  <c r="BA34" i="3" s="1"/>
  <c r="BA32" i="1" s="1"/>
  <c r="AW32" i="3"/>
  <c r="AW34" i="3" s="1"/>
  <c r="AW32" i="1" s="1"/>
  <c r="AW34" i="1" s="1"/>
  <c r="AW35" i="1" s="1"/>
  <c r="AS32" i="3"/>
  <c r="AS32" i="1" s="1"/>
  <c r="AZ34" i="1" l="1"/>
  <c r="AZ35" i="1" s="1"/>
</calcChain>
</file>

<file path=xl/sharedStrings.xml><?xml version="1.0" encoding="utf-8"?>
<sst xmlns="http://schemas.openxmlformats.org/spreadsheetml/2006/main" count="1165" uniqueCount="98">
  <si>
    <t>Table is at the End User Level</t>
  </si>
  <si>
    <t>Net Annual Summer Peak Demand Savings (MW)</t>
  </si>
  <si>
    <t>Net Annual Energy Savings (MWh)</t>
  </si>
  <si>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</si>
  <si>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</si>
  <si>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</si>
  <si>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</si>
  <si>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</si>
  <si>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</si>
  <si>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</si>
  <si>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</si>
  <si>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</si>
  <si>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</si>
  <si>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</si>
  <si>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</si>
  <si>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</si>
  <si>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</si>
  <si>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</si>
  <si>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</si>
  <si>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Residential</t>
  </si>
  <si>
    <t>EE</t>
  </si>
  <si>
    <t>Final; Released August 31, 2012</t>
  </si>
  <si>
    <t/>
  </si>
  <si>
    <t>Appliances</t>
  </si>
  <si>
    <t>Lakeland Power Distribution Ltd.</t>
  </si>
  <si>
    <t>Parry Sound Power Corporation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</si>
  <si>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</si>
  <si>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</si>
  <si>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</si>
  <si>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</si>
  <si>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</si>
  <si>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</si>
  <si>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</si>
  <si>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</si>
  <si>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Devices</t>
  </si>
  <si>
    <t>Residential New Construction</t>
  </si>
  <si>
    <t>Projects</t>
  </si>
  <si>
    <t>Retailer Co-op</t>
  </si>
  <si>
    <t>Custom retailer initiative; Not evaluated</t>
  </si>
  <si>
    <t>Business</t>
  </si>
  <si>
    <t>Commercial &amp; Institutional</t>
  </si>
  <si>
    <t>Direct Install Lighting</t>
  </si>
  <si>
    <t>Retrofit</t>
  </si>
  <si>
    <t>Energy Audit</t>
  </si>
  <si>
    <t>High Performance New Construction</t>
  </si>
  <si>
    <t>Industrial</t>
  </si>
  <si>
    <t>Home Assistance</t>
  </si>
  <si>
    <t>Home Assistance Program</t>
  </si>
  <si>
    <t>Pre-2011 Programs Completed in 2011</t>
  </si>
  <si>
    <t>Electricity Retrofit Incentive Program</t>
  </si>
  <si>
    <t>Not evaluated; 2010 Evaluation findings used</t>
  </si>
  <si>
    <t>Activity/ Participation
(i.e. # of appliances)</t>
  </si>
  <si>
    <t>C&amp;I</t>
  </si>
  <si>
    <t>Final; Released August 31, 2013</t>
  </si>
  <si>
    <t>Other</t>
  </si>
  <si>
    <t>Tier 1 - 2011 Adjustment</t>
  </si>
  <si>
    <t>Buildings</t>
  </si>
  <si>
    <t>All Savings at the End User Level</t>
  </si>
  <si>
    <t>Tx (Transmission) or Dx (Distribution) connected</t>
  </si>
  <si>
    <t>Notes</t>
  </si>
  <si>
    <t>Dx</t>
  </si>
  <si>
    <t>N/A</t>
  </si>
  <si>
    <t>Energy Audit Funding</t>
  </si>
  <si>
    <t>Audit</t>
  </si>
  <si>
    <t>New Construction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</si>
  <si>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</si>
  <si>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</si>
  <si>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</si>
  <si>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</si>
  <si>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</si>
  <si>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</si>
  <si>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</si>
  <si>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</si>
  <si>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</si>
  <si>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</si>
  <si>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n/a</t>
  </si>
  <si>
    <t>Commercial</t>
  </si>
  <si>
    <t>Custom loadshapes for clotheslines, outdoor timers and power bars based on survey results.</t>
  </si>
  <si>
    <t>Homes</t>
  </si>
  <si>
    <t>Time-of-Use Savings</t>
  </si>
  <si>
    <t>Energy Managers</t>
  </si>
  <si>
    <t>2011 from 2012</t>
  </si>
  <si>
    <t>2011 from 2013</t>
  </si>
  <si>
    <t>2011 from 2014</t>
  </si>
  <si>
    <t>Total</t>
  </si>
  <si>
    <t>total</t>
  </si>
  <si>
    <t>2012 to 2011</t>
  </si>
  <si>
    <t>2012 from 2013</t>
  </si>
  <si>
    <t>2012 from 2014</t>
  </si>
  <si>
    <t xml:space="preserve">Total </t>
  </si>
  <si>
    <t>2013 to 2012</t>
  </si>
  <si>
    <t>2013 from 2014</t>
  </si>
  <si>
    <t>Total 2012</t>
  </si>
  <si>
    <t>total 2013</t>
  </si>
  <si>
    <t xml:space="preserve">2014 to 2011 </t>
  </si>
  <si>
    <t xml:space="preserve">2014 to 2012 </t>
  </si>
  <si>
    <t xml:space="preserve">2014 to 2013 </t>
  </si>
  <si>
    <t>Half year rule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</si>
</sst>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"/>
    <numFmt numFmtId="165" formatCode="#,##0.000"/>
    <numFmt numFmtId="166" formatCode="#,##0.0000000"/>
    <numFmt numFmtId="167" formatCode="0.000000"/>
    <numFmt numFmtId="168" formatCode="0.000000000"/>
    <numFmt numFmtId="170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2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/>
    <xf numFmtId="2" fontId="1" fillId="0" borderId="0" xfId="0" applyNumberFormat="1" applyFont="1"/>
    <xf numFmtId="4" fontId="1" fillId="0" borderId="0" xfId="0" applyNumberFormat="1" applyFont="1"/>
    <xf numFmtId="1" fontId="1" fillId="0" borderId="1" xfId="0" applyNumberFormat="1" applyFont="1" applyFill="1" applyBorder="1"/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3" fontId="4" fillId="0" borderId="1" xfId="0" applyNumberFormat="1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70" fontId="1" fillId="0" borderId="0" xfId="1" applyNumberFormat="1" applyFont="1"/>
    <xf numFmtId="0" fontId="7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/>
    <xf numFmtId="1" fontId="8" fillId="3" borderId="5" xfId="0" applyNumberFormat="1" applyFont="1" applyFill="1" applyBorder="1"/>
    <xf numFmtId="164" fontId="8" fillId="3" borderId="5" xfId="0" applyNumberFormat="1" applyFont="1" applyFill="1" applyBorder="1"/>
    <xf numFmtId="165" fontId="8" fillId="3" borderId="5" xfId="0" applyNumberFormat="1" applyFont="1" applyFill="1" applyBorder="1"/>
    <xf numFmtId="2" fontId="8" fillId="4" borderId="5" xfId="0" applyNumberFormat="1" applyFont="1" applyFill="1" applyBorder="1"/>
    <xf numFmtId="0" fontId="8" fillId="0" borderId="0" xfId="0" applyFont="1" applyFill="1"/>
    <xf numFmtId="165" fontId="8" fillId="0" borderId="5" xfId="0" applyNumberFormat="1" applyFont="1" applyFill="1" applyBorder="1"/>
    <xf numFmtId="166" fontId="8" fillId="0" borderId="5" xfId="0" applyNumberFormat="1" applyFont="1" applyFill="1" applyBorder="1"/>
    <xf numFmtId="165" fontId="8" fillId="4" borderId="5" xfId="0" applyNumberFormat="1" applyFont="1" applyFill="1" applyBorder="1"/>
    <xf numFmtId="0" fontId="8" fillId="3" borderId="5" xfId="0" applyNumberFormat="1" applyFont="1" applyFill="1" applyBorder="1"/>
    <xf numFmtId="0" fontId="8" fillId="0" borderId="0" xfId="0" applyFont="1"/>
    <xf numFmtId="1" fontId="8" fillId="0" borderId="0" xfId="0" applyNumberFormat="1" applyFont="1"/>
    <xf numFmtId="0" fontId="8" fillId="3" borderId="0" xfId="1" applyNumberFormat="1" applyFont="1" applyFill="1" applyBorder="1"/>
    <xf numFmtId="0" fontId="8" fillId="3" borderId="0" xfId="1" applyNumberFormat="1" applyFont="1" applyFill="1" applyBorder="1" applyAlignment="1">
      <alignment horizontal="right"/>
    </xf>
    <xf numFmtId="167" fontId="8" fillId="0" borderId="0" xfId="0" applyNumberFormat="1" applyFont="1"/>
    <xf numFmtId="168" fontId="8" fillId="0" borderId="0" xfId="0" applyNumberFormat="1" applyFont="1"/>
    <xf numFmtId="4" fontId="8" fillId="0" borderId="0" xfId="0" applyNumberFormat="1" applyFont="1"/>
    <xf numFmtId="0" fontId="7" fillId="0" borderId="1" xfId="0" applyFont="1" applyFill="1" applyBorder="1" applyAlignment="1">
      <alignment vertical="center"/>
    </xf>
    <xf numFmtId="0" fontId="7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  <xf numFmtId="165" fontId="7" fillId="0" borderId="0" xfId="0" applyNumberFormat="1" applyFont="1"/>
    <xf numFmtId="4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170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5"/>
  <sheetViews>
    <sheetView tabSelected="1" topLeftCell="AP19" workbookViewId="0">
      <selection activeCell="AR35" sqref="AR35:BD35"/>
    </sheetView>
  </sheetViews>
  <sheetFormatPr defaultColWidth="9.140625" defaultRowHeight="15.75" x14ac:dyDescent="0.25"/>
  <cols>
    <col min="1" max="1" width="14" style="1" customWidth="1"/>
    <col min="2" max="2" width="14.28515625" style="1" customWidth="1"/>
    <col min="3" max="3" width="20.28515625" style="1" bestFit="1" customWidth="1"/>
    <col min="4" max="4" width="23.85546875" style="1" customWidth="1"/>
    <col min="5" max="5" width="16.85546875" style="1" customWidth="1"/>
    <col min="6" max="6" width="15" style="2" customWidth="1"/>
    <col min="7" max="7" width="19.42578125" style="1" customWidth="1"/>
    <col min="8" max="8" width="28.85546875" style="1" customWidth="1"/>
    <col min="9" max="9" width="13.7109375" style="1" bestFit="1" customWidth="1"/>
    <col min="10" max="10" width="13.42578125" style="1" bestFit="1" customWidth="1"/>
    <col min="11" max="11" width="23" style="1" customWidth="1"/>
    <col min="12" max="12" width="22.7109375" style="1" customWidth="1"/>
    <col min="13" max="13" width="23" style="1" customWidth="1"/>
    <col min="14" max="43" width="9.140625" style="1" customWidth="1"/>
    <col min="44" max="44" width="12.7109375" style="1" bestFit="1" customWidth="1"/>
    <col min="45" max="47" width="14.5703125" style="1" bestFit="1" customWidth="1"/>
    <col min="48" max="56" width="11.5703125" style="1" bestFit="1" customWidth="1"/>
    <col min="57" max="73" width="9.140625" style="1" customWidth="1"/>
    <col min="74" max="16384" width="9.140625" style="1"/>
  </cols>
  <sheetData>
    <row r="1" spans="1:73" ht="15.6" x14ac:dyDescent="0.3">
      <c r="A1" s="5" t="s">
        <v>0</v>
      </c>
      <c r="C1" s="5"/>
      <c r="D1" s="5"/>
      <c r="E1" s="5"/>
      <c r="F1" s="6"/>
      <c r="G1" s="5"/>
      <c r="H1" s="5"/>
      <c r="I1" s="7"/>
      <c r="J1" s="7"/>
      <c r="K1" s="7"/>
      <c r="L1" s="7"/>
      <c r="M1" s="7"/>
      <c r="N1" s="31" t="s">
        <v>1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3"/>
      <c r="AR1" s="31" t="s">
        <v>2</v>
      </c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3"/>
    </row>
    <row r="2" spans="1:73" ht="31.15" x14ac:dyDescent="0.3">
      <c r="A2" s="8" t="s">
        <v>3</v>
      </c>
      <c r="B2" s="8" t="s">
        <v>4</v>
      </c>
      <c r="C2" s="8" t="s">
        <v>5</v>
      </c>
      <c r="D2" s="9" t="s">
        <v>6</v>
      </c>
      <c r="E2" s="9" t="s">
        <v>7</v>
      </c>
      <c r="F2" s="9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>
        <v>2011</v>
      </c>
      <c r="O2" s="10">
        <v>2012</v>
      </c>
      <c r="P2" s="10">
        <v>2013</v>
      </c>
      <c r="Q2" s="10">
        <v>2014</v>
      </c>
      <c r="R2" s="10">
        <v>2015</v>
      </c>
      <c r="S2" s="10">
        <v>2016</v>
      </c>
      <c r="T2" s="10">
        <v>2017</v>
      </c>
      <c r="U2" s="10">
        <v>2018</v>
      </c>
      <c r="V2" s="10">
        <v>2019</v>
      </c>
      <c r="W2" s="10">
        <v>2020</v>
      </c>
      <c r="X2" s="10">
        <v>2021</v>
      </c>
      <c r="Y2" s="10">
        <v>2022</v>
      </c>
      <c r="Z2" s="10">
        <v>2023</v>
      </c>
      <c r="AA2" s="10">
        <v>2024</v>
      </c>
      <c r="AB2" s="10">
        <v>2025</v>
      </c>
      <c r="AC2" s="10">
        <v>2026</v>
      </c>
      <c r="AD2" s="10">
        <v>2027</v>
      </c>
      <c r="AE2" s="10">
        <v>2028</v>
      </c>
      <c r="AF2" s="10">
        <v>2029</v>
      </c>
      <c r="AG2" s="10">
        <v>2030</v>
      </c>
      <c r="AH2" s="10">
        <v>2031</v>
      </c>
      <c r="AI2" s="10">
        <v>2032</v>
      </c>
      <c r="AJ2" s="10">
        <v>2033</v>
      </c>
      <c r="AK2" s="10">
        <v>2034</v>
      </c>
      <c r="AL2" s="10">
        <v>2035</v>
      </c>
      <c r="AM2" s="10">
        <v>2036</v>
      </c>
      <c r="AN2" s="10">
        <v>2037</v>
      </c>
      <c r="AO2" s="10">
        <v>2038</v>
      </c>
      <c r="AP2" s="10">
        <v>2039</v>
      </c>
      <c r="AQ2" s="10">
        <v>2040</v>
      </c>
      <c r="AR2" s="10">
        <v>2011</v>
      </c>
      <c r="AS2" s="10">
        <v>2012</v>
      </c>
      <c r="AT2" s="10">
        <v>2013</v>
      </c>
      <c r="AU2" s="10">
        <v>2014</v>
      </c>
      <c r="AV2" s="10">
        <v>2015</v>
      </c>
      <c r="AW2" s="10">
        <v>2016</v>
      </c>
      <c r="AX2" s="10">
        <v>2017</v>
      </c>
      <c r="AY2" s="10">
        <v>2018</v>
      </c>
      <c r="AZ2" s="10">
        <v>2019</v>
      </c>
      <c r="BA2" s="10">
        <v>2020</v>
      </c>
      <c r="BB2" s="10">
        <v>2021</v>
      </c>
      <c r="BC2" s="10">
        <v>2022</v>
      </c>
      <c r="BD2" s="10">
        <v>2023</v>
      </c>
      <c r="BE2" s="10">
        <v>2024</v>
      </c>
      <c r="BF2" s="10">
        <v>2025</v>
      </c>
      <c r="BG2" s="10">
        <v>2026</v>
      </c>
      <c r="BH2" s="10">
        <v>2027</v>
      </c>
      <c r="BI2" s="10">
        <v>2028</v>
      </c>
      <c r="BJ2" s="10">
        <v>2029</v>
      </c>
      <c r="BK2" s="10">
        <v>2030</v>
      </c>
      <c r="BL2" s="10">
        <v>2031</v>
      </c>
      <c r="BM2" s="10">
        <v>2032</v>
      </c>
      <c r="BN2" s="10">
        <v>2033</v>
      </c>
      <c r="BO2" s="10">
        <v>2034</v>
      </c>
      <c r="BP2" s="10">
        <v>2035</v>
      </c>
      <c r="BQ2" s="10">
        <v>2036</v>
      </c>
      <c r="BR2" s="10">
        <v>2037</v>
      </c>
      <c r="BS2" s="10">
        <v>2038</v>
      </c>
      <c r="BT2" s="10">
        <v>2039</v>
      </c>
      <c r="BU2" s="10">
        <v>2040</v>
      </c>
    </row>
    <row r="3" spans="1:73" s="3" customFormat="1" ht="15.6" x14ac:dyDescent="0.3">
      <c r="A3" s="3" t="s">
        <v>16</v>
      </c>
      <c r="B3" s="3" t="s">
        <v>17</v>
      </c>
      <c r="C3" s="3" t="s">
        <v>18</v>
      </c>
      <c r="D3" s="3" t="s">
        <v>24</v>
      </c>
      <c r="E3" s="3" t="s">
        <v>19</v>
      </c>
      <c r="F3" s="4" t="s">
        <v>20</v>
      </c>
      <c r="G3" s="3">
        <v>2011</v>
      </c>
      <c r="H3" s="3" t="s">
        <v>21</v>
      </c>
      <c r="I3" s="3" t="s">
        <v>22</v>
      </c>
      <c r="J3" s="3" t="s">
        <v>23</v>
      </c>
      <c r="K3" s="11">
        <v>7.5234114123852827</v>
      </c>
      <c r="L3" s="12">
        <v>1.6652385466771995E-3</v>
      </c>
      <c r="M3" s="11">
        <v>2.3703745752896674</v>
      </c>
      <c r="N3" s="12">
        <v>8.582058738417931E-4</v>
      </c>
      <c r="O3" s="12">
        <v>8.582058738417931E-4</v>
      </c>
      <c r="P3" s="12">
        <v>8.582058738417931E-4</v>
      </c>
      <c r="Q3" s="12">
        <v>5.109701148886752E-4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  <c r="AR3" s="13">
        <v>1.2216083922498664</v>
      </c>
      <c r="AS3" s="13">
        <v>1.2216083922498664</v>
      </c>
      <c r="AT3" s="13">
        <v>1.2216083922498664</v>
      </c>
      <c r="AU3" s="13">
        <v>0.91109127991281125</v>
      </c>
      <c r="AV3" s="13">
        <v>0</v>
      </c>
      <c r="AW3" s="13">
        <v>0</v>
      </c>
      <c r="AX3" s="13">
        <v>0</v>
      </c>
      <c r="AY3" s="13">
        <v>0</v>
      </c>
      <c r="AZ3" s="13">
        <v>0</v>
      </c>
      <c r="BA3" s="13">
        <v>0</v>
      </c>
      <c r="BB3" s="13">
        <v>0</v>
      </c>
      <c r="BC3" s="13">
        <v>0</v>
      </c>
      <c r="BD3" s="13">
        <v>0</v>
      </c>
      <c r="BE3" s="13">
        <v>0</v>
      </c>
      <c r="BF3" s="13">
        <v>0</v>
      </c>
      <c r="BG3" s="13">
        <v>0</v>
      </c>
      <c r="BH3" s="13">
        <v>0</v>
      </c>
      <c r="BI3" s="13">
        <v>0</v>
      </c>
      <c r="BJ3" s="13">
        <v>0</v>
      </c>
      <c r="BK3" s="13">
        <v>0</v>
      </c>
      <c r="BL3" s="13">
        <v>0</v>
      </c>
      <c r="BM3" s="13">
        <v>0</v>
      </c>
      <c r="BN3" s="13">
        <v>0</v>
      </c>
      <c r="BO3" s="13">
        <v>0</v>
      </c>
      <c r="BP3" s="13">
        <v>0</v>
      </c>
      <c r="BQ3" s="13">
        <v>0</v>
      </c>
      <c r="BR3" s="13">
        <v>0</v>
      </c>
      <c r="BS3" s="13">
        <v>0</v>
      </c>
      <c r="BT3" s="13">
        <v>0</v>
      </c>
      <c r="BU3" s="13">
        <v>0</v>
      </c>
    </row>
    <row r="4" spans="1:73" s="3" customFormat="1" ht="15.6" x14ac:dyDescent="0.3">
      <c r="A4" s="3" t="s">
        <v>16</v>
      </c>
      <c r="B4" s="3" t="s">
        <v>17</v>
      </c>
      <c r="C4" s="3" t="s">
        <v>18</v>
      </c>
      <c r="D4" s="3" t="s">
        <v>25</v>
      </c>
      <c r="E4" s="3" t="s">
        <v>19</v>
      </c>
      <c r="F4" s="4" t="s">
        <v>20</v>
      </c>
      <c r="G4" s="3">
        <v>2011</v>
      </c>
      <c r="H4" s="3" t="s">
        <v>21</v>
      </c>
      <c r="I4" s="3" t="s">
        <v>22</v>
      </c>
      <c r="J4" s="3" t="s">
        <v>23</v>
      </c>
      <c r="K4" s="11">
        <v>7.0594023184712364</v>
      </c>
      <c r="L4" s="12">
        <v>1.1875724554401444E-3</v>
      </c>
      <c r="M4" s="11">
        <v>1.1093140815558906</v>
      </c>
      <c r="N4" s="12">
        <v>6.1203342842688685E-4</v>
      </c>
      <c r="O4" s="12">
        <v>6.1203342842688685E-4</v>
      </c>
      <c r="P4" s="12">
        <v>6.1203342842688685E-4</v>
      </c>
      <c r="Q4" s="12">
        <v>2.7439233950105602E-5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3">
        <v>0.57170179169004343</v>
      </c>
      <c r="AS4" s="13">
        <v>0.57170179169004343</v>
      </c>
      <c r="AT4" s="13">
        <v>0.57170179169004343</v>
      </c>
      <c r="AU4" s="13">
        <v>4.8925849185671923E-2</v>
      </c>
      <c r="AV4" s="13">
        <v>0</v>
      </c>
      <c r="AW4" s="13">
        <v>0</v>
      </c>
      <c r="AX4" s="13">
        <v>0</v>
      </c>
      <c r="AY4" s="13">
        <v>0</v>
      </c>
      <c r="AZ4" s="13">
        <v>0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0</v>
      </c>
      <c r="BG4" s="13">
        <v>0</v>
      </c>
      <c r="BH4" s="13">
        <v>0</v>
      </c>
      <c r="BI4" s="13">
        <v>0</v>
      </c>
      <c r="BJ4" s="13">
        <v>0</v>
      </c>
      <c r="BK4" s="13">
        <v>0</v>
      </c>
      <c r="BL4" s="13">
        <v>0</v>
      </c>
      <c r="BM4" s="13">
        <v>0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0</v>
      </c>
    </row>
    <row r="5" spans="1:73" ht="15.6" x14ac:dyDescent="0.3">
      <c r="A5" s="3" t="s">
        <v>16</v>
      </c>
      <c r="B5" s="3" t="s">
        <v>17</v>
      </c>
      <c r="C5" s="3" t="s">
        <v>26</v>
      </c>
      <c r="D5" s="1" t="s">
        <v>24</v>
      </c>
      <c r="E5" s="3" t="s">
        <v>19</v>
      </c>
      <c r="F5" s="2" t="s">
        <v>20</v>
      </c>
      <c r="G5" s="1">
        <v>2011</v>
      </c>
      <c r="H5" s="3" t="s">
        <v>21</v>
      </c>
      <c r="I5" s="3" t="s">
        <v>22</v>
      </c>
      <c r="J5" s="3" t="s">
        <v>23</v>
      </c>
      <c r="K5" s="14">
        <v>129.55981239174767</v>
      </c>
      <c r="L5" s="15">
        <v>1.5372640109112554E-2</v>
      </c>
      <c r="M5" s="14">
        <v>107.61510869138047</v>
      </c>
      <c r="N5" s="15">
        <v>7.8389970622920382E-3</v>
      </c>
      <c r="O5" s="15">
        <v>7.8389970622920382E-3</v>
      </c>
      <c r="P5" s="15">
        <v>7.8389970622920382E-3</v>
      </c>
      <c r="Q5" s="15">
        <v>7.6129182216745292E-3</v>
      </c>
      <c r="R5" s="15">
        <v>5.7807770000331965E-3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6">
        <v>56.009836868252954</v>
      </c>
      <c r="AS5" s="16">
        <v>56.009836868252954</v>
      </c>
      <c r="AT5" s="16">
        <v>56.009836868252954</v>
      </c>
      <c r="AU5" s="16">
        <v>55.807664865689887</v>
      </c>
      <c r="AV5" s="16">
        <v>43.967060873237081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16">
        <v>0</v>
      </c>
      <c r="BC5" s="16">
        <v>0</v>
      </c>
      <c r="BD5" s="16">
        <v>0</v>
      </c>
      <c r="BE5" s="16">
        <v>0</v>
      </c>
      <c r="BF5" s="16">
        <v>0</v>
      </c>
      <c r="BG5" s="16">
        <v>0</v>
      </c>
      <c r="BH5" s="16">
        <v>0</v>
      </c>
      <c r="BI5" s="16">
        <v>0</v>
      </c>
      <c r="BJ5" s="16">
        <v>0</v>
      </c>
      <c r="BK5" s="16">
        <v>0</v>
      </c>
      <c r="BL5" s="16">
        <v>0</v>
      </c>
      <c r="BM5" s="16">
        <v>0</v>
      </c>
      <c r="BN5" s="16">
        <v>0</v>
      </c>
      <c r="BO5" s="16">
        <v>0</v>
      </c>
      <c r="BP5" s="16">
        <v>0</v>
      </c>
      <c r="BQ5" s="16">
        <v>0</v>
      </c>
      <c r="BR5" s="16">
        <v>0</v>
      </c>
      <c r="BS5" s="16">
        <v>0</v>
      </c>
      <c r="BT5" s="16">
        <v>0</v>
      </c>
      <c r="BU5" s="16">
        <v>0</v>
      </c>
    </row>
    <row r="6" spans="1:73" ht="15.6" x14ac:dyDescent="0.3">
      <c r="A6" s="3" t="s">
        <v>16</v>
      </c>
      <c r="B6" s="3" t="s">
        <v>17</v>
      </c>
      <c r="C6" s="3" t="s">
        <v>26</v>
      </c>
      <c r="D6" s="1" t="s">
        <v>25</v>
      </c>
      <c r="E6" s="3" t="s">
        <v>19</v>
      </c>
      <c r="F6" s="2" t="s">
        <v>20</v>
      </c>
      <c r="G6" s="1">
        <v>2011</v>
      </c>
      <c r="H6" s="3" t="s">
        <v>21</v>
      </c>
      <c r="I6" s="3" t="s">
        <v>22</v>
      </c>
      <c r="J6" s="3" t="s">
        <v>23</v>
      </c>
      <c r="K6" s="14">
        <v>50.451972267042599</v>
      </c>
      <c r="L6" s="15">
        <v>6.4865842151183026E-3</v>
      </c>
      <c r="M6" s="14">
        <v>40.847502546456582</v>
      </c>
      <c r="N6" s="15">
        <v>3.2018817160411263E-3</v>
      </c>
      <c r="O6" s="15">
        <v>3.2018817160411263E-3</v>
      </c>
      <c r="P6" s="15">
        <v>3.2018817160411263E-3</v>
      </c>
      <c r="Q6" s="15">
        <v>2.8632622125128811E-3</v>
      </c>
      <c r="R6" s="15">
        <v>2.340126969236292E-3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6">
        <v>21.127837540197206</v>
      </c>
      <c r="AS6" s="16">
        <v>21.127837540197206</v>
      </c>
      <c r="AT6" s="16">
        <v>21.127837540197206</v>
      </c>
      <c r="AU6" s="16">
        <v>20.825025552360451</v>
      </c>
      <c r="AV6" s="16">
        <v>17.798386775155837</v>
      </c>
      <c r="AW6" s="16">
        <v>0</v>
      </c>
      <c r="AX6" s="16">
        <v>0</v>
      </c>
      <c r="AY6" s="16">
        <v>0</v>
      </c>
      <c r="AZ6" s="16">
        <v>0</v>
      </c>
      <c r="BA6" s="16">
        <v>0</v>
      </c>
      <c r="BB6" s="16">
        <v>0</v>
      </c>
      <c r="BC6" s="16">
        <v>0</v>
      </c>
      <c r="BD6" s="16">
        <v>0</v>
      </c>
      <c r="BE6" s="16">
        <v>0</v>
      </c>
      <c r="BF6" s="16">
        <v>0</v>
      </c>
      <c r="BG6" s="16">
        <v>0</v>
      </c>
      <c r="BH6" s="16">
        <v>0</v>
      </c>
      <c r="BI6" s="16">
        <v>0</v>
      </c>
      <c r="BJ6" s="16">
        <v>0</v>
      </c>
      <c r="BK6" s="16">
        <v>0</v>
      </c>
      <c r="BL6" s="16">
        <v>0</v>
      </c>
      <c r="BM6" s="16">
        <v>0</v>
      </c>
      <c r="BN6" s="16">
        <v>0</v>
      </c>
      <c r="BO6" s="16">
        <v>0</v>
      </c>
      <c r="BP6" s="16">
        <v>0</v>
      </c>
      <c r="BQ6" s="16">
        <v>0</v>
      </c>
      <c r="BR6" s="16">
        <v>0</v>
      </c>
      <c r="BS6" s="16">
        <v>0</v>
      </c>
      <c r="BT6" s="16">
        <v>0</v>
      </c>
      <c r="BU6" s="16">
        <v>0</v>
      </c>
    </row>
    <row r="7" spans="1:73" ht="15.6" x14ac:dyDescent="0.3">
      <c r="A7" s="3" t="s">
        <v>16</v>
      </c>
      <c r="B7" s="3" t="s">
        <v>17</v>
      </c>
      <c r="C7" s="1" t="s">
        <v>27</v>
      </c>
      <c r="D7" s="1" t="s">
        <v>24</v>
      </c>
      <c r="E7" s="3" t="s">
        <v>19</v>
      </c>
      <c r="F7" s="2" t="s">
        <v>20</v>
      </c>
      <c r="G7" s="1">
        <v>2011</v>
      </c>
      <c r="H7" s="3" t="s">
        <v>21</v>
      </c>
      <c r="I7" s="3" t="s">
        <v>22</v>
      </c>
      <c r="J7" s="3" t="s">
        <v>28</v>
      </c>
      <c r="K7" s="14">
        <v>1781.1887277892199</v>
      </c>
      <c r="L7" s="15">
        <v>3.0780717960846543E-3</v>
      </c>
      <c r="M7" s="14">
        <v>55.051023004730617</v>
      </c>
      <c r="N7" s="15">
        <v>3.4412498134187308E-3</v>
      </c>
      <c r="O7" s="15">
        <v>3.4412498134187308E-3</v>
      </c>
      <c r="P7" s="15">
        <v>3.4412498134187308E-3</v>
      </c>
      <c r="Q7" s="15">
        <v>3.4412498134187308E-3</v>
      </c>
      <c r="R7" s="15">
        <v>3.2015509258509862E-3</v>
      </c>
      <c r="S7" s="15">
        <v>2.9396899880067035E-3</v>
      </c>
      <c r="T7" s="15">
        <v>2.3778644891116287E-3</v>
      </c>
      <c r="U7" s="15">
        <v>2.3623825368172756E-3</v>
      </c>
      <c r="V7" s="15">
        <v>2.8639423622293034E-3</v>
      </c>
      <c r="W7" s="15">
        <v>1.3585576983143246E-3</v>
      </c>
      <c r="X7" s="15">
        <v>1.9319985812313651E-4</v>
      </c>
      <c r="Y7" s="15">
        <v>1.931194963287896E-4</v>
      </c>
      <c r="Z7" s="15">
        <v>1.931194963287896E-4</v>
      </c>
      <c r="AA7" s="15">
        <v>1.79249109897121E-4</v>
      </c>
      <c r="AB7" s="15">
        <v>1.79249109897121E-4</v>
      </c>
      <c r="AC7" s="15">
        <v>1.5129289355164812E-4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6">
        <v>60.143287394809811</v>
      </c>
      <c r="AS7" s="16">
        <v>60.143287394809811</v>
      </c>
      <c r="AT7" s="16">
        <v>60.143287394809811</v>
      </c>
      <c r="AU7" s="16">
        <v>60.143287394809811</v>
      </c>
      <c r="AV7" s="16">
        <v>54.966535437653327</v>
      </c>
      <c r="AW7" s="16">
        <v>49.311151984506942</v>
      </c>
      <c r="AX7" s="16">
        <v>37.177465088844997</v>
      </c>
      <c r="AY7" s="16">
        <v>37.041843186746462</v>
      </c>
      <c r="AZ7" s="16">
        <v>47.873978597049323</v>
      </c>
      <c r="BA7" s="16">
        <v>15.36234250114663</v>
      </c>
      <c r="BB7" s="16">
        <v>5.5314825279483646</v>
      </c>
      <c r="BC7" s="16">
        <v>4.8692094115110409</v>
      </c>
      <c r="BD7" s="16">
        <v>4.8692094115110409</v>
      </c>
      <c r="BE7" s="16">
        <v>3.5961156654099344</v>
      </c>
      <c r="BF7" s="16">
        <v>3.5961156654099344</v>
      </c>
      <c r="BG7" s="16">
        <v>3.2674568945423581</v>
      </c>
      <c r="BH7" s="16">
        <v>0</v>
      </c>
      <c r="BI7" s="16">
        <v>0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O7" s="16">
        <v>0</v>
      </c>
      <c r="BP7" s="16">
        <v>0</v>
      </c>
      <c r="BQ7" s="16">
        <v>0</v>
      </c>
      <c r="BR7" s="16">
        <v>0</v>
      </c>
      <c r="BS7" s="16">
        <v>0</v>
      </c>
      <c r="BT7" s="16">
        <v>0</v>
      </c>
      <c r="BU7" s="16">
        <v>0</v>
      </c>
    </row>
    <row r="8" spans="1:73" ht="15.6" x14ac:dyDescent="0.3">
      <c r="A8" s="3" t="s">
        <v>16</v>
      </c>
      <c r="B8" s="3" t="s">
        <v>17</v>
      </c>
      <c r="C8" s="1" t="s">
        <v>27</v>
      </c>
      <c r="D8" s="1" t="s">
        <v>25</v>
      </c>
      <c r="E8" s="3" t="s">
        <v>19</v>
      </c>
      <c r="F8" s="2" t="s">
        <v>20</v>
      </c>
      <c r="G8" s="1">
        <v>2011</v>
      </c>
      <c r="H8" s="3" t="s">
        <v>21</v>
      </c>
      <c r="I8" s="3" t="s">
        <v>22</v>
      </c>
      <c r="J8" s="3" t="s">
        <v>28</v>
      </c>
      <c r="K8" s="14">
        <v>747.79540846691668</v>
      </c>
      <c r="L8" s="15">
        <v>1.2922650587961744E-3</v>
      </c>
      <c r="M8" s="14">
        <v>23.112038377561365</v>
      </c>
      <c r="N8" s="15">
        <v>1.4447378706781719E-3</v>
      </c>
      <c r="O8" s="15">
        <v>1.4447378706781719E-3</v>
      </c>
      <c r="P8" s="15">
        <v>1.4447378706781719E-3</v>
      </c>
      <c r="Q8" s="15">
        <v>1.4447378706781719E-3</v>
      </c>
      <c r="R8" s="15">
        <v>1.3441052287007755E-3</v>
      </c>
      <c r="S8" s="15">
        <v>1.2341683062838894E-3</v>
      </c>
      <c r="T8" s="15">
        <v>9.9829743989073082E-4</v>
      </c>
      <c r="U8" s="15">
        <v>9.9179766103001999E-4</v>
      </c>
      <c r="V8" s="15">
        <v>1.2023672254243025E-3</v>
      </c>
      <c r="W8" s="15">
        <v>5.7036247371595528E-4</v>
      </c>
      <c r="X8" s="15">
        <v>8.1110981990246348E-5</v>
      </c>
      <c r="Y8" s="15">
        <v>8.1077243745729516E-5</v>
      </c>
      <c r="Z8" s="15">
        <v>8.1077243745729516E-5</v>
      </c>
      <c r="AA8" s="15">
        <v>7.5254047626507835E-5</v>
      </c>
      <c r="AB8" s="15">
        <v>7.5254047626507835E-5</v>
      </c>
      <c r="AC8" s="15">
        <v>6.3517205878581458E-5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6">
        <v>25.249920719949195</v>
      </c>
      <c r="AS8" s="16">
        <v>25.249920719949195</v>
      </c>
      <c r="AT8" s="16">
        <v>25.249920719949195</v>
      </c>
      <c r="AU8" s="16">
        <v>25.249920719949195</v>
      </c>
      <c r="AV8" s="16">
        <v>23.076568012323122</v>
      </c>
      <c r="AW8" s="16">
        <v>20.702271727262026</v>
      </c>
      <c r="AX8" s="16">
        <v>15.608193145475191</v>
      </c>
      <c r="AY8" s="16">
        <v>15.551255082655363</v>
      </c>
      <c r="AZ8" s="16">
        <v>20.098904075342535</v>
      </c>
      <c r="BA8" s="16">
        <v>6.4495631520822547</v>
      </c>
      <c r="BB8" s="16">
        <v>2.3222790330302665</v>
      </c>
      <c r="BC8" s="16">
        <v>2.0442373028663914</v>
      </c>
      <c r="BD8" s="16">
        <v>2.0442373028663914</v>
      </c>
      <c r="BE8" s="16">
        <v>1.5097551095819233</v>
      </c>
      <c r="BF8" s="16">
        <v>1.5097551095819233</v>
      </c>
      <c r="BG8" s="16">
        <v>1.3717744924958277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  <c r="BN8" s="16">
        <v>0</v>
      </c>
      <c r="BO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0</v>
      </c>
    </row>
    <row r="9" spans="1:73" ht="15.6" x14ac:dyDescent="0.3">
      <c r="A9" s="3" t="s">
        <v>16</v>
      </c>
      <c r="B9" s="3" t="s">
        <v>17</v>
      </c>
      <c r="C9" s="1" t="s">
        <v>29</v>
      </c>
      <c r="D9" s="1" t="s">
        <v>24</v>
      </c>
      <c r="E9" s="3" t="s">
        <v>19</v>
      </c>
      <c r="F9" s="2" t="s">
        <v>20</v>
      </c>
      <c r="G9" s="1">
        <v>2011</v>
      </c>
      <c r="H9" s="3" t="s">
        <v>21</v>
      </c>
      <c r="I9" s="3" t="s">
        <v>22</v>
      </c>
      <c r="J9" s="3" t="s">
        <v>28</v>
      </c>
      <c r="K9" s="14">
        <v>1048.9450320031601</v>
      </c>
      <c r="L9" s="15">
        <v>2.1275598083194125E-3</v>
      </c>
      <c r="M9" s="14">
        <v>35.580732535001985</v>
      </c>
      <c r="N9" s="15">
        <v>2.4038461635870621E-3</v>
      </c>
      <c r="O9" s="15">
        <v>2.4038461635870621E-3</v>
      </c>
      <c r="P9" s="15">
        <v>2.4038461635870621E-3</v>
      </c>
      <c r="Q9" s="15">
        <v>2.4038461635870621E-3</v>
      </c>
      <c r="R9" s="15">
        <v>2.2618433728564483E-3</v>
      </c>
      <c r="S9" s="15">
        <v>2.1067113055592461E-3</v>
      </c>
      <c r="T9" s="15">
        <v>1.7682292075980298E-3</v>
      </c>
      <c r="U9" s="15">
        <v>1.7378889001601746E-3</v>
      </c>
      <c r="V9" s="15">
        <v>2.0350237581879898E-3</v>
      </c>
      <c r="W9" s="15">
        <v>1.1432014157143422E-3</v>
      </c>
      <c r="X9" s="15">
        <v>1.5537589495722332E-4</v>
      </c>
      <c r="Y9" s="15">
        <v>1.5528060647198485E-4</v>
      </c>
      <c r="Z9" s="15">
        <v>1.5528060647198485E-4</v>
      </c>
      <c r="AA9" s="15">
        <v>1.5232046271420897E-4</v>
      </c>
      <c r="AB9" s="15">
        <v>1.5232046271420897E-4</v>
      </c>
      <c r="AC9" s="15">
        <v>1.4315217486121564E-4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6">
        <v>39.191261276517885</v>
      </c>
      <c r="AS9" s="16">
        <v>39.191261276517885</v>
      </c>
      <c r="AT9" s="16">
        <v>39.191261276517885</v>
      </c>
      <c r="AU9" s="16">
        <v>39.191261276517885</v>
      </c>
      <c r="AV9" s="16">
        <v>36.12444176685861</v>
      </c>
      <c r="AW9" s="16">
        <v>32.774070636030757</v>
      </c>
      <c r="AX9" s="16">
        <v>25.463907952910525</v>
      </c>
      <c r="AY9" s="16">
        <v>25.198126859754911</v>
      </c>
      <c r="AZ9" s="16">
        <v>31.615317500242032</v>
      </c>
      <c r="BA9" s="16">
        <v>12.354723078286169</v>
      </c>
      <c r="BB9" s="16">
        <v>4.2564098218738007</v>
      </c>
      <c r="BC9" s="16">
        <v>3.471123696889058</v>
      </c>
      <c r="BD9" s="16">
        <v>3.471123696889058</v>
      </c>
      <c r="BE9" s="16">
        <v>3.1994268321946135</v>
      </c>
      <c r="BF9" s="16">
        <v>3.1994268321946135</v>
      </c>
      <c r="BG9" s="16">
        <v>3.0916426392448813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</row>
    <row r="10" spans="1:73" ht="15.6" x14ac:dyDescent="0.3">
      <c r="A10" s="3" t="s">
        <v>16</v>
      </c>
      <c r="B10" s="3" t="s">
        <v>17</v>
      </c>
      <c r="C10" s="1" t="s">
        <v>29</v>
      </c>
      <c r="D10" s="1" t="s">
        <v>25</v>
      </c>
      <c r="E10" s="3" t="s">
        <v>19</v>
      </c>
      <c r="F10" s="2" t="s">
        <v>20</v>
      </c>
      <c r="G10" s="1">
        <v>2011</v>
      </c>
      <c r="H10" s="3" t="s">
        <v>21</v>
      </c>
      <c r="I10" s="3" t="s">
        <v>22</v>
      </c>
      <c r="J10" s="3" t="s">
        <v>28</v>
      </c>
      <c r="K10" s="14">
        <v>428.94343037926302</v>
      </c>
      <c r="L10" s="15">
        <v>8.7437899034713122E-4</v>
      </c>
      <c r="M10" s="14">
        <v>14.548528162024907</v>
      </c>
      <c r="N10" s="15">
        <v>9.879762825648153E-4</v>
      </c>
      <c r="O10" s="15">
        <v>9.879762825648153E-4</v>
      </c>
      <c r="P10" s="15">
        <v>9.879762825648153E-4</v>
      </c>
      <c r="Q10" s="15">
        <v>9.879762825648153E-4</v>
      </c>
      <c r="R10" s="15">
        <v>9.2828997675566073E-4</v>
      </c>
      <c r="S10" s="15">
        <v>8.6308520182224065E-4</v>
      </c>
      <c r="T10" s="15">
        <v>7.2888380830106339E-4</v>
      </c>
      <c r="U10" s="15">
        <v>7.2118724476123741E-4</v>
      </c>
      <c r="V10" s="15">
        <v>8.4607832550381216E-4</v>
      </c>
      <c r="W10" s="15">
        <v>4.7122948777006548E-4</v>
      </c>
      <c r="X10" s="15">
        <v>5.8543121756064898E-5</v>
      </c>
      <c r="Y10" s="15">
        <v>5.8507009486314072E-5</v>
      </c>
      <c r="Z10" s="15">
        <v>5.8507009486314072E-5</v>
      </c>
      <c r="AA10" s="15">
        <v>5.7421148286187587E-5</v>
      </c>
      <c r="AB10" s="15">
        <v>5.7421148286187587E-5</v>
      </c>
      <c r="AC10" s="15">
        <v>5.4535233553408911E-5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6">
        <v>16.029066128990948</v>
      </c>
      <c r="AS10" s="16">
        <v>16.029066128990948</v>
      </c>
      <c r="AT10" s="16">
        <v>16.029066128990948</v>
      </c>
      <c r="AU10" s="16">
        <v>16.029066128990948</v>
      </c>
      <c r="AV10" s="16">
        <v>14.740027187057368</v>
      </c>
      <c r="AW10" s="16">
        <v>13.331806441113649</v>
      </c>
      <c r="AX10" s="16">
        <v>10.433472896000577</v>
      </c>
      <c r="AY10" s="16">
        <v>10.366050999391701</v>
      </c>
      <c r="AZ10" s="16">
        <v>13.063310687269002</v>
      </c>
      <c r="BA10" s="16">
        <v>4.9677393057473695</v>
      </c>
      <c r="BB10" s="16">
        <v>1.6089913601686763</v>
      </c>
      <c r="BC10" s="16">
        <v>1.3113849462766232</v>
      </c>
      <c r="BD10" s="16">
        <v>1.3113849462766232</v>
      </c>
      <c r="BE10" s="16">
        <v>1.2117191503865681</v>
      </c>
      <c r="BF10" s="16">
        <v>1.2117191503865681</v>
      </c>
      <c r="BG10" s="16">
        <v>1.1777917699005007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O10" s="16">
        <v>0</v>
      </c>
      <c r="BP10" s="16">
        <v>0</v>
      </c>
      <c r="BQ10" s="16">
        <v>0</v>
      </c>
      <c r="BR10" s="16">
        <v>0</v>
      </c>
      <c r="BS10" s="16">
        <v>0</v>
      </c>
      <c r="BT10" s="16">
        <v>0</v>
      </c>
      <c r="BU10" s="16">
        <v>0</v>
      </c>
    </row>
    <row r="11" spans="1:73" ht="15.6" x14ac:dyDescent="0.3">
      <c r="A11" s="3" t="s">
        <v>16</v>
      </c>
      <c r="B11" s="3" t="s">
        <v>17</v>
      </c>
      <c r="C11" s="1" t="s">
        <v>30</v>
      </c>
      <c r="D11" s="1" t="s">
        <v>24</v>
      </c>
      <c r="E11" s="3" t="s">
        <v>19</v>
      </c>
      <c r="F11" s="2" t="s">
        <v>20</v>
      </c>
      <c r="G11" s="1">
        <v>2011</v>
      </c>
      <c r="H11" s="3" t="s">
        <v>21</v>
      </c>
      <c r="I11" s="3" t="s">
        <v>22</v>
      </c>
      <c r="J11" s="3" t="s">
        <v>31</v>
      </c>
      <c r="K11" s="14">
        <v>50.88565295333597</v>
      </c>
      <c r="L11" s="15">
        <v>2.6908046880229901E-2</v>
      </c>
      <c r="M11" s="14">
        <v>52.900214358442838</v>
      </c>
      <c r="N11" s="15">
        <v>1.5980383861994924E-2</v>
      </c>
      <c r="O11" s="15">
        <v>1.5980383861994924E-2</v>
      </c>
      <c r="P11" s="15">
        <v>1.5980383861994924E-2</v>
      </c>
      <c r="Q11" s="15">
        <v>1.5980383861994924E-2</v>
      </c>
      <c r="R11" s="15">
        <v>1.5980383861994924E-2</v>
      </c>
      <c r="S11" s="15">
        <v>1.5980383861994924E-2</v>
      </c>
      <c r="T11" s="15">
        <v>1.5980383861994924E-2</v>
      </c>
      <c r="U11" s="15">
        <v>1.5980383861994924E-2</v>
      </c>
      <c r="V11" s="15">
        <v>1.5980383861994924E-2</v>
      </c>
      <c r="W11" s="15">
        <v>1.5980383861994924E-2</v>
      </c>
      <c r="X11" s="15">
        <v>1.5980383861994924E-2</v>
      </c>
      <c r="Y11" s="15">
        <v>1.5980383861994924E-2</v>
      </c>
      <c r="Z11" s="15">
        <v>1.5980383861994924E-2</v>
      </c>
      <c r="AA11" s="15">
        <v>1.5980383861994924E-2</v>
      </c>
      <c r="AB11" s="15">
        <v>1.5980383861994924E-2</v>
      </c>
      <c r="AC11" s="15">
        <v>1.5980383861994924E-2</v>
      </c>
      <c r="AD11" s="15">
        <v>1.5980383861994924E-2</v>
      </c>
      <c r="AE11" s="15">
        <v>1.5980383861994924E-2</v>
      </c>
      <c r="AF11" s="15">
        <v>1.4759771306535245E-2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6">
        <v>31.420207910807296</v>
      </c>
      <c r="AS11" s="16">
        <v>31.420207910807296</v>
      </c>
      <c r="AT11" s="16">
        <v>31.420207910807296</v>
      </c>
      <c r="AU11" s="16">
        <v>31.420207910807296</v>
      </c>
      <c r="AV11" s="16">
        <v>31.420207910807296</v>
      </c>
      <c r="AW11" s="16">
        <v>31.420207910807296</v>
      </c>
      <c r="AX11" s="16">
        <v>31.420207910807296</v>
      </c>
      <c r="AY11" s="16">
        <v>31.420207910807296</v>
      </c>
      <c r="AZ11" s="16">
        <v>31.420207910807296</v>
      </c>
      <c r="BA11" s="16">
        <v>31.420207910807296</v>
      </c>
      <c r="BB11" s="16">
        <v>31.420207910807296</v>
      </c>
      <c r="BC11" s="16">
        <v>31.420207910807296</v>
      </c>
      <c r="BD11" s="16">
        <v>31.420207910807296</v>
      </c>
      <c r="BE11" s="16">
        <v>31.420207910807296</v>
      </c>
      <c r="BF11" s="16">
        <v>31.420207910807296</v>
      </c>
      <c r="BG11" s="16">
        <v>31.420207910807296</v>
      </c>
      <c r="BH11" s="16">
        <v>31.420207910807296</v>
      </c>
      <c r="BI11" s="16">
        <v>31.420207910807296</v>
      </c>
      <c r="BJ11" s="16">
        <v>30.329570223768037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</row>
    <row r="12" spans="1:73" ht="15.6" x14ac:dyDescent="0.3">
      <c r="A12" s="3" t="s">
        <v>16</v>
      </c>
      <c r="B12" s="3" t="s">
        <v>17</v>
      </c>
      <c r="C12" s="1" t="s">
        <v>30</v>
      </c>
      <c r="D12" s="1" t="s">
        <v>25</v>
      </c>
      <c r="E12" s="3" t="s">
        <v>19</v>
      </c>
      <c r="F12" s="2" t="s">
        <v>20</v>
      </c>
      <c r="G12" s="1">
        <v>2011</v>
      </c>
      <c r="H12" s="3" t="s">
        <v>21</v>
      </c>
      <c r="I12" s="3" t="s">
        <v>22</v>
      </c>
      <c r="J12" s="3" t="s">
        <v>31</v>
      </c>
      <c r="K12" s="14">
        <v>1.2114819700279347</v>
      </c>
      <c r="L12" s="15">
        <v>5.8871069156293939E-4</v>
      </c>
      <c r="M12" s="14">
        <v>1.1092792889394079</v>
      </c>
      <c r="N12" s="15">
        <v>3.5394291479586525E-4</v>
      </c>
      <c r="O12" s="15">
        <v>3.5394291479586525E-4</v>
      </c>
      <c r="P12" s="15">
        <v>3.5394291479586525E-4</v>
      </c>
      <c r="Q12" s="15">
        <v>3.5394291479586525E-4</v>
      </c>
      <c r="R12" s="15">
        <v>3.5394291479586525E-4</v>
      </c>
      <c r="S12" s="15">
        <v>3.5394291479586525E-4</v>
      </c>
      <c r="T12" s="15">
        <v>3.5394291479586525E-4</v>
      </c>
      <c r="U12" s="15">
        <v>3.5394291479586525E-4</v>
      </c>
      <c r="V12" s="15">
        <v>3.5394291479586525E-4</v>
      </c>
      <c r="W12" s="15">
        <v>3.5394291479586525E-4</v>
      </c>
      <c r="X12" s="15">
        <v>3.5394291479586525E-4</v>
      </c>
      <c r="Y12" s="15">
        <v>3.5394291479586525E-4</v>
      </c>
      <c r="Z12" s="15">
        <v>3.5394291479586525E-4</v>
      </c>
      <c r="AA12" s="15">
        <v>3.5394291479586525E-4</v>
      </c>
      <c r="AB12" s="15">
        <v>3.5394291479586525E-4</v>
      </c>
      <c r="AC12" s="15">
        <v>3.5394291479586525E-4</v>
      </c>
      <c r="AD12" s="15">
        <v>3.5394291479586525E-4</v>
      </c>
      <c r="AE12" s="15">
        <v>3.5394291479586525E-4</v>
      </c>
      <c r="AF12" s="15">
        <v>2.9828663598316233E-4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6">
        <v>0.66271579635862332</v>
      </c>
      <c r="AS12" s="16">
        <v>0.66271579635862332</v>
      </c>
      <c r="AT12" s="16">
        <v>0.66271579635862332</v>
      </c>
      <c r="AU12" s="16">
        <v>0.66271579635862332</v>
      </c>
      <c r="AV12" s="16">
        <v>0.66271579635862332</v>
      </c>
      <c r="AW12" s="16">
        <v>0.66271579635862332</v>
      </c>
      <c r="AX12" s="16">
        <v>0.66271579635862332</v>
      </c>
      <c r="AY12" s="16">
        <v>0.66271579635862332</v>
      </c>
      <c r="AZ12" s="16">
        <v>0.66271579635862332</v>
      </c>
      <c r="BA12" s="16">
        <v>0.66271579635862332</v>
      </c>
      <c r="BB12" s="16">
        <v>0.66271579635862332</v>
      </c>
      <c r="BC12" s="16">
        <v>0.66271579635862332</v>
      </c>
      <c r="BD12" s="16">
        <v>0.66271579635862332</v>
      </c>
      <c r="BE12" s="16">
        <v>0.66271579635862332</v>
      </c>
      <c r="BF12" s="16">
        <v>0.66271579635862332</v>
      </c>
      <c r="BG12" s="16">
        <v>0.66271579635862332</v>
      </c>
      <c r="BH12" s="16">
        <v>0.66271579635862332</v>
      </c>
      <c r="BI12" s="16">
        <v>0.66271579635862332</v>
      </c>
      <c r="BJ12" s="16">
        <v>0.61294347215645029</v>
      </c>
      <c r="BK12" s="16">
        <v>0</v>
      </c>
      <c r="BL12" s="16">
        <v>0</v>
      </c>
      <c r="BM12" s="16">
        <v>0</v>
      </c>
      <c r="BN12" s="16">
        <v>0</v>
      </c>
      <c r="BO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</row>
    <row r="13" spans="1:73" ht="15.6" x14ac:dyDescent="0.3">
      <c r="A13" s="3" t="s">
        <v>16</v>
      </c>
      <c r="B13" s="3" t="s">
        <v>17</v>
      </c>
      <c r="C13" s="1" t="s">
        <v>37</v>
      </c>
      <c r="D13" s="1" t="s">
        <v>24</v>
      </c>
      <c r="E13" s="3" t="s">
        <v>19</v>
      </c>
      <c r="F13" s="2" t="s">
        <v>20</v>
      </c>
      <c r="G13" s="1">
        <v>2011</v>
      </c>
      <c r="H13" s="3" t="s">
        <v>21</v>
      </c>
      <c r="I13" s="3" t="s">
        <v>38</v>
      </c>
      <c r="J13" s="3" t="s">
        <v>28</v>
      </c>
      <c r="K13" s="14">
        <v>0</v>
      </c>
      <c r="L13" s="15">
        <v>0</v>
      </c>
      <c r="M13" s="14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</row>
    <row r="14" spans="1:73" ht="15.6" x14ac:dyDescent="0.3">
      <c r="A14" s="3" t="s">
        <v>16</v>
      </c>
      <c r="B14" s="3" t="s">
        <v>17</v>
      </c>
      <c r="C14" s="1" t="s">
        <v>37</v>
      </c>
      <c r="D14" s="1" t="s">
        <v>25</v>
      </c>
      <c r="E14" s="3" t="s">
        <v>19</v>
      </c>
      <c r="F14" s="2" t="s">
        <v>20</v>
      </c>
      <c r="G14" s="1">
        <v>2011</v>
      </c>
      <c r="H14" s="3" t="s">
        <v>21</v>
      </c>
      <c r="I14" s="3" t="s">
        <v>38</v>
      </c>
      <c r="J14" s="3" t="s">
        <v>28</v>
      </c>
      <c r="K14" s="14">
        <v>0</v>
      </c>
      <c r="L14" s="15">
        <v>0</v>
      </c>
      <c r="M14" s="14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</row>
    <row r="15" spans="1:73" ht="15.6" x14ac:dyDescent="0.3">
      <c r="A15" s="3" t="s">
        <v>16</v>
      </c>
      <c r="B15" s="1" t="s">
        <v>39</v>
      </c>
      <c r="C15" s="1" t="s">
        <v>41</v>
      </c>
      <c r="D15" s="1" t="s">
        <v>24</v>
      </c>
      <c r="E15" s="1" t="s">
        <v>40</v>
      </c>
      <c r="F15" s="2" t="s">
        <v>20</v>
      </c>
      <c r="G15" s="1">
        <v>2011</v>
      </c>
      <c r="H15" s="3" t="s">
        <v>21</v>
      </c>
      <c r="I15" s="3" t="s">
        <v>22</v>
      </c>
      <c r="J15" s="3" t="s">
        <v>36</v>
      </c>
      <c r="K15" s="14">
        <v>51</v>
      </c>
      <c r="L15" s="15">
        <v>5.3695693218436459E-2</v>
      </c>
      <c r="M15" s="14">
        <v>153.75295170682722</v>
      </c>
      <c r="N15" s="15">
        <v>5.7498347252862139E-2</v>
      </c>
      <c r="O15" s="15">
        <v>5.7498347252862139E-2</v>
      </c>
      <c r="P15" s="15">
        <v>5.7498347252862139E-2</v>
      </c>
      <c r="Q15" s="15">
        <v>5.2822898036308401E-2</v>
      </c>
      <c r="R15" s="15">
        <v>5.2822898036308401E-2</v>
      </c>
      <c r="S15" s="15">
        <v>5.2705378120071707E-2</v>
      </c>
      <c r="T15" s="15">
        <v>7.1859972310610379E-3</v>
      </c>
      <c r="U15" s="15">
        <v>7.0120216687890773E-3</v>
      </c>
      <c r="V15" s="15">
        <v>7.0120216687890773E-3</v>
      </c>
      <c r="W15" s="15">
        <v>7.0120216687890773E-3</v>
      </c>
      <c r="X15" s="15">
        <v>6.9186970294246499E-3</v>
      </c>
      <c r="Y15" s="15">
        <v>6.9186970294246499E-3</v>
      </c>
      <c r="Z15" s="15">
        <v>6.912936249216968E-4</v>
      </c>
      <c r="AA15" s="15">
        <v>6.912936249216968E-4</v>
      </c>
      <c r="AB15" s="15">
        <v>6.912936249216968E-4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6">
        <v>142.76563062954821</v>
      </c>
      <c r="AS15" s="16">
        <v>142.76563062954821</v>
      </c>
      <c r="AT15" s="16">
        <v>142.76563062954821</v>
      </c>
      <c r="AU15" s="16">
        <v>130.69171616629191</v>
      </c>
      <c r="AV15" s="16">
        <v>130.69171616629191</v>
      </c>
      <c r="AW15" s="16">
        <v>130.60350146914968</v>
      </c>
      <c r="AX15" s="16">
        <v>16.904870408403788</v>
      </c>
      <c r="AY15" s="16">
        <v>16.774278062634433</v>
      </c>
      <c r="AZ15" s="16">
        <v>16.774278062634433</v>
      </c>
      <c r="BA15" s="16">
        <v>16.774278062634433</v>
      </c>
      <c r="BB15" s="16">
        <v>16.160615116514514</v>
      </c>
      <c r="BC15" s="16">
        <v>16.160615116514514</v>
      </c>
      <c r="BD15" s="16">
        <v>0.51890998318951431</v>
      </c>
      <c r="BE15" s="16">
        <v>0.51890998318951431</v>
      </c>
      <c r="BF15" s="16">
        <v>0.51890998318951431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</row>
    <row r="16" spans="1:73" ht="15.6" x14ac:dyDescent="0.3">
      <c r="A16" s="3" t="s">
        <v>16</v>
      </c>
      <c r="B16" s="1" t="s">
        <v>39</v>
      </c>
      <c r="C16" s="1" t="s">
        <v>41</v>
      </c>
      <c r="D16" s="1" t="s">
        <v>25</v>
      </c>
      <c r="E16" s="1" t="s">
        <v>40</v>
      </c>
      <c r="F16" s="2" t="s">
        <v>20</v>
      </c>
      <c r="G16" s="1">
        <v>2011</v>
      </c>
      <c r="H16" s="3" t="s">
        <v>21</v>
      </c>
      <c r="I16" s="3" t="s">
        <v>22</v>
      </c>
      <c r="J16" s="3" t="s">
        <v>36</v>
      </c>
      <c r="K16" s="14">
        <v>23</v>
      </c>
      <c r="L16" s="15">
        <v>2.8716247997331964E-2</v>
      </c>
      <c r="M16" s="14">
        <v>92.404577288597224</v>
      </c>
      <c r="N16" s="15">
        <v>3.0749892592558621E-2</v>
      </c>
      <c r="O16" s="15">
        <v>3.0749892592558621E-2</v>
      </c>
      <c r="P16" s="15">
        <v>3.0749892592558621E-2</v>
      </c>
      <c r="Q16" s="15">
        <v>1.76003356905064E-2</v>
      </c>
      <c r="R16" s="15">
        <v>1.76003356905064E-2</v>
      </c>
      <c r="S16" s="15">
        <v>1.76003356905064E-2</v>
      </c>
      <c r="T16" s="15">
        <v>2.9564324025817905E-3</v>
      </c>
      <c r="U16" s="15">
        <v>2.9564324025817905E-3</v>
      </c>
      <c r="V16" s="15">
        <v>2.9564324025817905E-3</v>
      </c>
      <c r="W16" s="15">
        <v>2.9564324025817905E-3</v>
      </c>
      <c r="X16" s="15">
        <v>2.7075666976099796E-3</v>
      </c>
      <c r="Y16" s="15">
        <v>2.7075666976099796E-3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6">
        <v>85.801264972252412</v>
      </c>
      <c r="AS16" s="16">
        <v>85.801264972252412</v>
      </c>
      <c r="AT16" s="16">
        <v>85.801264972252412</v>
      </c>
      <c r="AU16" s="16">
        <v>45.167903713551219</v>
      </c>
      <c r="AV16" s="16">
        <v>45.167903713551219</v>
      </c>
      <c r="AW16" s="16">
        <v>45.167903713551219</v>
      </c>
      <c r="AX16" s="16">
        <v>8.6588217042408502</v>
      </c>
      <c r="AY16" s="16">
        <v>8.6588217042408502</v>
      </c>
      <c r="AZ16" s="16">
        <v>8.6588217042408502</v>
      </c>
      <c r="BA16" s="16">
        <v>8.6588217042408502</v>
      </c>
      <c r="BB16" s="16">
        <v>7.0223871812543974</v>
      </c>
      <c r="BC16" s="16">
        <v>7.0223871812543974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</row>
    <row r="17" spans="1:73" ht="15.6" x14ac:dyDescent="0.3">
      <c r="A17" s="3" t="s">
        <v>16</v>
      </c>
      <c r="B17" s="1" t="s">
        <v>39</v>
      </c>
      <c r="C17" s="1" t="s">
        <v>42</v>
      </c>
      <c r="D17" s="1" t="s">
        <v>24</v>
      </c>
      <c r="E17" s="1" t="s">
        <v>40</v>
      </c>
      <c r="F17" s="2" t="s">
        <v>20</v>
      </c>
      <c r="G17" s="1">
        <v>2011</v>
      </c>
      <c r="H17" s="3" t="s">
        <v>21</v>
      </c>
      <c r="I17" s="3" t="s">
        <v>22</v>
      </c>
      <c r="J17" s="3" t="s">
        <v>36</v>
      </c>
      <c r="K17" s="14">
        <v>7</v>
      </c>
      <c r="L17" s="15">
        <v>2.5360802366297924E-2</v>
      </c>
      <c r="M17" s="14">
        <v>265.52315636148819</v>
      </c>
      <c r="N17" s="15">
        <v>1.8649321944371796E-2</v>
      </c>
      <c r="O17" s="15">
        <v>1.8649321944371796E-2</v>
      </c>
      <c r="P17" s="15">
        <v>1.8649321944371796E-2</v>
      </c>
      <c r="Q17" s="15">
        <v>1.8649321944371796E-2</v>
      </c>
      <c r="R17" s="15">
        <v>1.8649321944371796E-2</v>
      </c>
      <c r="S17" s="15">
        <v>1.8649321944371796E-2</v>
      </c>
      <c r="T17" s="15">
        <v>1.8649321944371796E-2</v>
      </c>
      <c r="U17" s="15">
        <v>1.8649321944371796E-2</v>
      </c>
      <c r="V17" s="15">
        <v>1.8649321944371796E-2</v>
      </c>
      <c r="W17" s="15">
        <v>1.8649321944371796E-2</v>
      </c>
      <c r="X17" s="15">
        <v>1.8649321944371796E-2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6">
        <v>191.08852495155111</v>
      </c>
      <c r="AS17" s="16">
        <v>191.08852495155111</v>
      </c>
      <c r="AT17" s="16">
        <v>191.08852495155111</v>
      </c>
      <c r="AU17" s="16">
        <v>191.08852495155111</v>
      </c>
      <c r="AV17" s="16">
        <v>191.08852495155111</v>
      </c>
      <c r="AW17" s="16">
        <v>191.08852495155111</v>
      </c>
      <c r="AX17" s="16">
        <v>191.08852495155111</v>
      </c>
      <c r="AY17" s="16">
        <v>191.08852495155111</v>
      </c>
      <c r="AZ17" s="16">
        <v>191.08852495155111</v>
      </c>
      <c r="BA17" s="16">
        <v>191.08852495155111</v>
      </c>
      <c r="BB17" s="16">
        <v>191.08852495155111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</row>
    <row r="18" spans="1:73" ht="15.6" x14ac:dyDescent="0.3">
      <c r="A18" s="3" t="s">
        <v>16</v>
      </c>
      <c r="B18" s="1" t="s">
        <v>39</v>
      </c>
      <c r="C18" s="1" t="s">
        <v>42</v>
      </c>
      <c r="D18" s="1" t="s">
        <v>25</v>
      </c>
      <c r="E18" s="1" t="s">
        <v>40</v>
      </c>
      <c r="F18" s="2" t="s">
        <v>20</v>
      </c>
      <c r="G18" s="1">
        <v>2011</v>
      </c>
      <c r="H18" s="3" t="s">
        <v>21</v>
      </c>
      <c r="I18" s="3" t="s">
        <v>22</v>
      </c>
      <c r="J18" s="3" t="s">
        <v>36</v>
      </c>
      <c r="K18" s="14">
        <v>1</v>
      </c>
      <c r="L18" s="15">
        <v>1.6107346157684017E-2</v>
      </c>
      <c r="M18" s="14">
        <v>75.628971002413806</v>
      </c>
      <c r="N18" s="15">
        <v>1.2047090115193341E-2</v>
      </c>
      <c r="O18" s="15">
        <v>1.2047090115193341E-2</v>
      </c>
      <c r="P18" s="15">
        <v>1.2047090115193341E-2</v>
      </c>
      <c r="Q18" s="15">
        <v>1.2047090115193341E-2</v>
      </c>
      <c r="R18" s="15">
        <v>1.2047090115193341E-2</v>
      </c>
      <c r="S18" s="15">
        <v>1.2047090115193341E-2</v>
      </c>
      <c r="T18" s="15">
        <v>1.2047090115193341E-2</v>
      </c>
      <c r="U18" s="15">
        <v>1.2047090115193341E-2</v>
      </c>
      <c r="V18" s="15">
        <v>1.2047090115193341E-2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6">
        <v>57.789694297083535</v>
      </c>
      <c r="AS18" s="16">
        <v>57.789694297083535</v>
      </c>
      <c r="AT18" s="16">
        <v>57.789694297083535</v>
      </c>
      <c r="AU18" s="16">
        <v>57.789694297083535</v>
      </c>
      <c r="AV18" s="16">
        <v>57.789694297083535</v>
      </c>
      <c r="AW18" s="16">
        <v>57.789694297083535</v>
      </c>
      <c r="AX18" s="16">
        <v>57.789694297083535</v>
      </c>
      <c r="AY18" s="16">
        <v>57.789694297083535</v>
      </c>
      <c r="AZ18" s="16">
        <v>57.789694297083535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</row>
    <row r="19" spans="1:73" ht="15.6" x14ac:dyDescent="0.3">
      <c r="A19" s="3" t="s">
        <v>16</v>
      </c>
      <c r="B19" s="1" t="s">
        <v>48</v>
      </c>
      <c r="C19" s="1" t="s">
        <v>49</v>
      </c>
      <c r="D19" s="1" t="s">
        <v>24</v>
      </c>
      <c r="E19" s="1" t="s">
        <v>40</v>
      </c>
      <c r="F19" s="2" t="s">
        <v>20</v>
      </c>
      <c r="G19" s="1">
        <v>2011</v>
      </c>
      <c r="H19" s="3" t="s">
        <v>21</v>
      </c>
      <c r="I19" s="3" t="s">
        <v>50</v>
      </c>
      <c r="J19" s="3" t="s">
        <v>36</v>
      </c>
      <c r="K19" s="14">
        <v>1</v>
      </c>
      <c r="L19" s="15">
        <v>8.3006E-3</v>
      </c>
      <c r="M19" s="14">
        <v>48.232296419999997</v>
      </c>
      <c r="N19" s="15">
        <v>4.3163120000000001E-3</v>
      </c>
      <c r="O19" s="15">
        <v>4.3163120000000001E-3</v>
      </c>
      <c r="P19" s="15">
        <v>4.3163120000000001E-3</v>
      </c>
      <c r="Q19" s="15">
        <v>4.3163120000000001E-3</v>
      </c>
      <c r="R19" s="15">
        <v>4.3163120000000001E-3</v>
      </c>
      <c r="S19" s="15">
        <v>4.3163120000000001E-3</v>
      </c>
      <c r="T19" s="15">
        <v>4.3163120000000001E-3</v>
      </c>
      <c r="U19" s="15">
        <v>4.3163120000000001E-3</v>
      </c>
      <c r="V19" s="15">
        <v>4.3163120000000001E-3</v>
      </c>
      <c r="W19" s="15">
        <v>4.3163120000000001E-3</v>
      </c>
      <c r="X19" s="15">
        <v>4.3163120000000001E-3</v>
      </c>
      <c r="Y19" s="15">
        <v>4.3163120000000001E-3</v>
      </c>
      <c r="Z19" s="15">
        <v>4.3163120000000001E-3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6">
        <v>25.080794138399998</v>
      </c>
      <c r="AS19" s="16">
        <v>25.080794138399998</v>
      </c>
      <c r="AT19" s="16">
        <v>25.080794138399998</v>
      </c>
      <c r="AU19" s="16">
        <v>25.080794138399998</v>
      </c>
      <c r="AV19" s="16">
        <v>25.080794138399998</v>
      </c>
      <c r="AW19" s="16">
        <v>25.080794138399998</v>
      </c>
      <c r="AX19" s="16">
        <v>25.080794138399998</v>
      </c>
      <c r="AY19" s="16">
        <v>25.080794138399998</v>
      </c>
      <c r="AZ19" s="16">
        <v>25.080794138399998</v>
      </c>
      <c r="BA19" s="16">
        <v>25.080794138399998</v>
      </c>
      <c r="BB19" s="16">
        <v>25.080794138399998</v>
      </c>
      <c r="BC19" s="16">
        <v>25.080794138399998</v>
      </c>
      <c r="BD19" s="16">
        <v>25.080794138399998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</row>
    <row r="20" spans="1:73" ht="15.6" x14ac:dyDescent="0.3">
      <c r="A20" s="3" t="s">
        <v>16</v>
      </c>
      <c r="B20" s="1" t="s">
        <v>48</v>
      </c>
      <c r="C20" s="1" t="s">
        <v>44</v>
      </c>
      <c r="D20" s="1" t="s">
        <v>24</v>
      </c>
      <c r="E20" s="1" t="s">
        <v>40</v>
      </c>
      <c r="F20" s="2" t="s">
        <v>20</v>
      </c>
      <c r="G20" s="1">
        <v>2011</v>
      </c>
      <c r="H20" s="3" t="s">
        <v>21</v>
      </c>
      <c r="I20" s="3" t="s">
        <v>50</v>
      </c>
      <c r="J20" s="3" t="s">
        <v>36</v>
      </c>
      <c r="K20" s="14">
        <v>1.6741861701926467E-3</v>
      </c>
      <c r="L20" s="15">
        <v>2.2249934201860276E-4</v>
      </c>
      <c r="M20" s="14">
        <v>1.1427566206075437</v>
      </c>
      <c r="N20" s="15">
        <v>1.1124967100930138E-4</v>
      </c>
      <c r="O20" s="15">
        <v>1.1124967100930138E-4</v>
      </c>
      <c r="P20" s="15">
        <v>1.1124967100930138E-4</v>
      </c>
      <c r="Q20" s="15">
        <v>1.1124967100930138E-4</v>
      </c>
      <c r="R20" s="15">
        <v>1.1124967100930138E-4</v>
      </c>
      <c r="S20" s="15">
        <v>1.1124967100930138E-4</v>
      </c>
      <c r="T20" s="15">
        <v>1.1124967100930138E-4</v>
      </c>
      <c r="U20" s="15">
        <v>1.1124967100930138E-4</v>
      </c>
      <c r="V20" s="15">
        <v>1.1124967100930138E-4</v>
      </c>
      <c r="W20" s="15">
        <v>1.1124967100930138E-4</v>
      </c>
      <c r="X20" s="15">
        <v>1.1124967100930138E-4</v>
      </c>
      <c r="Y20" s="15">
        <v>1.1124967100930138E-4</v>
      </c>
      <c r="Z20" s="15">
        <v>1.1124967100930138E-4</v>
      </c>
      <c r="AA20" s="15">
        <v>1.1124967100930138E-4</v>
      </c>
      <c r="AB20" s="15">
        <v>1.1124967100930138E-4</v>
      </c>
      <c r="AC20" s="15">
        <v>1.1124967100930138E-4</v>
      </c>
      <c r="AD20" s="15">
        <v>1.1124967100930138E-4</v>
      </c>
      <c r="AE20" s="15">
        <v>1.1124967100930138E-4</v>
      </c>
      <c r="AF20" s="15">
        <v>1.1124967100930138E-4</v>
      </c>
      <c r="AG20" s="15">
        <v>1.1124967100930138E-4</v>
      </c>
      <c r="AH20" s="15">
        <v>1.1124967100930138E-4</v>
      </c>
      <c r="AI20" s="15">
        <v>1.1124967100930138E-4</v>
      </c>
      <c r="AJ20" s="15">
        <v>1.1124967100930138E-4</v>
      </c>
      <c r="AK20" s="15">
        <v>1.1124967100930138E-4</v>
      </c>
      <c r="AL20" s="15">
        <v>1.1124967100930138E-4</v>
      </c>
      <c r="AM20" s="15">
        <v>1.1124967100930138E-4</v>
      </c>
      <c r="AN20" s="15">
        <v>0</v>
      </c>
      <c r="AO20" s="15">
        <v>0</v>
      </c>
      <c r="AP20" s="15">
        <v>0</v>
      </c>
      <c r="AQ20" s="15">
        <v>0</v>
      </c>
      <c r="AR20" s="16">
        <v>0.57137831030377184</v>
      </c>
      <c r="AS20" s="16">
        <v>0.57137831030377184</v>
      </c>
      <c r="AT20" s="16">
        <v>0.57137831030377184</v>
      </c>
      <c r="AU20" s="16">
        <v>0.57137831030377184</v>
      </c>
      <c r="AV20" s="16">
        <v>0.57137831030377184</v>
      </c>
      <c r="AW20" s="16">
        <v>0.57137831030377184</v>
      </c>
      <c r="AX20" s="16">
        <v>0.57137831030377184</v>
      </c>
      <c r="AY20" s="16">
        <v>0.57137831030377184</v>
      </c>
      <c r="AZ20" s="16">
        <v>0.57137831030377184</v>
      </c>
      <c r="BA20" s="16">
        <v>0.57137831030377184</v>
      </c>
      <c r="BB20" s="16">
        <v>0.57137831030377184</v>
      </c>
      <c r="BC20" s="16">
        <v>0.57137831030377184</v>
      </c>
      <c r="BD20" s="16">
        <v>0.57137831030377184</v>
      </c>
      <c r="BE20" s="16">
        <v>0.57137831030377184</v>
      </c>
      <c r="BF20" s="16">
        <v>0.57137831030377184</v>
      </c>
      <c r="BG20" s="16">
        <v>0.57137831030377184</v>
      </c>
      <c r="BH20" s="16">
        <v>0.57137831030377184</v>
      </c>
      <c r="BI20" s="16">
        <v>0.57137831030377184</v>
      </c>
      <c r="BJ20" s="16">
        <v>0.57137831030377184</v>
      </c>
      <c r="BK20" s="16">
        <v>0.57137831030377184</v>
      </c>
      <c r="BL20" s="16">
        <v>0.57137831030377184</v>
      </c>
      <c r="BM20" s="16">
        <v>0.57137831030377184</v>
      </c>
      <c r="BN20" s="16">
        <v>0.57137831030377184</v>
      </c>
      <c r="BO20" s="16">
        <v>0.57137831030377184</v>
      </c>
      <c r="BP20" s="16">
        <v>0.57137831030377184</v>
      </c>
      <c r="BQ20" s="16">
        <v>0.57137831030377184</v>
      </c>
      <c r="BR20" s="16">
        <v>0</v>
      </c>
      <c r="BS20" s="16">
        <v>0</v>
      </c>
      <c r="BT20" s="16">
        <v>0</v>
      </c>
      <c r="BU20" s="16">
        <v>0</v>
      </c>
    </row>
    <row r="21" spans="1:73" ht="15.6" x14ac:dyDescent="0.3">
      <c r="A21" s="3" t="s">
        <v>16</v>
      </c>
      <c r="B21" s="1" t="s">
        <v>48</v>
      </c>
      <c r="C21" s="1" t="s">
        <v>44</v>
      </c>
      <c r="D21" s="1" t="s">
        <v>25</v>
      </c>
      <c r="E21" s="1" t="s">
        <v>40</v>
      </c>
      <c r="F21" s="2" t="s">
        <v>20</v>
      </c>
      <c r="G21" s="1">
        <v>2011</v>
      </c>
      <c r="H21" s="3" t="s">
        <v>21</v>
      </c>
      <c r="I21" s="3" t="s">
        <v>50</v>
      </c>
      <c r="J21" s="3" t="s">
        <v>36</v>
      </c>
      <c r="K21" s="14">
        <v>6.7958040307307334E-4</v>
      </c>
      <c r="L21" s="15">
        <v>9.0316235568411451E-5</v>
      </c>
      <c r="M21" s="14">
        <v>0.46386418587936123</v>
      </c>
      <c r="N21" s="15">
        <v>4.5158117784205725E-5</v>
      </c>
      <c r="O21" s="15">
        <v>4.5158117784205725E-5</v>
      </c>
      <c r="P21" s="15">
        <v>4.5158117784205725E-5</v>
      </c>
      <c r="Q21" s="15">
        <v>4.5158117784205725E-5</v>
      </c>
      <c r="R21" s="15">
        <v>4.5158117784205725E-5</v>
      </c>
      <c r="S21" s="15">
        <v>4.5158117784205725E-5</v>
      </c>
      <c r="T21" s="15">
        <v>4.5158117784205725E-5</v>
      </c>
      <c r="U21" s="15">
        <v>4.5158117784205725E-5</v>
      </c>
      <c r="V21" s="15">
        <v>4.5158117784205725E-5</v>
      </c>
      <c r="W21" s="15">
        <v>4.5158117784205725E-5</v>
      </c>
      <c r="X21" s="15">
        <v>4.5158117784205725E-5</v>
      </c>
      <c r="Y21" s="15">
        <v>4.5158117784205725E-5</v>
      </c>
      <c r="Z21" s="15">
        <v>4.5158117784205725E-5</v>
      </c>
      <c r="AA21" s="15">
        <v>4.5158117784205725E-5</v>
      </c>
      <c r="AB21" s="15">
        <v>4.5158117784205725E-5</v>
      </c>
      <c r="AC21" s="15">
        <v>4.5158117784205725E-5</v>
      </c>
      <c r="AD21" s="15">
        <v>4.5158117784205725E-5</v>
      </c>
      <c r="AE21" s="15">
        <v>4.5158117784205725E-5</v>
      </c>
      <c r="AF21" s="15">
        <v>4.5158117784205725E-5</v>
      </c>
      <c r="AG21" s="15">
        <v>4.5158117784205725E-5</v>
      </c>
      <c r="AH21" s="15">
        <v>4.5158117784205725E-5</v>
      </c>
      <c r="AI21" s="15">
        <v>4.5158117784205725E-5</v>
      </c>
      <c r="AJ21" s="15">
        <v>4.5158117784205725E-5</v>
      </c>
      <c r="AK21" s="15">
        <v>4.5158117784205725E-5</v>
      </c>
      <c r="AL21" s="15">
        <v>4.5158117784205725E-5</v>
      </c>
      <c r="AM21" s="15">
        <v>4.5158117784205725E-5</v>
      </c>
      <c r="AN21" s="15">
        <v>0</v>
      </c>
      <c r="AO21" s="15">
        <v>0</v>
      </c>
      <c r="AP21" s="15">
        <v>0</v>
      </c>
      <c r="AQ21" s="15">
        <v>0</v>
      </c>
      <c r="AR21" s="16">
        <v>0.23193209293968062</v>
      </c>
      <c r="AS21" s="16">
        <v>0.23193209293968062</v>
      </c>
      <c r="AT21" s="16">
        <v>0.23193209293968062</v>
      </c>
      <c r="AU21" s="16">
        <v>0.23193209293968062</v>
      </c>
      <c r="AV21" s="16">
        <v>0.23193209293968062</v>
      </c>
      <c r="AW21" s="16">
        <v>0.23193209293968062</v>
      </c>
      <c r="AX21" s="16">
        <v>0.23193209293968062</v>
      </c>
      <c r="AY21" s="16">
        <v>0.23193209293968062</v>
      </c>
      <c r="AZ21" s="16">
        <v>0.23193209293968062</v>
      </c>
      <c r="BA21" s="16">
        <v>0.23193209293968062</v>
      </c>
      <c r="BB21" s="16">
        <v>0.23193209293968062</v>
      </c>
      <c r="BC21" s="16">
        <v>0.23193209293968062</v>
      </c>
      <c r="BD21" s="16">
        <v>0.23193209293968062</v>
      </c>
      <c r="BE21" s="16">
        <v>0.23193209293968062</v>
      </c>
      <c r="BF21" s="16">
        <v>0.23193209293968062</v>
      </c>
      <c r="BG21" s="16">
        <v>0.23193209293968062</v>
      </c>
      <c r="BH21" s="16">
        <v>0.23193209293968062</v>
      </c>
      <c r="BI21" s="16">
        <v>0.23193209293968062</v>
      </c>
      <c r="BJ21" s="16">
        <v>0.23193209293968062</v>
      </c>
      <c r="BK21" s="16">
        <v>0.23193209293968062</v>
      </c>
      <c r="BL21" s="16">
        <v>0.23193209293968062</v>
      </c>
      <c r="BM21" s="16">
        <v>0.23193209293968062</v>
      </c>
      <c r="BN21" s="16">
        <v>0.23193209293968062</v>
      </c>
      <c r="BO21" s="16">
        <v>0.23193209293968062</v>
      </c>
      <c r="BP21" s="16">
        <v>0.23193209293968062</v>
      </c>
      <c r="BQ21" s="16">
        <v>0.23193209293968062</v>
      </c>
      <c r="BR21" s="16">
        <v>0</v>
      </c>
      <c r="BS21" s="16">
        <v>0</v>
      </c>
      <c r="BT21" s="16">
        <v>0</v>
      </c>
      <c r="BU21" s="16">
        <v>0</v>
      </c>
    </row>
    <row r="23" spans="1:73" x14ac:dyDescent="0.25">
      <c r="AQ23" s="1">
        <v>2011</v>
      </c>
      <c r="AR23" s="16">
        <f>SUM(AR3:AR21)</f>
        <v>754.95666321190254</v>
      </c>
      <c r="AS23" s="16">
        <f t="shared" ref="AS23:BD23" si="0">SUM(AS3:AS21)</f>
        <v>754.95666321190254</v>
      </c>
      <c r="AT23" s="16">
        <f t="shared" si="0"/>
        <v>754.95666321190254</v>
      </c>
      <c r="AU23" s="16">
        <f t="shared" si="0"/>
        <v>700.91111044470392</v>
      </c>
      <c r="AV23" s="16">
        <f t="shared" si="0"/>
        <v>673.37788742957252</v>
      </c>
      <c r="AW23" s="16">
        <f t="shared" si="0"/>
        <v>598.73595346905824</v>
      </c>
      <c r="AX23" s="16">
        <f t="shared" si="0"/>
        <v>421.09197869331996</v>
      </c>
      <c r="AY23" s="16">
        <f t="shared" si="0"/>
        <v>420.43562339286774</v>
      </c>
      <c r="AZ23" s="16">
        <f t="shared" si="0"/>
        <v>444.92985812422222</v>
      </c>
      <c r="BA23" s="16">
        <f t="shared" si="0"/>
        <v>313.62302100449818</v>
      </c>
      <c r="BB23" s="16">
        <f>SUM(BB3:BB21)</f>
        <v>285.95771824115053</v>
      </c>
      <c r="BC23" s="16">
        <f t="shared" si="0"/>
        <v>92.845985904121406</v>
      </c>
      <c r="BD23" s="16">
        <f t="shared" si="0"/>
        <v>70.181893589542014</v>
      </c>
    </row>
    <row r="24" spans="1:73" x14ac:dyDescent="0.25">
      <c r="AP24" s="37" t="s">
        <v>81</v>
      </c>
      <c r="AQ24" s="37"/>
      <c r="AR24" s="15">
        <f>'2012'!AQ32</f>
        <v>1.8808114563372509</v>
      </c>
      <c r="AS24" s="15">
        <f>'2012'!AR32</f>
        <v>1.8808114563372509</v>
      </c>
      <c r="AT24" s="15">
        <f>'2012'!AS32</f>
        <v>1.8808114563372509</v>
      </c>
      <c r="AU24" s="15">
        <f>'2012'!AT32</f>
        <v>1.8808114563372509</v>
      </c>
      <c r="AV24" s="15">
        <f>'2012'!AU32</f>
        <v>1.8808114563372527</v>
      </c>
      <c r="AW24" s="15">
        <f>'2012'!AV32</f>
        <v>1.2325089088500114</v>
      </c>
      <c r="AX24" s="15">
        <f>'2012'!AW32</f>
        <v>-1.7030197838301111</v>
      </c>
      <c r="AY24" s="15">
        <f>'2012'!AX32</f>
        <v>-1.7042652000968594</v>
      </c>
      <c r="AZ24" s="15">
        <f>'2012'!AY32</f>
        <v>-1.7042652000968594</v>
      </c>
      <c r="BA24" s="15">
        <f>'2012'!AZ32</f>
        <v>-4.4192640331578108</v>
      </c>
      <c r="BB24" s="15">
        <f>'2012'!BA32</f>
        <v>-4.6161218793242611</v>
      </c>
      <c r="BC24" s="15">
        <f>'2012'!BB32</f>
        <v>-4.6827808708226177</v>
      </c>
      <c r="BD24" s="15">
        <f>'2012'!BC32</f>
        <v>-4.6827808708226177</v>
      </c>
    </row>
    <row r="25" spans="1:73" x14ac:dyDescent="0.25">
      <c r="AP25" s="37" t="s">
        <v>82</v>
      </c>
      <c r="AQ25" s="37"/>
    </row>
    <row r="26" spans="1:73" x14ac:dyDescent="0.25">
      <c r="AP26" s="37" t="s">
        <v>83</v>
      </c>
      <c r="AQ26" s="37"/>
      <c r="AR26" s="15">
        <f>'2014'!AR47</f>
        <v>43.606000000000002</v>
      </c>
      <c r="AS26" s="15">
        <f>'2014'!AS47</f>
        <v>43.606000000000002</v>
      </c>
      <c r="AT26" s="15">
        <f>'2014'!AT47</f>
        <v>43.606000000000002</v>
      </c>
      <c r="AU26" s="15">
        <f>'2014'!AU47</f>
        <v>42.343199930000004</v>
      </c>
      <c r="AV26" s="15">
        <f>'2014'!AV47</f>
        <v>42.228400070000006</v>
      </c>
      <c r="AW26" s="15">
        <f>'2014'!AW47</f>
        <v>37.508148930000004</v>
      </c>
      <c r="AX26" s="15">
        <f>'2014'!AX47</f>
        <v>35.607223560000001</v>
      </c>
      <c r="AY26" s="15">
        <f>'2014'!AY47</f>
        <v>33.706297929999998</v>
      </c>
      <c r="AZ26" s="15">
        <f>'2014'!AZ47</f>
        <v>32.014297929999998</v>
      </c>
      <c r="BA26" s="15">
        <f>'2014'!BA47</f>
        <v>31.866297930000002</v>
      </c>
      <c r="BB26" s="15">
        <f>'2014'!BB47</f>
        <v>14.368</v>
      </c>
      <c r="BC26" s="15">
        <f>'2014'!BC47</f>
        <v>14.368</v>
      </c>
      <c r="BD26" s="15">
        <f>'2014'!BD47</f>
        <v>9.3829999999999991</v>
      </c>
    </row>
    <row r="27" spans="1:73" x14ac:dyDescent="0.25">
      <c r="AQ27" s="1" t="s">
        <v>84</v>
      </c>
      <c r="AR27" s="16">
        <f>SUM(AR23:AR26)</f>
        <v>800.44347466823979</v>
      </c>
      <c r="AS27" s="16">
        <f t="shared" ref="AS27:BD27" si="1">SUM(AS23:AS26)</f>
        <v>800.44347466823979</v>
      </c>
      <c r="AT27" s="16">
        <f t="shared" si="1"/>
        <v>800.44347466823979</v>
      </c>
      <c r="AU27" s="16">
        <f t="shared" si="1"/>
        <v>745.13512183104115</v>
      </c>
      <c r="AV27" s="16">
        <f t="shared" si="1"/>
        <v>717.4870989559098</v>
      </c>
      <c r="AW27" s="16">
        <f t="shared" si="1"/>
        <v>637.47661130790834</v>
      </c>
      <c r="AX27" s="16">
        <f t="shared" si="1"/>
        <v>454.9961824694899</v>
      </c>
      <c r="AY27" s="16">
        <f t="shared" si="1"/>
        <v>452.43765612277087</v>
      </c>
      <c r="AZ27" s="16">
        <f t="shared" si="1"/>
        <v>475.23989085412535</v>
      </c>
      <c r="BA27" s="16">
        <f t="shared" si="1"/>
        <v>341.07005490134043</v>
      </c>
      <c r="BB27" s="16">
        <f t="shared" si="1"/>
        <v>295.70959636182624</v>
      </c>
      <c r="BC27" s="16">
        <f t="shared" si="1"/>
        <v>102.53120503329879</v>
      </c>
      <c r="BD27" s="16">
        <f t="shared" si="1"/>
        <v>74.882112718719398</v>
      </c>
    </row>
    <row r="29" spans="1:73" x14ac:dyDescent="0.25">
      <c r="AR29" s="1">
        <f>AR2</f>
        <v>2011</v>
      </c>
      <c r="AS29" s="1">
        <f t="shared" ref="AS29:BD29" si="2">AS2</f>
        <v>2012</v>
      </c>
      <c r="AT29" s="1">
        <f t="shared" si="2"/>
        <v>2013</v>
      </c>
      <c r="AU29" s="1">
        <f t="shared" si="2"/>
        <v>2014</v>
      </c>
      <c r="AV29" s="1">
        <f t="shared" si="2"/>
        <v>2015</v>
      </c>
      <c r="AW29" s="1">
        <f t="shared" si="2"/>
        <v>2016</v>
      </c>
      <c r="AX29" s="1">
        <f t="shared" si="2"/>
        <v>2017</v>
      </c>
      <c r="AY29" s="1">
        <f t="shared" si="2"/>
        <v>2018</v>
      </c>
      <c r="AZ29" s="1">
        <f t="shared" si="2"/>
        <v>2019</v>
      </c>
      <c r="BA29" s="1">
        <f t="shared" si="2"/>
        <v>2020</v>
      </c>
      <c r="BB29" s="1">
        <f t="shared" si="2"/>
        <v>2021</v>
      </c>
      <c r="BC29" s="1">
        <f t="shared" si="2"/>
        <v>2022</v>
      </c>
      <c r="BD29" s="1">
        <f t="shared" si="2"/>
        <v>2023</v>
      </c>
    </row>
    <row r="30" spans="1:73" x14ac:dyDescent="0.25">
      <c r="AQ30" s="1">
        <v>2011</v>
      </c>
      <c r="AR30" s="39">
        <f>AR27*1000</f>
        <v>800443.47466823983</v>
      </c>
      <c r="AS30" s="39">
        <f t="shared" ref="AS30:BD30" si="3">AS27*1000</f>
        <v>800443.47466823983</v>
      </c>
      <c r="AT30" s="39">
        <f t="shared" si="3"/>
        <v>800443.47466823983</v>
      </c>
      <c r="AU30" s="39">
        <f t="shared" si="3"/>
        <v>745135.12183104118</v>
      </c>
      <c r="AV30" s="39">
        <f t="shared" si="3"/>
        <v>717487.09895590984</v>
      </c>
      <c r="AW30" s="39">
        <f t="shared" si="3"/>
        <v>637476.61130790832</v>
      </c>
      <c r="AX30" s="39">
        <f t="shared" si="3"/>
        <v>454996.18246948987</v>
      </c>
      <c r="AY30" s="39">
        <f t="shared" si="3"/>
        <v>452437.65612277086</v>
      </c>
      <c r="AZ30" s="39">
        <f t="shared" si="3"/>
        <v>475239.89085412538</v>
      </c>
      <c r="BA30" s="39">
        <f t="shared" si="3"/>
        <v>341070.05490134045</v>
      </c>
      <c r="BB30" s="39">
        <f t="shared" si="3"/>
        <v>295709.59636182623</v>
      </c>
      <c r="BC30" s="39">
        <f t="shared" si="3"/>
        <v>102531.20503329879</v>
      </c>
      <c r="BD30" s="39">
        <f t="shared" si="3"/>
        <v>74882.112718719392</v>
      </c>
    </row>
    <row r="31" spans="1:73" x14ac:dyDescent="0.25">
      <c r="AQ31" s="1">
        <v>2012</v>
      </c>
      <c r="AR31" s="39">
        <f>'2012'!AQ36*1000</f>
        <v>0</v>
      </c>
      <c r="AS31" s="39">
        <f>'2012'!AR36*1000</f>
        <v>1674980.850541536</v>
      </c>
      <c r="AT31" s="39">
        <f>'2012'!AS36*1000</f>
        <v>1674980.850526277</v>
      </c>
      <c r="AU31" s="39">
        <f>'2012'!AT36*1000</f>
        <v>1674346.850526277</v>
      </c>
      <c r="AV31" s="39">
        <f>'2012'!AU36*1000</f>
        <v>1356519.3266648406</v>
      </c>
      <c r="AW31" s="39">
        <f>'2012'!AV36*1000</f>
        <v>1320434.3665191492</v>
      </c>
      <c r="AX31" s="39">
        <f>'2012'!AW36*1000</f>
        <v>676848.90198170627</v>
      </c>
      <c r="AY31" s="39">
        <f>'2012'!AX36*1000</f>
        <v>652693.56583393842</v>
      </c>
      <c r="AZ31" s="39">
        <f>'2012'!AY36*1000</f>
        <v>652460.26241455006</v>
      </c>
      <c r="BA31" s="39">
        <f>'2012'!AZ36*1000</f>
        <v>645797.7067087749</v>
      </c>
      <c r="BB31" s="39">
        <f>'2012'!BA36*1000</f>
        <v>573418.39746202796</v>
      </c>
      <c r="BC31" s="39">
        <f>'2012'!BB36*1000</f>
        <v>520093.58490404143</v>
      </c>
      <c r="BD31" s="39">
        <f>'2012'!BC36*1000</f>
        <v>519580.73511884257</v>
      </c>
    </row>
    <row r="32" spans="1:73" x14ac:dyDescent="0.25">
      <c r="AQ32" s="1">
        <v>2013</v>
      </c>
      <c r="AR32" s="39">
        <f>'2013'!AR34*1000</f>
        <v>0</v>
      </c>
      <c r="AS32" s="39">
        <f>'2013'!AS34*1000</f>
        <v>0</v>
      </c>
      <c r="AT32" s="39">
        <f>'2013'!AT34*1000</f>
        <v>911460.04675046133</v>
      </c>
      <c r="AU32" s="39">
        <f>'2013'!AU34*1000</f>
        <v>905291.36532012734</v>
      </c>
      <c r="AV32" s="39">
        <f>'2013'!AV34*1000</f>
        <v>894775.82312487939</v>
      </c>
      <c r="AW32" s="39">
        <f>'2013'!AW34*1000</f>
        <v>754978.5389528235</v>
      </c>
      <c r="AX32" s="39">
        <f>'2013'!AX34*1000</f>
        <v>448216.33960704406</v>
      </c>
      <c r="AY32" s="39">
        <f>'2013'!AY34*1000</f>
        <v>416857.30877188098</v>
      </c>
      <c r="AZ32" s="39">
        <f>'2013'!AZ34*1000</f>
        <v>411089.06039673596</v>
      </c>
      <c r="BA32" s="39">
        <f>'2013'!BA34*1000</f>
        <v>409249.50518628198</v>
      </c>
      <c r="BB32" s="39">
        <f>'2013'!BB34*1000</f>
        <v>345724.57775532099</v>
      </c>
      <c r="BC32" s="39">
        <f>'2013'!BC34*1000</f>
        <v>307424.36843256996</v>
      </c>
      <c r="BD32" s="39">
        <f>'2013'!BD34*1000</f>
        <v>235757.33997298696</v>
      </c>
    </row>
    <row r="33" spans="43:56" x14ac:dyDescent="0.25">
      <c r="AQ33" s="1">
        <v>2014</v>
      </c>
      <c r="AR33" s="39">
        <f>'2014'!AR50*1000</f>
        <v>0</v>
      </c>
      <c r="AS33" s="39">
        <f>'2014'!AS50*1000</f>
        <v>0</v>
      </c>
      <c r="AT33" s="39">
        <f>'2014'!AT50*1000</f>
        <v>0</v>
      </c>
      <c r="AU33" s="39">
        <f>'2014'!AU50*1000</f>
        <v>2487429.673119335</v>
      </c>
      <c r="AV33" s="39">
        <f>'2014'!AV50*1000</f>
        <v>2431314.8032983355</v>
      </c>
      <c r="AW33" s="39">
        <f>'2014'!AW50*1000</f>
        <v>2305895.9659003359</v>
      </c>
      <c r="AX33" s="39">
        <f>'2014'!AX50*1000</f>
        <v>2135738.207315336</v>
      </c>
      <c r="AY33" s="39">
        <f>'2014'!AY50*1000</f>
        <v>2112436.253919174</v>
      </c>
      <c r="AZ33" s="39">
        <f>'2014'!AZ50*1000</f>
        <v>2093238.7444549804</v>
      </c>
      <c r="BA33" s="39">
        <f>'2014'!BA50*1000</f>
        <v>2004429.8678209805</v>
      </c>
      <c r="BB33" s="39">
        <f>'2014'!BB50*1000</f>
        <v>2004163.5297009798</v>
      </c>
      <c r="BC33" s="39">
        <f>'2014'!BC50*1000</f>
        <v>1980007.1928289796</v>
      </c>
      <c r="BD33" s="39">
        <f>'2014'!BD50*1000</f>
        <v>1573966.8744289798</v>
      </c>
    </row>
    <row r="34" spans="43:56" x14ac:dyDescent="0.25">
      <c r="AQ34" s="1" t="s">
        <v>85</v>
      </c>
      <c r="AR34" s="79">
        <f>SUM(AR30:AR33)</f>
        <v>800443.47466823983</v>
      </c>
      <c r="AS34" s="79">
        <f t="shared" ref="AS34:BD34" si="4">SUM(AS30:AS33)</f>
        <v>2475424.3252097759</v>
      </c>
      <c r="AT34" s="79">
        <f t="shared" si="4"/>
        <v>3386884.3719449779</v>
      </c>
      <c r="AU34" s="79">
        <f t="shared" si="4"/>
        <v>5812203.0107967807</v>
      </c>
      <c r="AV34" s="79">
        <f t="shared" si="4"/>
        <v>5400097.0520439651</v>
      </c>
      <c r="AW34" s="79">
        <f t="shared" si="4"/>
        <v>5018785.4826802164</v>
      </c>
      <c r="AX34" s="79">
        <f t="shared" si="4"/>
        <v>3715799.6313735764</v>
      </c>
      <c r="AY34" s="79">
        <f t="shared" si="4"/>
        <v>3634424.7846477646</v>
      </c>
      <c r="AZ34" s="79">
        <f t="shared" si="4"/>
        <v>3632027.9581203917</v>
      </c>
      <c r="BA34" s="79">
        <f t="shared" si="4"/>
        <v>3400547.134617378</v>
      </c>
      <c r="BB34" s="79">
        <f t="shared" si="4"/>
        <v>3219016.1012801551</v>
      </c>
      <c r="BC34" s="79">
        <f t="shared" si="4"/>
        <v>2910056.3511988898</v>
      </c>
      <c r="BD34" s="79">
        <f t="shared" si="4"/>
        <v>2404187.0622395286</v>
      </c>
    </row>
    <row r="35" spans="43:56" x14ac:dyDescent="0.25">
      <c r="AQ35" s="38" t="s">
        <v>97</v>
      </c>
      <c r="AR35" s="79">
        <f>AR34/2</f>
        <v>400221.73733411991</v>
      </c>
      <c r="AS35" s="79">
        <f>AS34-AS31/2</f>
        <v>1637933.8999390081</v>
      </c>
      <c r="AT35" s="79">
        <f>AT34-AT32/2</f>
        <v>2931154.3485697471</v>
      </c>
      <c r="AU35" s="79">
        <f>AU34-AU33/2</f>
        <v>4568488.1742371134</v>
      </c>
      <c r="AV35" s="79">
        <f>AV34</f>
        <v>5400097.0520439651</v>
      </c>
      <c r="AW35" s="79">
        <f t="shared" ref="AW35:BD35" si="5">AW34</f>
        <v>5018785.4826802164</v>
      </c>
      <c r="AX35" s="79">
        <f t="shared" si="5"/>
        <v>3715799.6313735764</v>
      </c>
      <c r="AY35" s="79">
        <f t="shared" si="5"/>
        <v>3634424.7846477646</v>
      </c>
      <c r="AZ35" s="79">
        <f t="shared" si="5"/>
        <v>3632027.9581203917</v>
      </c>
      <c r="BA35" s="79">
        <f t="shared" si="5"/>
        <v>3400547.134617378</v>
      </c>
      <c r="BB35" s="79">
        <f t="shared" si="5"/>
        <v>3219016.1012801551</v>
      </c>
      <c r="BC35" s="79">
        <f t="shared" si="5"/>
        <v>2910056.3511988898</v>
      </c>
      <c r="BD35" s="79">
        <f t="shared" si="5"/>
        <v>2404187.0622395286</v>
      </c>
    </row>
  </sheetData>
  <autoFilter ref="A2:BU21"/>
  <mergeCells count="5">
    <mergeCell ref="N1:AQ1"/>
    <mergeCell ref="AR1:BU1"/>
    <mergeCell ref="AP24:AQ24"/>
    <mergeCell ref="AP25:AQ25"/>
    <mergeCell ref="AP26:AQ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7"/>
  <sheetViews>
    <sheetView topLeftCell="E1" workbookViewId="0">
      <pane xSplit="3" ySplit="2" topLeftCell="BA20" activePane="bottomRight" state="frozen"/>
      <selection activeCell="E1" sqref="E1"/>
      <selection pane="topRight" activeCell="H1" sqref="H1"/>
      <selection pane="bottomLeft" activeCell="E3" sqref="E3"/>
      <selection pane="bottomRight" activeCell="AQ35" sqref="AQ35:BC35"/>
    </sheetView>
  </sheetViews>
  <sheetFormatPr defaultRowHeight="15.75" x14ac:dyDescent="0.25"/>
  <cols>
    <col min="1" max="1" width="20" style="53" customWidth="1"/>
    <col min="2" max="2" width="39" style="53" customWidth="1"/>
    <col min="3" max="3" width="67.28515625" style="53" bestFit="1" customWidth="1"/>
    <col min="4" max="4" width="46.85546875" style="53" bestFit="1" customWidth="1"/>
    <col min="5" max="5" width="10.85546875" style="53" customWidth="1"/>
    <col min="6" max="6" width="23" style="53" bestFit="1" customWidth="1"/>
    <col min="7" max="7" width="20.7109375" style="53" bestFit="1" customWidth="1"/>
    <col min="8" max="8" width="31.42578125" style="53" bestFit="1" customWidth="1"/>
    <col min="9" max="9" width="23" style="53" bestFit="1" customWidth="1"/>
    <col min="10" max="10" width="24.28515625" style="54" bestFit="1" customWidth="1"/>
    <col min="11" max="11" width="27.85546875" style="53" bestFit="1" customWidth="1"/>
    <col min="12" max="12" width="29.5703125" style="53" bestFit="1" customWidth="1"/>
    <col min="13" max="13" width="11.28515625" style="53" bestFit="1" customWidth="1"/>
    <col min="14" max="14" width="25" style="53" customWidth="1"/>
    <col min="15" max="42" width="10.140625" style="53" bestFit="1" customWidth="1"/>
    <col min="43" max="43" width="10.7109375" style="53" bestFit="1" customWidth="1"/>
    <col min="44" max="44" width="16" style="53" bestFit="1" customWidth="1"/>
    <col min="45" max="51" width="16.5703125" style="53" bestFit="1" customWidth="1"/>
    <col min="52" max="52" width="17" style="53" bestFit="1" customWidth="1"/>
    <col min="53" max="53" width="16.5703125" style="53" bestFit="1" customWidth="1"/>
    <col min="54" max="59" width="17" style="53" bestFit="1" customWidth="1"/>
    <col min="60" max="61" width="10.7109375" style="53" bestFit="1" customWidth="1"/>
    <col min="62" max="62" width="10.85546875" style="53" bestFit="1" customWidth="1"/>
    <col min="63" max="72" width="10.140625" style="53" bestFit="1" customWidth="1"/>
    <col min="73" max="16384" width="9.140625" style="53"/>
  </cols>
  <sheetData>
    <row r="1" spans="1:72" s="1" customFormat="1" x14ac:dyDescent="0.25">
      <c r="A1" s="5" t="s">
        <v>0</v>
      </c>
      <c r="C1" s="5"/>
      <c r="D1" s="5"/>
      <c r="E1" s="5"/>
      <c r="F1" s="6"/>
      <c r="G1" s="5"/>
      <c r="H1" s="5"/>
      <c r="I1" s="7"/>
      <c r="J1" s="17"/>
      <c r="K1" s="7"/>
      <c r="L1" s="7"/>
      <c r="M1" s="31" t="s">
        <v>1</v>
      </c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3"/>
      <c r="AQ1" s="31" t="s">
        <v>2</v>
      </c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3"/>
    </row>
    <row r="2" spans="1:72" s="1" customFormat="1" ht="31.5" x14ac:dyDescent="0.25">
      <c r="A2" s="18" t="s">
        <v>3</v>
      </c>
      <c r="B2" s="18" t="s">
        <v>4</v>
      </c>
      <c r="C2" s="18" t="s">
        <v>5</v>
      </c>
      <c r="D2" s="19" t="s">
        <v>6</v>
      </c>
      <c r="E2" s="19" t="s">
        <v>7</v>
      </c>
      <c r="F2" s="19" t="s">
        <v>8</v>
      </c>
      <c r="G2" s="20" t="s">
        <v>9</v>
      </c>
      <c r="H2" s="20" t="s">
        <v>10</v>
      </c>
      <c r="I2" s="20" t="s">
        <v>12</v>
      </c>
      <c r="J2" s="21" t="s">
        <v>51</v>
      </c>
      <c r="K2" s="20" t="s">
        <v>14</v>
      </c>
      <c r="L2" s="20" t="s">
        <v>15</v>
      </c>
      <c r="M2" s="20">
        <v>2011</v>
      </c>
      <c r="N2" s="20">
        <v>2012</v>
      </c>
      <c r="O2" s="20">
        <v>2013</v>
      </c>
      <c r="P2" s="20">
        <v>2014</v>
      </c>
      <c r="Q2" s="20">
        <v>2015</v>
      </c>
      <c r="R2" s="20">
        <v>2016</v>
      </c>
      <c r="S2" s="20">
        <v>2017</v>
      </c>
      <c r="T2" s="20">
        <v>2018</v>
      </c>
      <c r="U2" s="20">
        <v>2019</v>
      </c>
      <c r="V2" s="20">
        <v>2020</v>
      </c>
      <c r="W2" s="20">
        <v>2021</v>
      </c>
      <c r="X2" s="20">
        <v>2022</v>
      </c>
      <c r="Y2" s="20">
        <v>2023</v>
      </c>
      <c r="Z2" s="20">
        <v>2024</v>
      </c>
      <c r="AA2" s="20">
        <v>2025</v>
      </c>
      <c r="AB2" s="20">
        <v>2026</v>
      </c>
      <c r="AC2" s="20">
        <v>2027</v>
      </c>
      <c r="AD2" s="20">
        <v>2028</v>
      </c>
      <c r="AE2" s="20">
        <v>2029</v>
      </c>
      <c r="AF2" s="20">
        <v>2030</v>
      </c>
      <c r="AG2" s="20">
        <v>2031</v>
      </c>
      <c r="AH2" s="20">
        <v>2032</v>
      </c>
      <c r="AI2" s="20">
        <v>2033</v>
      </c>
      <c r="AJ2" s="20">
        <v>2034</v>
      </c>
      <c r="AK2" s="20">
        <v>2035</v>
      </c>
      <c r="AL2" s="20">
        <v>2036</v>
      </c>
      <c r="AM2" s="20">
        <v>2037</v>
      </c>
      <c r="AN2" s="20">
        <v>2038</v>
      </c>
      <c r="AO2" s="20">
        <v>2039</v>
      </c>
      <c r="AP2" s="20">
        <v>2040</v>
      </c>
      <c r="AQ2" s="20">
        <v>2011</v>
      </c>
      <c r="AR2" s="20">
        <v>2012</v>
      </c>
      <c r="AS2" s="20">
        <v>2013</v>
      </c>
      <c r="AT2" s="20">
        <v>2014</v>
      </c>
      <c r="AU2" s="20">
        <v>2015</v>
      </c>
      <c r="AV2" s="20">
        <v>2016</v>
      </c>
      <c r="AW2" s="20">
        <v>2017</v>
      </c>
      <c r="AX2" s="20">
        <v>2018</v>
      </c>
      <c r="AY2" s="20">
        <v>2019</v>
      </c>
      <c r="AZ2" s="20">
        <v>2020</v>
      </c>
      <c r="BA2" s="20">
        <v>2021</v>
      </c>
      <c r="BB2" s="20">
        <v>2022</v>
      </c>
      <c r="BC2" s="20">
        <v>2023</v>
      </c>
      <c r="BD2" s="20">
        <v>2024</v>
      </c>
      <c r="BE2" s="20">
        <v>2025</v>
      </c>
      <c r="BF2" s="20">
        <v>2026</v>
      </c>
      <c r="BG2" s="20">
        <v>2027</v>
      </c>
      <c r="BH2" s="20">
        <v>2028</v>
      </c>
      <c r="BI2" s="20">
        <v>2029</v>
      </c>
      <c r="BJ2" s="20">
        <v>2030</v>
      </c>
      <c r="BK2" s="20">
        <v>2031</v>
      </c>
      <c r="BL2" s="20">
        <v>2032</v>
      </c>
      <c r="BM2" s="20">
        <v>2033</v>
      </c>
      <c r="BN2" s="20">
        <v>2034</v>
      </c>
      <c r="BO2" s="20">
        <v>2035</v>
      </c>
      <c r="BP2" s="20">
        <v>2036</v>
      </c>
      <c r="BQ2" s="20">
        <v>2037</v>
      </c>
      <c r="BR2" s="20">
        <v>2038</v>
      </c>
      <c r="BS2" s="20">
        <v>2039</v>
      </c>
      <c r="BT2" s="20">
        <v>2040</v>
      </c>
    </row>
    <row r="3" spans="1:72" s="48" customFormat="1" x14ac:dyDescent="0.25">
      <c r="A3" s="40" t="s">
        <v>16</v>
      </c>
      <c r="B3" s="40" t="s">
        <v>39</v>
      </c>
      <c r="C3" s="40" t="s">
        <v>41</v>
      </c>
      <c r="D3" s="41" t="s">
        <v>24</v>
      </c>
      <c r="E3" s="40" t="s">
        <v>52</v>
      </c>
      <c r="F3" s="42" t="s">
        <v>20</v>
      </c>
      <c r="G3" s="43">
        <v>2012</v>
      </c>
      <c r="H3" s="43" t="s">
        <v>53</v>
      </c>
      <c r="I3" s="40" t="s">
        <v>36</v>
      </c>
      <c r="J3" s="44">
        <v>260</v>
      </c>
      <c r="K3" s="45">
        <v>0.10931330074052989</v>
      </c>
      <c r="L3" s="45">
        <v>196.67972465728693</v>
      </c>
      <c r="M3" s="46">
        <v>0</v>
      </c>
      <c r="N3" s="46">
        <v>0.23444929270389794</v>
      </c>
      <c r="O3" s="46">
        <v>0.23444929270389794</v>
      </c>
      <c r="P3" s="46">
        <v>0.23444929270389794</v>
      </c>
      <c r="Q3" s="46">
        <v>0.17008215811348312</v>
      </c>
      <c r="R3" s="46">
        <v>0.17008215811348312</v>
      </c>
      <c r="S3" s="46">
        <v>2.9888783217059511E-2</v>
      </c>
      <c r="T3" s="46">
        <v>2.9888783217059511E-2</v>
      </c>
      <c r="U3" s="46">
        <v>2.9746338813172311E-2</v>
      </c>
      <c r="V3" s="46">
        <v>2.9746338813172311E-2</v>
      </c>
      <c r="W3" s="46">
        <v>2.9746338813172311E-2</v>
      </c>
      <c r="X3" s="46">
        <v>2.8278116495153251E-2</v>
      </c>
      <c r="Y3" s="46">
        <v>2.8278116495153251E-2</v>
      </c>
      <c r="Z3" s="46">
        <v>5.6600425385642378E-4</v>
      </c>
      <c r="AA3" s="46">
        <v>5.6600425385642378E-4</v>
      </c>
      <c r="AB3" s="46">
        <v>5.6600425385642378E-4</v>
      </c>
      <c r="AC3" s="46">
        <v>0</v>
      </c>
      <c r="AD3" s="46">
        <v>0</v>
      </c>
      <c r="AE3" s="46">
        <v>0</v>
      </c>
      <c r="AF3" s="46">
        <v>0</v>
      </c>
      <c r="AG3" s="46">
        <v>0</v>
      </c>
      <c r="AH3" s="46">
        <v>0</v>
      </c>
      <c r="AI3" s="46">
        <v>0</v>
      </c>
      <c r="AJ3" s="46">
        <v>0</v>
      </c>
      <c r="AK3" s="46">
        <v>0</v>
      </c>
      <c r="AL3" s="46">
        <v>0</v>
      </c>
      <c r="AM3" s="46">
        <v>0</v>
      </c>
      <c r="AN3" s="46">
        <v>0</v>
      </c>
      <c r="AO3" s="46">
        <v>0</v>
      </c>
      <c r="AP3" s="46">
        <v>0</v>
      </c>
      <c r="AQ3" s="46">
        <v>0</v>
      </c>
      <c r="AR3" s="46">
        <v>884.94977999261073</v>
      </c>
      <c r="AS3" s="47">
        <v>884.9497799926105</v>
      </c>
      <c r="AT3" s="47">
        <v>884.9497799926105</v>
      </c>
      <c r="AU3" s="46">
        <v>616.8898085980195</v>
      </c>
      <c r="AV3" s="46">
        <v>616.8898085980195</v>
      </c>
      <c r="AW3" s="46">
        <v>114.73130872190372</v>
      </c>
      <c r="AX3" s="46">
        <v>114.73130872190372</v>
      </c>
      <c r="AY3" s="46">
        <v>114.58906085794847</v>
      </c>
      <c r="AZ3" s="46">
        <v>114.58906085794847</v>
      </c>
      <c r="BA3" s="46">
        <v>114.58906085794847</v>
      </c>
      <c r="BB3" s="46">
        <v>100.22282521586024</v>
      </c>
      <c r="BC3" s="46">
        <v>100.22282521586024</v>
      </c>
      <c r="BD3" s="46">
        <v>0.5652233004844357</v>
      </c>
      <c r="BE3" s="46">
        <v>0.5652233004844357</v>
      </c>
      <c r="BF3" s="46">
        <v>0.5652233004844357</v>
      </c>
      <c r="BG3" s="46">
        <v>0</v>
      </c>
      <c r="BH3" s="46">
        <v>0</v>
      </c>
      <c r="BI3" s="46">
        <v>0</v>
      </c>
      <c r="BJ3" s="46">
        <v>0</v>
      </c>
      <c r="BK3" s="46">
        <v>0</v>
      </c>
      <c r="BL3" s="46">
        <v>0</v>
      </c>
      <c r="BM3" s="46">
        <v>0</v>
      </c>
      <c r="BN3" s="46">
        <v>0</v>
      </c>
      <c r="BO3" s="46">
        <v>0</v>
      </c>
      <c r="BP3" s="46">
        <v>0</v>
      </c>
      <c r="BQ3" s="46">
        <v>0</v>
      </c>
      <c r="BR3" s="46">
        <v>0</v>
      </c>
      <c r="BS3" s="46">
        <v>0</v>
      </c>
      <c r="BT3" s="46">
        <v>0</v>
      </c>
    </row>
    <row r="4" spans="1:72" s="48" customFormat="1" x14ac:dyDescent="0.25">
      <c r="A4" s="40" t="s">
        <v>16</v>
      </c>
      <c r="B4" s="40" t="s">
        <v>39</v>
      </c>
      <c r="C4" s="40" t="s">
        <v>41</v>
      </c>
      <c r="D4" s="41" t="s">
        <v>25</v>
      </c>
      <c r="E4" s="40" t="s">
        <v>52</v>
      </c>
      <c r="F4" s="42" t="s">
        <v>20</v>
      </c>
      <c r="G4" s="43">
        <v>2012</v>
      </c>
      <c r="H4" s="43" t="s">
        <v>53</v>
      </c>
      <c r="I4" s="40" t="s">
        <v>36</v>
      </c>
      <c r="J4" s="44">
        <v>22</v>
      </c>
      <c r="K4" s="45">
        <v>5.1998175616816301E-4</v>
      </c>
      <c r="L4" s="45">
        <v>0.89702030835305113</v>
      </c>
      <c r="M4" s="46">
        <v>0</v>
      </c>
      <c r="N4" s="46">
        <v>2.2179021459512494E-2</v>
      </c>
      <c r="O4" s="46">
        <v>2.2179021459512494E-2</v>
      </c>
      <c r="P4" s="46">
        <v>2.2179021459512494E-2</v>
      </c>
      <c r="Q4" s="46">
        <v>1.500849480641693E-2</v>
      </c>
      <c r="R4" s="46">
        <v>1.500849480641693E-2</v>
      </c>
      <c r="S4" s="46">
        <v>2.7769708122274452E-3</v>
      </c>
      <c r="T4" s="46">
        <v>2.7769708122274452E-3</v>
      </c>
      <c r="U4" s="46">
        <v>2.7769708122274452E-3</v>
      </c>
      <c r="V4" s="46">
        <v>2.7769708122274452E-3</v>
      </c>
      <c r="W4" s="46">
        <v>2.7769708122274452E-3</v>
      </c>
      <c r="X4" s="46">
        <v>2.4551686603328593E-3</v>
      </c>
      <c r="Y4" s="46">
        <v>2.4551686603328593E-3</v>
      </c>
      <c r="Z4" s="46">
        <v>0</v>
      </c>
      <c r="AA4" s="46">
        <v>0</v>
      </c>
      <c r="AB4" s="46">
        <v>0</v>
      </c>
      <c r="AC4" s="46">
        <v>0</v>
      </c>
      <c r="AD4" s="46">
        <v>0</v>
      </c>
      <c r="AE4" s="46">
        <v>0</v>
      </c>
      <c r="AF4" s="46">
        <v>0</v>
      </c>
      <c r="AG4" s="46">
        <v>0</v>
      </c>
      <c r="AH4" s="46">
        <v>0</v>
      </c>
      <c r="AI4" s="46">
        <v>0</v>
      </c>
      <c r="AJ4" s="46">
        <v>0</v>
      </c>
      <c r="AK4" s="46">
        <v>0</v>
      </c>
      <c r="AL4" s="46">
        <v>0</v>
      </c>
      <c r="AM4" s="46">
        <v>0</v>
      </c>
      <c r="AN4" s="46">
        <v>0</v>
      </c>
      <c r="AO4" s="46">
        <v>0</v>
      </c>
      <c r="AP4" s="46">
        <v>0</v>
      </c>
      <c r="AQ4" s="46">
        <v>0</v>
      </c>
      <c r="AR4" s="46">
        <v>79.757925595984347</v>
      </c>
      <c r="AS4" s="47">
        <v>79.757925595984403</v>
      </c>
      <c r="AT4" s="47">
        <v>79.757925595984403</v>
      </c>
      <c r="AU4" s="46">
        <v>51.033258991670664</v>
      </c>
      <c r="AV4" s="46">
        <v>51.033258991670664</v>
      </c>
      <c r="AW4" s="46">
        <v>11.146335663178695</v>
      </c>
      <c r="AX4" s="46">
        <v>11.146335663178695</v>
      </c>
      <c r="AY4" s="46">
        <v>11.146335663178695</v>
      </c>
      <c r="AZ4" s="46">
        <v>11.146335663178695</v>
      </c>
      <c r="BA4" s="46">
        <v>11.146335663178695</v>
      </c>
      <c r="BB4" s="46">
        <v>7.9975716868305939</v>
      </c>
      <c r="BC4" s="46">
        <v>7.9975716868305939</v>
      </c>
      <c r="BD4" s="46">
        <v>0</v>
      </c>
      <c r="BE4" s="46">
        <v>0</v>
      </c>
      <c r="BF4" s="46">
        <v>0</v>
      </c>
      <c r="BG4" s="46">
        <v>0</v>
      </c>
      <c r="BH4" s="46">
        <v>0</v>
      </c>
      <c r="BI4" s="46">
        <v>0</v>
      </c>
      <c r="BJ4" s="46">
        <v>0</v>
      </c>
      <c r="BK4" s="46">
        <v>0</v>
      </c>
      <c r="BL4" s="46">
        <v>0</v>
      </c>
      <c r="BM4" s="46">
        <v>0</v>
      </c>
      <c r="BN4" s="46">
        <v>0</v>
      </c>
      <c r="BO4" s="46">
        <v>0</v>
      </c>
      <c r="BP4" s="46">
        <v>0</v>
      </c>
      <c r="BQ4" s="46">
        <v>0</v>
      </c>
      <c r="BR4" s="46">
        <v>0</v>
      </c>
      <c r="BS4" s="46">
        <v>0</v>
      </c>
      <c r="BT4" s="46">
        <v>0</v>
      </c>
    </row>
    <row r="5" spans="1:72" s="48" customFormat="1" x14ac:dyDescent="0.25">
      <c r="A5" s="40" t="s">
        <v>16</v>
      </c>
      <c r="B5" s="40" t="s">
        <v>39</v>
      </c>
      <c r="C5" s="40" t="s">
        <v>42</v>
      </c>
      <c r="D5" s="41" t="s">
        <v>24</v>
      </c>
      <c r="E5" s="40" t="s">
        <v>52</v>
      </c>
      <c r="F5" s="42" t="s">
        <v>20</v>
      </c>
      <c r="G5" s="43">
        <v>2012</v>
      </c>
      <c r="H5" s="43" t="s">
        <v>53</v>
      </c>
      <c r="I5" s="40" t="s">
        <v>36</v>
      </c>
      <c r="J5" s="44">
        <v>10</v>
      </c>
      <c r="K5" s="45">
        <v>7.2702873681083593E-2</v>
      </c>
      <c r="L5" s="45">
        <v>444.36461702166531</v>
      </c>
      <c r="M5" s="46">
        <v>0</v>
      </c>
      <c r="N5" s="46">
        <v>5.4663814797807214E-2</v>
      </c>
      <c r="O5" s="46">
        <v>5.4663814797807214E-2</v>
      </c>
      <c r="P5" s="46">
        <v>5.4663814797807214E-2</v>
      </c>
      <c r="Q5" s="46">
        <v>5.4019630948431867E-2</v>
      </c>
      <c r="R5" s="46">
        <v>5.4019630948431867E-2</v>
      </c>
      <c r="S5" s="46">
        <v>5.0141595679544904E-2</v>
      </c>
      <c r="T5" s="46">
        <v>4.9911042676745919E-2</v>
      </c>
      <c r="U5" s="46">
        <v>4.9911042676745919E-2</v>
      </c>
      <c r="V5" s="46">
        <v>4.9911042676745919E-2</v>
      </c>
      <c r="W5" s="46">
        <v>4.6802063621095708E-2</v>
      </c>
      <c r="X5" s="46">
        <v>4.6171620205144932E-2</v>
      </c>
      <c r="Y5" s="46">
        <v>4.6171620205144932E-2</v>
      </c>
      <c r="Z5" s="46">
        <v>0</v>
      </c>
      <c r="AA5" s="46">
        <v>0</v>
      </c>
      <c r="AB5" s="46">
        <v>0</v>
      </c>
      <c r="AC5" s="46">
        <v>0</v>
      </c>
      <c r="AD5" s="46">
        <v>0</v>
      </c>
      <c r="AE5" s="46">
        <v>0</v>
      </c>
      <c r="AF5" s="46">
        <v>0</v>
      </c>
      <c r="AG5" s="46">
        <v>0</v>
      </c>
      <c r="AH5" s="46">
        <v>0</v>
      </c>
      <c r="AI5" s="46">
        <v>0</v>
      </c>
      <c r="AJ5" s="46">
        <v>0</v>
      </c>
      <c r="AK5" s="46">
        <v>0</v>
      </c>
      <c r="AL5" s="46">
        <v>0</v>
      </c>
      <c r="AM5" s="46">
        <v>0</v>
      </c>
      <c r="AN5" s="46">
        <v>0</v>
      </c>
      <c r="AO5" s="46">
        <v>0</v>
      </c>
      <c r="AP5" s="46">
        <v>0</v>
      </c>
      <c r="AQ5" s="46">
        <v>0</v>
      </c>
      <c r="AR5" s="46">
        <v>334.10873460275587</v>
      </c>
      <c r="AS5" s="46">
        <v>334.10873460275587</v>
      </c>
      <c r="AT5" s="46">
        <v>334.10873460275587</v>
      </c>
      <c r="AU5" s="46">
        <v>331.97788490680654</v>
      </c>
      <c r="AV5" s="46">
        <v>331.97788490680654</v>
      </c>
      <c r="AW5" s="46">
        <v>319.15000932190713</v>
      </c>
      <c r="AX5" s="46">
        <v>318.44629806984051</v>
      </c>
      <c r="AY5" s="46">
        <v>318.44629806984051</v>
      </c>
      <c r="AZ5" s="46">
        <v>313.22174236406534</v>
      </c>
      <c r="BA5" s="46">
        <v>303.73228216472063</v>
      </c>
      <c r="BB5" s="46">
        <v>275.48106907181256</v>
      </c>
      <c r="BC5" s="46">
        <v>275.48106907181256</v>
      </c>
      <c r="BD5" s="46">
        <v>0</v>
      </c>
      <c r="BE5" s="46">
        <v>0</v>
      </c>
      <c r="BF5" s="46">
        <v>0</v>
      </c>
      <c r="BG5" s="46">
        <v>0</v>
      </c>
      <c r="BH5" s="46">
        <v>0</v>
      </c>
      <c r="BI5" s="46">
        <v>0</v>
      </c>
      <c r="BJ5" s="46">
        <v>0</v>
      </c>
      <c r="BK5" s="46">
        <v>0</v>
      </c>
      <c r="BL5" s="46">
        <v>0</v>
      </c>
      <c r="BM5" s="46">
        <v>0</v>
      </c>
      <c r="BN5" s="46">
        <v>0</v>
      </c>
      <c r="BO5" s="46">
        <v>0</v>
      </c>
      <c r="BP5" s="46">
        <v>0</v>
      </c>
      <c r="BQ5" s="46">
        <v>0</v>
      </c>
      <c r="BR5" s="46">
        <v>0</v>
      </c>
      <c r="BS5" s="46">
        <v>0</v>
      </c>
      <c r="BT5" s="46">
        <v>0</v>
      </c>
    </row>
    <row r="6" spans="1:72" s="48" customFormat="1" x14ac:dyDescent="0.25">
      <c r="A6" s="40" t="s">
        <v>16</v>
      </c>
      <c r="B6" s="40" t="s">
        <v>39</v>
      </c>
      <c r="C6" s="40" t="s">
        <v>42</v>
      </c>
      <c r="D6" s="41" t="s">
        <v>25</v>
      </c>
      <c r="E6" s="40" t="s">
        <v>52</v>
      </c>
      <c r="F6" s="42" t="s">
        <v>20</v>
      </c>
      <c r="G6" s="43">
        <v>2012</v>
      </c>
      <c r="H6" s="43" t="s">
        <v>53</v>
      </c>
      <c r="I6" s="40" t="s">
        <v>36</v>
      </c>
      <c r="J6" s="44">
        <v>4</v>
      </c>
      <c r="K6" s="45">
        <v>2.2923383598587699E-2</v>
      </c>
      <c r="L6" s="45">
        <v>79.966758928925813</v>
      </c>
      <c r="M6" s="46">
        <v>0</v>
      </c>
      <c r="N6" s="46">
        <v>1.7235626765855411E-2</v>
      </c>
      <c r="O6" s="46">
        <v>1.7235626765855411E-2</v>
      </c>
      <c r="P6" s="46">
        <v>1.7235626765855411E-2</v>
      </c>
      <c r="Q6" s="46">
        <v>1.7235626765855411E-2</v>
      </c>
      <c r="R6" s="46">
        <v>1.7235626765855411E-2</v>
      </c>
      <c r="S6" s="46">
        <v>1.7235626765855411E-2</v>
      </c>
      <c r="T6" s="46">
        <v>1.6762595604940249E-2</v>
      </c>
      <c r="U6" s="46">
        <v>1.6762595604940249E-2</v>
      </c>
      <c r="V6" s="46">
        <v>1.6762595604940249E-2</v>
      </c>
      <c r="W6" s="46">
        <v>1.0383828232140674E-2</v>
      </c>
      <c r="X6" s="46">
        <v>1.0383828232140674E-2</v>
      </c>
      <c r="Y6" s="46">
        <v>1.0383828232140674E-2</v>
      </c>
      <c r="Z6" s="46">
        <v>9.6402283056346294E-3</v>
      </c>
      <c r="AA6" s="46">
        <v>9.6402283056346294E-3</v>
      </c>
      <c r="AB6" s="46">
        <v>9.6402283056346294E-3</v>
      </c>
      <c r="AC6" s="46">
        <v>0</v>
      </c>
      <c r="AD6" s="46">
        <v>0</v>
      </c>
      <c r="AE6" s="46">
        <v>0</v>
      </c>
      <c r="AF6" s="46">
        <v>0</v>
      </c>
      <c r="AG6" s="46">
        <v>0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6">
        <v>0</v>
      </c>
      <c r="AO6" s="46">
        <v>0</v>
      </c>
      <c r="AP6" s="46">
        <v>0</v>
      </c>
      <c r="AQ6" s="46">
        <v>0</v>
      </c>
      <c r="AR6" s="46">
        <v>60.125382653327677</v>
      </c>
      <c r="AS6" s="46">
        <v>60.125382653327677</v>
      </c>
      <c r="AT6" s="46">
        <v>60.125382653327677</v>
      </c>
      <c r="AU6" s="46">
        <v>60.125382653327677</v>
      </c>
      <c r="AV6" s="46">
        <v>60.125382653327677</v>
      </c>
      <c r="AW6" s="46">
        <v>60.125382653327677</v>
      </c>
      <c r="AX6" s="46">
        <v>56.87459828999144</v>
      </c>
      <c r="AY6" s="46">
        <v>56.87459828999144</v>
      </c>
      <c r="AZ6" s="46">
        <v>56.87459828999144</v>
      </c>
      <c r="BA6" s="46">
        <v>13.038168586843094</v>
      </c>
      <c r="BB6" s="46">
        <v>13.038168586843094</v>
      </c>
      <c r="BC6" s="46">
        <v>13.038168586843094</v>
      </c>
      <c r="BD6" s="46">
        <v>8.4866786330397375</v>
      </c>
      <c r="BE6" s="46">
        <v>8.4866786330397375</v>
      </c>
      <c r="BF6" s="46">
        <v>8.4866786330397375</v>
      </c>
      <c r="BG6" s="46">
        <v>0</v>
      </c>
      <c r="BH6" s="46">
        <v>0</v>
      </c>
      <c r="BI6" s="46">
        <v>0</v>
      </c>
      <c r="BJ6" s="46">
        <v>0</v>
      </c>
      <c r="BK6" s="46">
        <v>0</v>
      </c>
      <c r="BL6" s="46">
        <v>0</v>
      </c>
      <c r="BM6" s="46">
        <v>0</v>
      </c>
      <c r="BN6" s="46">
        <v>0</v>
      </c>
      <c r="BO6" s="46">
        <v>0</v>
      </c>
      <c r="BP6" s="46">
        <v>0</v>
      </c>
      <c r="BQ6" s="46">
        <v>0</v>
      </c>
      <c r="BR6" s="46">
        <v>0</v>
      </c>
      <c r="BS6" s="46">
        <v>0</v>
      </c>
      <c r="BT6" s="46">
        <v>0</v>
      </c>
    </row>
    <row r="7" spans="1:72" s="48" customFormat="1" x14ac:dyDescent="0.25">
      <c r="A7" s="40" t="s">
        <v>16</v>
      </c>
      <c r="B7" s="40" t="s">
        <v>17</v>
      </c>
      <c r="C7" s="40" t="s">
        <v>18</v>
      </c>
      <c r="D7" s="41" t="s">
        <v>24</v>
      </c>
      <c r="E7" s="40" t="s">
        <v>19</v>
      </c>
      <c r="F7" s="42" t="s">
        <v>20</v>
      </c>
      <c r="G7" s="43">
        <v>2012</v>
      </c>
      <c r="H7" s="43" t="s">
        <v>53</v>
      </c>
      <c r="I7" s="40" t="s">
        <v>23</v>
      </c>
      <c r="J7" s="44">
        <v>20.785879953248944</v>
      </c>
      <c r="K7" s="45">
        <v>3.9331129080474045E-3</v>
      </c>
      <c r="L7" s="45">
        <v>9.9306130203483303</v>
      </c>
      <c r="M7" s="46">
        <v>0</v>
      </c>
      <c r="N7" s="46">
        <v>2.9572277504115825E-3</v>
      </c>
      <c r="O7" s="46">
        <v>2.9572277504115825E-3</v>
      </c>
      <c r="P7" s="46">
        <v>2.9572277504115825E-3</v>
      </c>
      <c r="Q7" s="46">
        <v>2.7828051071421759E-3</v>
      </c>
      <c r="R7" s="46">
        <v>0</v>
      </c>
      <c r="S7" s="46">
        <v>0</v>
      </c>
      <c r="T7" s="46">
        <v>0</v>
      </c>
      <c r="U7" s="46">
        <v>0</v>
      </c>
      <c r="V7" s="46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0</v>
      </c>
      <c r="AG7" s="46">
        <v>0</v>
      </c>
      <c r="AH7" s="46">
        <v>0</v>
      </c>
      <c r="AI7" s="46">
        <v>0</v>
      </c>
      <c r="AJ7" s="46">
        <v>0</v>
      </c>
      <c r="AK7" s="46">
        <v>0</v>
      </c>
      <c r="AL7" s="46">
        <v>0</v>
      </c>
      <c r="AM7" s="46">
        <v>0</v>
      </c>
      <c r="AN7" s="46">
        <v>0</v>
      </c>
      <c r="AO7" s="46">
        <v>0</v>
      </c>
      <c r="AP7" s="46">
        <v>0</v>
      </c>
      <c r="AQ7" s="46">
        <v>0</v>
      </c>
      <c r="AR7" s="46">
        <v>5.1178916329546604</v>
      </c>
      <c r="AS7" s="46">
        <v>5.1178916329546604</v>
      </c>
      <c r="AT7" s="46">
        <v>5.1178916329546604</v>
      </c>
      <c r="AU7" s="46">
        <v>4.961913413207065</v>
      </c>
      <c r="AV7" s="46">
        <v>0</v>
      </c>
      <c r="AW7" s="46">
        <v>0</v>
      </c>
      <c r="AX7" s="46">
        <v>0</v>
      </c>
      <c r="AY7" s="46">
        <v>0</v>
      </c>
      <c r="AZ7" s="46">
        <v>0</v>
      </c>
      <c r="BA7" s="46">
        <v>0</v>
      </c>
      <c r="BB7" s="46">
        <v>0</v>
      </c>
      <c r="BC7" s="46">
        <v>0</v>
      </c>
      <c r="BD7" s="46">
        <v>0</v>
      </c>
      <c r="BE7" s="46">
        <v>0</v>
      </c>
      <c r="BF7" s="46">
        <v>0</v>
      </c>
      <c r="BG7" s="46">
        <v>0</v>
      </c>
      <c r="BH7" s="46">
        <v>0</v>
      </c>
      <c r="BI7" s="46">
        <v>0</v>
      </c>
      <c r="BJ7" s="46">
        <v>0</v>
      </c>
      <c r="BK7" s="46">
        <v>0</v>
      </c>
      <c r="BL7" s="46">
        <v>0</v>
      </c>
      <c r="BM7" s="46">
        <v>0</v>
      </c>
      <c r="BN7" s="46">
        <v>0</v>
      </c>
      <c r="BO7" s="46">
        <v>0</v>
      </c>
      <c r="BP7" s="46">
        <v>0</v>
      </c>
      <c r="BQ7" s="46">
        <v>0</v>
      </c>
      <c r="BR7" s="46">
        <v>0</v>
      </c>
      <c r="BS7" s="46">
        <v>0</v>
      </c>
      <c r="BT7" s="46">
        <v>0</v>
      </c>
    </row>
    <row r="8" spans="1:72" s="48" customFormat="1" x14ac:dyDescent="0.25">
      <c r="A8" s="40" t="s">
        <v>16</v>
      </c>
      <c r="B8" s="40" t="s">
        <v>17</v>
      </c>
      <c r="C8" s="40" t="s">
        <v>18</v>
      </c>
      <c r="D8" s="41" t="s">
        <v>25</v>
      </c>
      <c r="E8" s="40" t="s">
        <v>19</v>
      </c>
      <c r="F8" s="42" t="s">
        <v>20</v>
      </c>
      <c r="G8" s="43">
        <v>2012</v>
      </c>
      <c r="H8" s="43" t="s">
        <v>53</v>
      </c>
      <c r="I8" s="40" t="s">
        <v>23</v>
      </c>
      <c r="J8" s="44">
        <v>2.3299355152416505</v>
      </c>
      <c r="K8" s="45">
        <v>4.5847551480962263E-4</v>
      </c>
      <c r="L8" s="45">
        <v>1.1895076800609723</v>
      </c>
      <c r="M8" s="46">
        <v>0</v>
      </c>
      <c r="N8" s="46">
        <v>3.4471843218768618E-4</v>
      </c>
      <c r="O8" s="46">
        <v>3.4471843218768618E-4</v>
      </c>
      <c r="P8" s="46">
        <v>3.4471843218768618E-4</v>
      </c>
      <c r="Q8" s="46">
        <v>3.4289184538032521E-4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6">
        <v>0</v>
      </c>
      <c r="AD8" s="46">
        <v>0</v>
      </c>
      <c r="AE8" s="46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6">
        <v>0</v>
      </c>
      <c r="AQ8" s="46">
        <v>0</v>
      </c>
      <c r="AR8" s="46">
        <v>0.61303077570792519</v>
      </c>
      <c r="AS8" s="46">
        <v>0.61303077570792519</v>
      </c>
      <c r="AT8" s="46">
        <v>0.61303077570792519</v>
      </c>
      <c r="AU8" s="46">
        <v>0.61139734238134413</v>
      </c>
      <c r="AV8" s="46">
        <v>0</v>
      </c>
      <c r="AW8" s="46">
        <v>0</v>
      </c>
      <c r="AX8" s="46">
        <v>0</v>
      </c>
      <c r="AY8" s="46">
        <v>0</v>
      </c>
      <c r="AZ8" s="46">
        <v>0</v>
      </c>
      <c r="BA8" s="46">
        <v>0</v>
      </c>
      <c r="BB8" s="46">
        <v>0</v>
      </c>
      <c r="BC8" s="46">
        <v>0</v>
      </c>
      <c r="BD8" s="46">
        <v>0</v>
      </c>
      <c r="BE8" s="46">
        <v>0</v>
      </c>
      <c r="BF8" s="46">
        <v>0</v>
      </c>
      <c r="BG8" s="46">
        <v>0</v>
      </c>
      <c r="BH8" s="46">
        <v>0</v>
      </c>
      <c r="BI8" s="46">
        <v>0</v>
      </c>
      <c r="BJ8" s="46">
        <v>0</v>
      </c>
      <c r="BK8" s="46">
        <v>0</v>
      </c>
      <c r="BL8" s="46">
        <v>0</v>
      </c>
      <c r="BM8" s="46">
        <v>0</v>
      </c>
      <c r="BN8" s="46">
        <v>0</v>
      </c>
      <c r="BO8" s="46">
        <v>0</v>
      </c>
      <c r="BP8" s="46">
        <v>0</v>
      </c>
      <c r="BQ8" s="46">
        <v>0</v>
      </c>
      <c r="BR8" s="46">
        <v>0</v>
      </c>
      <c r="BS8" s="46">
        <v>0</v>
      </c>
      <c r="BT8" s="46">
        <v>0</v>
      </c>
    </row>
    <row r="9" spans="1:72" s="48" customFormat="1" x14ac:dyDescent="0.25">
      <c r="A9" s="40" t="s">
        <v>16</v>
      </c>
      <c r="B9" s="40" t="s">
        <v>17</v>
      </c>
      <c r="C9" s="40" t="s">
        <v>26</v>
      </c>
      <c r="D9" s="41" t="s">
        <v>24</v>
      </c>
      <c r="E9" s="40" t="s">
        <v>19</v>
      </c>
      <c r="F9" s="42" t="s">
        <v>20</v>
      </c>
      <c r="G9" s="43">
        <v>2012</v>
      </c>
      <c r="H9" s="43" t="s">
        <v>53</v>
      </c>
      <c r="I9" s="40" t="s">
        <v>23</v>
      </c>
      <c r="J9" s="44">
        <v>68.677412147201565</v>
      </c>
      <c r="K9" s="45">
        <v>5.3079715618115546E-3</v>
      </c>
      <c r="L9" s="45">
        <v>58.253165718877739</v>
      </c>
      <c r="M9" s="46">
        <v>0</v>
      </c>
      <c r="N9" s="46">
        <v>3.9909560615124465E-3</v>
      </c>
      <c r="O9" s="46">
        <v>3.9909560615124465E-3</v>
      </c>
      <c r="P9" s="46">
        <v>3.9909560615124465E-3</v>
      </c>
      <c r="Q9" s="46">
        <v>3.9909560615124465E-3</v>
      </c>
      <c r="R9" s="46">
        <v>2.4574125114394771E-3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0</v>
      </c>
      <c r="AE9" s="46">
        <v>0</v>
      </c>
      <c r="AF9" s="46">
        <v>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6">
        <v>0</v>
      </c>
      <c r="AQ9" s="46">
        <v>0</v>
      </c>
      <c r="AR9" s="46">
        <v>27.216872861939425</v>
      </c>
      <c r="AS9" s="46">
        <v>27.216872861939425</v>
      </c>
      <c r="AT9" s="46">
        <v>27.216872861939425</v>
      </c>
      <c r="AU9" s="46">
        <v>27.216872861939425</v>
      </c>
      <c r="AV9" s="46">
        <v>18.690429587665005</v>
      </c>
      <c r="AW9" s="46">
        <v>0</v>
      </c>
      <c r="AX9" s="46">
        <v>0</v>
      </c>
      <c r="AY9" s="46">
        <v>0</v>
      </c>
      <c r="AZ9" s="46">
        <v>0</v>
      </c>
      <c r="BA9" s="46">
        <v>0</v>
      </c>
      <c r="BB9" s="46">
        <v>0</v>
      </c>
      <c r="BC9" s="46">
        <v>0</v>
      </c>
      <c r="BD9" s="46">
        <v>0</v>
      </c>
      <c r="BE9" s="46">
        <v>0</v>
      </c>
      <c r="BF9" s="46">
        <v>0</v>
      </c>
      <c r="BG9" s="46">
        <v>0</v>
      </c>
      <c r="BH9" s="46">
        <v>0</v>
      </c>
      <c r="BI9" s="46">
        <v>0</v>
      </c>
      <c r="BJ9" s="46">
        <v>0</v>
      </c>
      <c r="BK9" s="46">
        <v>0</v>
      </c>
      <c r="BL9" s="46">
        <v>0</v>
      </c>
      <c r="BM9" s="46">
        <v>0</v>
      </c>
      <c r="BN9" s="46">
        <v>0</v>
      </c>
      <c r="BO9" s="46">
        <v>0</v>
      </c>
      <c r="BP9" s="46">
        <v>0</v>
      </c>
      <c r="BQ9" s="46">
        <v>0</v>
      </c>
      <c r="BR9" s="46">
        <v>0</v>
      </c>
      <c r="BS9" s="46">
        <v>0</v>
      </c>
      <c r="BT9" s="46">
        <v>0</v>
      </c>
    </row>
    <row r="10" spans="1:72" s="48" customFormat="1" x14ac:dyDescent="0.25">
      <c r="A10" s="40" t="s">
        <v>16</v>
      </c>
      <c r="B10" s="40" t="s">
        <v>17</v>
      </c>
      <c r="C10" s="40" t="s">
        <v>26</v>
      </c>
      <c r="D10" s="41" t="s">
        <v>25</v>
      </c>
      <c r="E10" s="40" t="s">
        <v>19</v>
      </c>
      <c r="F10" s="42" t="s">
        <v>20</v>
      </c>
      <c r="G10" s="43">
        <v>2012</v>
      </c>
      <c r="H10" s="43" t="s">
        <v>53</v>
      </c>
      <c r="I10" s="40" t="s">
        <v>23</v>
      </c>
      <c r="J10" s="44">
        <v>66.284397540481734</v>
      </c>
      <c r="K10" s="45">
        <v>5.2181759669418905E-3</v>
      </c>
      <c r="L10" s="45">
        <v>55.61461867283473</v>
      </c>
      <c r="M10" s="46">
        <v>0</v>
      </c>
      <c r="N10" s="46">
        <v>3.9234405766480377E-3</v>
      </c>
      <c r="O10" s="46">
        <v>3.9234405766480377E-3</v>
      </c>
      <c r="P10" s="46">
        <v>3.9234405766480377E-3</v>
      </c>
      <c r="Q10" s="46">
        <v>3.8088366645272478E-3</v>
      </c>
      <c r="R10" s="46">
        <v>2.3376814683456234E-3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6">
        <v>0</v>
      </c>
      <c r="AQ10" s="46">
        <v>0</v>
      </c>
      <c r="AR10" s="46">
        <v>25.949230619686166</v>
      </c>
      <c r="AS10" s="46">
        <v>25.949230619686166</v>
      </c>
      <c r="AT10" s="46">
        <v>25.949230619686166</v>
      </c>
      <c r="AU10" s="46">
        <v>25.846745564686167</v>
      </c>
      <c r="AV10" s="46">
        <v>17.779786942205163</v>
      </c>
      <c r="AW10" s="46">
        <v>0</v>
      </c>
      <c r="AX10" s="46">
        <v>0</v>
      </c>
      <c r="AY10" s="46">
        <v>0</v>
      </c>
      <c r="AZ10" s="46">
        <v>0</v>
      </c>
      <c r="BA10" s="46">
        <v>0</v>
      </c>
      <c r="BB10" s="46">
        <v>0</v>
      </c>
      <c r="BC10" s="46">
        <v>0</v>
      </c>
      <c r="BD10" s="46">
        <v>0</v>
      </c>
      <c r="BE10" s="46">
        <v>0</v>
      </c>
      <c r="BF10" s="46">
        <v>0</v>
      </c>
      <c r="BG10" s="46">
        <v>0</v>
      </c>
      <c r="BH10" s="46">
        <v>0</v>
      </c>
      <c r="BI10" s="46">
        <v>0</v>
      </c>
      <c r="BJ10" s="46">
        <v>0</v>
      </c>
      <c r="BK10" s="46">
        <v>0</v>
      </c>
      <c r="BL10" s="46">
        <v>0</v>
      </c>
      <c r="BM10" s="46">
        <v>0</v>
      </c>
      <c r="BN10" s="46">
        <v>0</v>
      </c>
      <c r="BO10" s="46">
        <v>0</v>
      </c>
      <c r="BP10" s="46">
        <v>0</v>
      </c>
      <c r="BQ10" s="46">
        <v>0</v>
      </c>
      <c r="BR10" s="46">
        <v>0</v>
      </c>
      <c r="BS10" s="46">
        <v>0</v>
      </c>
      <c r="BT10" s="46">
        <v>0</v>
      </c>
    </row>
    <row r="11" spans="1:72" s="48" customFormat="1" x14ac:dyDescent="0.25">
      <c r="A11" s="40" t="s">
        <v>16</v>
      </c>
      <c r="B11" s="40" t="s">
        <v>17</v>
      </c>
      <c r="C11" s="40" t="s">
        <v>27</v>
      </c>
      <c r="D11" s="41" t="s">
        <v>24</v>
      </c>
      <c r="E11" s="40" t="s">
        <v>19</v>
      </c>
      <c r="F11" s="42" t="s">
        <v>20</v>
      </c>
      <c r="G11" s="43">
        <v>2012</v>
      </c>
      <c r="H11" s="43" t="s">
        <v>53</v>
      </c>
      <c r="I11" s="40" t="s">
        <v>28</v>
      </c>
      <c r="J11" s="44">
        <v>2171.1995773509507</v>
      </c>
      <c r="K11" s="45">
        <v>4.0284081352418852E-3</v>
      </c>
      <c r="L11" s="45">
        <v>59.804794075581505</v>
      </c>
      <c r="M11" s="46">
        <v>0</v>
      </c>
      <c r="N11" s="46">
        <v>3.0288782971743498E-3</v>
      </c>
      <c r="O11" s="46">
        <v>3.0288782971743498E-3</v>
      </c>
      <c r="P11" s="46">
        <v>3.0288782971743498E-3</v>
      </c>
      <c r="Q11" s="46">
        <v>3.0288782971743498E-3</v>
      </c>
      <c r="R11" s="46">
        <v>2.7723907977647861E-3</v>
      </c>
      <c r="S11" s="46">
        <v>2.3460959452007166E-3</v>
      </c>
      <c r="T11" s="46">
        <v>1.7563646212597781E-3</v>
      </c>
      <c r="U11" s="46">
        <v>1.7498798825892842E-3</v>
      </c>
      <c r="V11" s="46">
        <v>1.7498798825892842E-3</v>
      </c>
      <c r="W11" s="46">
        <v>1.1285168368271976E-3</v>
      </c>
      <c r="X11" s="46">
        <v>4.4152003355039384E-4</v>
      </c>
      <c r="Y11" s="46">
        <v>4.4148126728458202E-4</v>
      </c>
      <c r="Z11" s="46">
        <v>4.4148126728458202E-4</v>
      </c>
      <c r="AA11" s="46">
        <v>4.3390512264277137E-4</v>
      </c>
      <c r="AB11" s="46">
        <v>4.3390512264277137E-4</v>
      </c>
      <c r="AC11" s="46">
        <v>4.2312447004701708E-4</v>
      </c>
      <c r="AD11" s="46">
        <v>1.1872056476545042E-4</v>
      </c>
      <c r="AE11" s="46">
        <v>1.1872056476545042E-4</v>
      </c>
      <c r="AF11" s="46">
        <v>1.1872056476545042E-4</v>
      </c>
      <c r="AG11" s="46">
        <v>1.1872056476545042E-4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6">
        <v>0</v>
      </c>
      <c r="AQ11" s="46">
        <v>0</v>
      </c>
      <c r="AR11" s="46">
        <v>54.810367029946136</v>
      </c>
      <c r="AS11" s="46">
        <v>54.810367029946136</v>
      </c>
      <c r="AT11" s="46">
        <v>54.810367029946136</v>
      </c>
      <c r="AU11" s="46">
        <v>54.810367029946136</v>
      </c>
      <c r="AV11" s="46">
        <v>49.271033168084259</v>
      </c>
      <c r="AW11" s="46">
        <v>40.064387552288174</v>
      </c>
      <c r="AX11" s="46">
        <v>27.32802145403123</v>
      </c>
      <c r="AY11" s="46">
        <v>27.271215143277701</v>
      </c>
      <c r="AZ11" s="46">
        <v>27.271215143277701</v>
      </c>
      <c r="BA11" s="46">
        <v>13.851702037091535</v>
      </c>
      <c r="BB11" s="46">
        <v>10.279769656062657</v>
      </c>
      <c r="BC11" s="46">
        <v>9.9602912785518125</v>
      </c>
      <c r="BD11" s="46">
        <v>9.9602912785518125</v>
      </c>
      <c r="BE11" s="46">
        <v>9.2649146637355866</v>
      </c>
      <c r="BF11" s="46">
        <v>9.2649146637355866</v>
      </c>
      <c r="BG11" s="46">
        <v>9.1381751941490759</v>
      </c>
      <c r="BH11" s="46">
        <v>2.5639956957688042</v>
      </c>
      <c r="BI11" s="46">
        <v>2.5639956957688042</v>
      </c>
      <c r="BJ11" s="46">
        <v>2.5639956957688042</v>
      </c>
      <c r="BK11" s="46">
        <v>2.5639956957688042</v>
      </c>
      <c r="BL11" s="46">
        <v>0</v>
      </c>
      <c r="BM11" s="46">
        <v>0</v>
      </c>
      <c r="BN11" s="46">
        <v>0</v>
      </c>
      <c r="BO11" s="46">
        <v>0</v>
      </c>
      <c r="BP11" s="46">
        <v>0</v>
      </c>
      <c r="BQ11" s="46">
        <v>0</v>
      </c>
      <c r="BR11" s="46">
        <v>0</v>
      </c>
      <c r="BS11" s="46">
        <v>0</v>
      </c>
      <c r="BT11" s="46">
        <v>0</v>
      </c>
    </row>
    <row r="12" spans="1:72" s="48" customFormat="1" x14ac:dyDescent="0.25">
      <c r="A12" s="40" t="s">
        <v>16</v>
      </c>
      <c r="B12" s="40" t="s">
        <v>17</v>
      </c>
      <c r="C12" s="40" t="s">
        <v>27</v>
      </c>
      <c r="D12" s="41" t="s">
        <v>25</v>
      </c>
      <c r="E12" s="40" t="s">
        <v>19</v>
      </c>
      <c r="F12" s="42" t="s">
        <v>20</v>
      </c>
      <c r="G12" s="43">
        <v>2012</v>
      </c>
      <c r="H12" s="43" t="s">
        <v>53</v>
      </c>
      <c r="I12" s="40" t="s">
        <v>28</v>
      </c>
      <c r="J12" s="44">
        <v>911.53343240811478</v>
      </c>
      <c r="K12" s="45">
        <v>1.6912442011148504E-3</v>
      </c>
      <c r="L12" s="45">
        <v>25.10781127025049</v>
      </c>
      <c r="M12" s="46">
        <v>0</v>
      </c>
      <c r="N12" s="46">
        <v>1.2716121812893612E-3</v>
      </c>
      <c r="O12" s="46">
        <v>1.2716121812893612E-3</v>
      </c>
      <c r="P12" s="46">
        <v>1.2716121812893612E-3</v>
      </c>
      <c r="Q12" s="46">
        <v>1.2716121812893612E-3</v>
      </c>
      <c r="R12" s="46">
        <v>1.1639311863474652E-3</v>
      </c>
      <c r="S12" s="46">
        <v>9.8496007091931079E-4</v>
      </c>
      <c r="T12" s="46">
        <v>7.3737351852769012E-4</v>
      </c>
      <c r="U12" s="46">
        <v>7.3465103453301426E-4</v>
      </c>
      <c r="V12" s="46">
        <v>7.3465103453301426E-4</v>
      </c>
      <c r="W12" s="46">
        <v>4.737845551068698E-4</v>
      </c>
      <c r="X12" s="46">
        <v>1.8536309414271925E-4</v>
      </c>
      <c r="Y12" s="46">
        <v>1.8534681892430743E-4</v>
      </c>
      <c r="Z12" s="46">
        <v>1.8534681892430743E-4</v>
      </c>
      <c r="AA12" s="46">
        <v>1.8216613060720861E-4</v>
      </c>
      <c r="AB12" s="46">
        <v>1.8216613060720861E-4</v>
      </c>
      <c r="AC12" s="46">
        <v>1.7764009561405656E-4</v>
      </c>
      <c r="AD12" s="46">
        <v>4.9842384379107084E-5</v>
      </c>
      <c r="AE12" s="46">
        <v>4.9842384379107084E-5</v>
      </c>
      <c r="AF12" s="46">
        <v>4.9842384379107084E-5</v>
      </c>
      <c r="AG12" s="46">
        <v>4.9842384379107084E-5</v>
      </c>
      <c r="AH12" s="46">
        <v>0</v>
      </c>
      <c r="AI12" s="46">
        <v>0</v>
      </c>
      <c r="AJ12" s="46">
        <v>0</v>
      </c>
      <c r="AK12" s="46">
        <v>0</v>
      </c>
      <c r="AL12" s="46">
        <v>0</v>
      </c>
      <c r="AM12" s="46">
        <v>0</v>
      </c>
      <c r="AN12" s="46">
        <v>0</v>
      </c>
      <c r="AO12" s="46">
        <v>0</v>
      </c>
      <c r="AP12" s="46">
        <v>0</v>
      </c>
      <c r="AQ12" s="46">
        <v>0</v>
      </c>
      <c r="AR12" s="46">
        <v>23.011003922224717</v>
      </c>
      <c r="AS12" s="46">
        <v>23.011003922224717</v>
      </c>
      <c r="AT12" s="46">
        <v>23.011003922224717</v>
      </c>
      <c r="AU12" s="46">
        <v>23.011003922224717</v>
      </c>
      <c r="AV12" s="46">
        <v>20.685428668328427</v>
      </c>
      <c r="AW12" s="46">
        <v>16.820208093179417</v>
      </c>
      <c r="AX12" s="46">
        <v>11.473107058775552</v>
      </c>
      <c r="AY12" s="46">
        <v>11.449258098982192</v>
      </c>
      <c r="AZ12" s="46">
        <v>11.449258098982192</v>
      </c>
      <c r="BA12" s="46">
        <v>5.8153518609144523</v>
      </c>
      <c r="BB12" s="46">
        <v>4.3157496052888025</v>
      </c>
      <c r="BC12" s="46">
        <v>4.1816231873074834</v>
      </c>
      <c r="BD12" s="46">
        <v>4.1816231873074834</v>
      </c>
      <c r="BE12" s="46">
        <v>3.8896836350286774</v>
      </c>
      <c r="BF12" s="46">
        <v>3.8896836350286774</v>
      </c>
      <c r="BG12" s="46">
        <v>3.8364746785886945</v>
      </c>
      <c r="BH12" s="46">
        <v>1.0764407941232723</v>
      </c>
      <c r="BI12" s="46">
        <v>1.0764407941232723</v>
      </c>
      <c r="BJ12" s="46">
        <v>1.0764407941232723</v>
      </c>
      <c r="BK12" s="46">
        <v>1.0764407941232723</v>
      </c>
      <c r="BL12" s="46">
        <v>0</v>
      </c>
      <c r="BM12" s="46">
        <v>0</v>
      </c>
      <c r="BN12" s="46">
        <v>0</v>
      </c>
      <c r="BO12" s="46">
        <v>0</v>
      </c>
      <c r="BP12" s="46">
        <v>0</v>
      </c>
      <c r="BQ12" s="46">
        <v>0</v>
      </c>
      <c r="BR12" s="46">
        <v>0</v>
      </c>
      <c r="BS12" s="46">
        <v>0</v>
      </c>
      <c r="BT12" s="46">
        <v>0</v>
      </c>
    </row>
    <row r="13" spans="1:72" s="48" customFormat="1" x14ac:dyDescent="0.25">
      <c r="A13" s="40" t="s">
        <v>16</v>
      </c>
      <c r="B13" s="40" t="s">
        <v>17</v>
      </c>
      <c r="C13" s="40" t="s">
        <v>29</v>
      </c>
      <c r="D13" s="41" t="s">
        <v>24</v>
      </c>
      <c r="E13" s="40" t="s">
        <v>19</v>
      </c>
      <c r="F13" s="42" t="s">
        <v>20</v>
      </c>
      <c r="G13" s="43">
        <v>2012</v>
      </c>
      <c r="H13" s="43" t="s">
        <v>53</v>
      </c>
      <c r="I13" s="40" t="s">
        <v>28</v>
      </c>
      <c r="J13" s="44">
        <v>63.220080839925131</v>
      </c>
      <c r="K13" s="46">
        <v>6.2717457192399306E-4</v>
      </c>
      <c r="L13" s="46">
        <v>2.8615073133074418</v>
      </c>
      <c r="M13" s="46">
        <v>0</v>
      </c>
      <c r="N13" s="46">
        <v>4.7155982851428049E-4</v>
      </c>
      <c r="O13" s="46">
        <v>4.7155982851428049E-4</v>
      </c>
      <c r="P13" s="46">
        <v>4.7155982851428049E-4</v>
      </c>
      <c r="Q13" s="46">
        <v>4.7155982851428049E-4</v>
      </c>
      <c r="R13" s="46">
        <v>4.6956927279807897E-4</v>
      </c>
      <c r="S13" s="46">
        <v>4.6956927279807897E-4</v>
      </c>
      <c r="T13" s="46">
        <v>4.0051827670731959E-4</v>
      </c>
      <c r="U13" s="46">
        <v>3.9968208672086118E-4</v>
      </c>
      <c r="V13" s="46">
        <v>3.9968208672086118E-4</v>
      </c>
      <c r="W13" s="46">
        <v>3.9968208672086118E-4</v>
      </c>
      <c r="X13" s="46">
        <v>7.352027447160452E-6</v>
      </c>
      <c r="Y13" s="46">
        <v>7.3469642136104285E-6</v>
      </c>
      <c r="Z13" s="46">
        <v>7.3469642136104285E-6</v>
      </c>
      <c r="AA13" s="46">
        <v>7.0824066045834913E-6</v>
      </c>
      <c r="AB13" s="46">
        <v>7.0824066045834913E-6</v>
      </c>
      <c r="AC13" s="46">
        <v>6.615527948861849E-6</v>
      </c>
      <c r="AD13" s="46">
        <v>0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6">
        <v>0</v>
      </c>
      <c r="AK13" s="46">
        <v>0</v>
      </c>
      <c r="AL13" s="46">
        <v>0</v>
      </c>
      <c r="AM13" s="46">
        <v>0</v>
      </c>
      <c r="AN13" s="46">
        <v>0</v>
      </c>
      <c r="AO13" s="46">
        <v>0</v>
      </c>
      <c r="AP13" s="46">
        <v>0</v>
      </c>
      <c r="AQ13" s="46">
        <v>0</v>
      </c>
      <c r="AR13" s="46">
        <v>2.8615073133074418</v>
      </c>
      <c r="AS13" s="46">
        <v>2.8615073133074418</v>
      </c>
      <c r="AT13" s="46">
        <v>2.8615073133074418</v>
      </c>
      <c r="AU13" s="46">
        <v>2.8615073133074418</v>
      </c>
      <c r="AV13" s="46">
        <v>2.81851748843075</v>
      </c>
      <c r="AW13" s="46">
        <v>2.81851748843075</v>
      </c>
      <c r="AX13" s="46">
        <v>1.3272303039818181</v>
      </c>
      <c r="AY13" s="46">
        <v>1.319905279700442</v>
      </c>
      <c r="AZ13" s="46">
        <v>1.319905279700442</v>
      </c>
      <c r="BA13" s="46">
        <v>1.319905279700442</v>
      </c>
      <c r="BB13" s="46">
        <v>0.21437284958906347</v>
      </c>
      <c r="BC13" s="46">
        <v>0.17264601297874507</v>
      </c>
      <c r="BD13" s="46">
        <v>0.17264601297874507</v>
      </c>
      <c r="BE13" s="46">
        <v>0.14836358658818219</v>
      </c>
      <c r="BF13" s="46">
        <v>0.14836358658818219</v>
      </c>
      <c r="BG13" s="46">
        <v>0.14287486940136482</v>
      </c>
      <c r="BH13" s="46">
        <v>0</v>
      </c>
      <c r="BI13" s="46">
        <v>0</v>
      </c>
      <c r="BJ13" s="46">
        <v>0</v>
      </c>
      <c r="BK13" s="46">
        <v>0</v>
      </c>
      <c r="BL13" s="46">
        <v>0</v>
      </c>
      <c r="BM13" s="46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6">
        <v>0</v>
      </c>
      <c r="BT13" s="46">
        <v>0</v>
      </c>
    </row>
    <row r="14" spans="1:72" s="48" customFormat="1" x14ac:dyDescent="0.25">
      <c r="A14" s="40" t="s">
        <v>16</v>
      </c>
      <c r="B14" s="40" t="s">
        <v>17</v>
      </c>
      <c r="C14" s="40" t="s">
        <v>29</v>
      </c>
      <c r="D14" s="41" t="s">
        <v>25</v>
      </c>
      <c r="E14" s="40" t="s">
        <v>19</v>
      </c>
      <c r="F14" s="42" t="s">
        <v>20</v>
      </c>
      <c r="G14" s="43">
        <v>2012</v>
      </c>
      <c r="H14" s="43" t="s">
        <v>53</v>
      </c>
      <c r="I14" s="40" t="s">
        <v>28</v>
      </c>
      <c r="J14" s="44">
        <v>26.541649089415166</v>
      </c>
      <c r="K14" s="46">
        <v>2.6330632901213019E-4</v>
      </c>
      <c r="L14" s="46">
        <v>1.201344920277885</v>
      </c>
      <c r="M14" s="46">
        <v>0</v>
      </c>
      <c r="N14" s="46">
        <v>1.9797468346776707E-4</v>
      </c>
      <c r="O14" s="46">
        <v>1.9797468346776707E-4</v>
      </c>
      <c r="P14" s="46">
        <v>1.9797468346776707E-4</v>
      </c>
      <c r="Q14" s="46">
        <v>1.9797468346776707E-4</v>
      </c>
      <c r="R14" s="46">
        <v>1.9713898964057752E-4</v>
      </c>
      <c r="S14" s="46">
        <v>1.9713898964057752E-4</v>
      </c>
      <c r="T14" s="46">
        <v>1.6814935085545754E-4</v>
      </c>
      <c r="U14" s="46">
        <v>1.6779829370877568E-4</v>
      </c>
      <c r="V14" s="46">
        <v>1.6779829370877568E-4</v>
      </c>
      <c r="W14" s="46">
        <v>1.6779829370877568E-4</v>
      </c>
      <c r="X14" s="46">
        <v>3.0865973280288612E-6</v>
      </c>
      <c r="Y14" s="46">
        <v>3.0844716336868571E-6</v>
      </c>
      <c r="Z14" s="46">
        <v>3.0844716336868571E-6</v>
      </c>
      <c r="AA14" s="46">
        <v>2.9734025694047815E-6</v>
      </c>
      <c r="AB14" s="46">
        <v>2.9734025694047815E-6</v>
      </c>
      <c r="AC14" s="46">
        <v>2.7773931799375666E-6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6">
        <v>0</v>
      </c>
      <c r="AJ14" s="46">
        <v>0</v>
      </c>
      <c r="AK14" s="46">
        <v>0</v>
      </c>
      <c r="AL14" s="46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6">
        <v>1.201344920277885</v>
      </c>
      <c r="AS14" s="46">
        <v>1.201344920277885</v>
      </c>
      <c r="AT14" s="46">
        <v>1.201344920277885</v>
      </c>
      <c r="AU14" s="46">
        <v>1.201344920277885</v>
      </c>
      <c r="AV14" s="46">
        <v>1.1832965275657392</v>
      </c>
      <c r="AW14" s="46">
        <v>1.1832965275657392</v>
      </c>
      <c r="AX14" s="46">
        <v>0.5572103123107135</v>
      </c>
      <c r="AY14" s="46">
        <v>0.55413505170578004</v>
      </c>
      <c r="AZ14" s="46">
        <v>0.55413505170578004</v>
      </c>
      <c r="BA14" s="46">
        <v>0.55413505170578004</v>
      </c>
      <c r="BB14" s="46">
        <v>9.00000264551645E-2</v>
      </c>
      <c r="BC14" s="46">
        <v>7.2481873358735405E-2</v>
      </c>
      <c r="BD14" s="46">
        <v>7.2481873358735405E-2</v>
      </c>
      <c r="BE14" s="46">
        <v>6.228739667133993E-2</v>
      </c>
      <c r="BF14" s="46">
        <v>6.228739667133993E-2</v>
      </c>
      <c r="BG14" s="46">
        <v>5.9983071786143836E-2</v>
      </c>
      <c r="BH14" s="46">
        <v>0</v>
      </c>
      <c r="BI14" s="46">
        <v>0</v>
      </c>
      <c r="BJ14" s="46">
        <v>0</v>
      </c>
      <c r="BK14" s="46">
        <v>0</v>
      </c>
      <c r="BL14" s="46">
        <v>0</v>
      </c>
      <c r="BM14" s="46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</row>
    <row r="15" spans="1:72" s="48" customFormat="1" x14ac:dyDescent="0.25">
      <c r="A15" s="40" t="s">
        <v>16</v>
      </c>
      <c r="B15" s="40" t="s">
        <v>17</v>
      </c>
      <c r="C15" s="40" t="s">
        <v>30</v>
      </c>
      <c r="D15" s="41" t="s">
        <v>24</v>
      </c>
      <c r="E15" s="40" t="s">
        <v>19</v>
      </c>
      <c r="F15" s="42" t="s">
        <v>20</v>
      </c>
      <c r="G15" s="43">
        <v>2012</v>
      </c>
      <c r="H15" s="43" t="s">
        <v>53</v>
      </c>
      <c r="I15" s="40" t="s">
        <v>31</v>
      </c>
      <c r="J15" s="44">
        <v>51.860325201831486</v>
      </c>
      <c r="K15" s="45">
        <v>1.8121383034360908E-2</v>
      </c>
      <c r="L15" s="45">
        <v>61.339055958717353</v>
      </c>
      <c r="M15" s="46">
        <v>0</v>
      </c>
      <c r="N15" s="46">
        <v>1.3625100025835269E-2</v>
      </c>
      <c r="O15" s="46">
        <v>1.3625100025835269E-2</v>
      </c>
      <c r="P15" s="46">
        <v>1.3625100025835269E-2</v>
      </c>
      <c r="Q15" s="46">
        <v>1.3625100025835269E-2</v>
      </c>
      <c r="R15" s="46">
        <v>1.3625100025835269E-2</v>
      </c>
      <c r="S15" s="46">
        <v>1.3625100025835269E-2</v>
      </c>
      <c r="T15" s="46">
        <v>1.3625100025835269E-2</v>
      </c>
      <c r="U15" s="46">
        <v>1.3625100025835269E-2</v>
      </c>
      <c r="V15" s="46">
        <v>1.3625100025835269E-2</v>
      </c>
      <c r="W15" s="46">
        <v>1.3625100025835269E-2</v>
      </c>
      <c r="X15" s="46">
        <v>1.3625100025835269E-2</v>
      </c>
      <c r="Y15" s="46">
        <v>1.3625100025835269E-2</v>
      </c>
      <c r="Z15" s="46">
        <v>1.3625100025835269E-2</v>
      </c>
      <c r="AA15" s="46">
        <v>1.3625100025835269E-2</v>
      </c>
      <c r="AB15" s="46">
        <v>1.3625100025835269E-2</v>
      </c>
      <c r="AC15" s="46">
        <v>1.3625100025835269E-2</v>
      </c>
      <c r="AD15" s="46">
        <v>1.3625100025835269E-2</v>
      </c>
      <c r="AE15" s="46">
        <v>1.3625100025835269E-2</v>
      </c>
      <c r="AF15" s="46">
        <v>1.2899510570116459E-2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25.550601508520725</v>
      </c>
      <c r="AS15" s="46">
        <v>25.550601508520725</v>
      </c>
      <c r="AT15" s="46">
        <v>25.550601508520725</v>
      </c>
      <c r="AU15" s="46">
        <v>25.550601508520725</v>
      </c>
      <c r="AV15" s="46">
        <v>25.550601508520725</v>
      </c>
      <c r="AW15" s="46">
        <v>25.550601508520725</v>
      </c>
      <c r="AX15" s="46">
        <v>25.550601508520725</v>
      </c>
      <c r="AY15" s="46">
        <v>25.550601508520725</v>
      </c>
      <c r="AZ15" s="46">
        <v>25.550601508520725</v>
      </c>
      <c r="BA15" s="46">
        <v>25.550601508520725</v>
      </c>
      <c r="BB15" s="46">
        <v>25.550601508520725</v>
      </c>
      <c r="BC15" s="46">
        <v>25.550601508520725</v>
      </c>
      <c r="BD15" s="46">
        <v>25.550601508520725</v>
      </c>
      <c r="BE15" s="46">
        <v>25.550601508520725</v>
      </c>
      <c r="BF15" s="46">
        <v>25.550601508520725</v>
      </c>
      <c r="BG15" s="46">
        <v>25.550601508520725</v>
      </c>
      <c r="BH15" s="46">
        <v>25.550601508520725</v>
      </c>
      <c r="BI15" s="46">
        <v>25.550601508520725</v>
      </c>
      <c r="BJ15" s="46">
        <v>24.901739930406471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</row>
    <row r="16" spans="1:72" s="48" customFormat="1" x14ac:dyDescent="0.25">
      <c r="A16" s="40" t="s">
        <v>16</v>
      </c>
      <c r="B16" s="40" t="s">
        <v>17</v>
      </c>
      <c r="C16" s="40" t="s">
        <v>30</v>
      </c>
      <c r="D16" s="41" t="s">
        <v>25</v>
      </c>
      <c r="E16" s="40" t="s">
        <v>19</v>
      </c>
      <c r="F16" s="42" t="s">
        <v>20</v>
      </c>
      <c r="G16" s="43">
        <v>2012</v>
      </c>
      <c r="H16" s="43" t="s">
        <v>53</v>
      </c>
      <c r="I16" s="40" t="s">
        <v>31</v>
      </c>
      <c r="J16" s="44">
        <v>0.78101922748609409</v>
      </c>
      <c r="K16" s="45">
        <v>2.3319498883992988E-4</v>
      </c>
      <c r="L16" s="45">
        <v>0.72613555208239977</v>
      </c>
      <c r="M16" s="46">
        <v>0</v>
      </c>
      <c r="N16" s="46">
        <v>1.7533457807513523E-4</v>
      </c>
      <c r="O16" s="46">
        <v>1.7533457807513523E-4</v>
      </c>
      <c r="P16" s="46">
        <v>1.7533457807513523E-4</v>
      </c>
      <c r="Q16" s="46">
        <v>1.7533457807513523E-4</v>
      </c>
      <c r="R16" s="46">
        <v>1.7533457807513523E-4</v>
      </c>
      <c r="S16" s="46">
        <v>1.7533457807513523E-4</v>
      </c>
      <c r="T16" s="46">
        <v>1.7533457807513523E-4</v>
      </c>
      <c r="U16" s="46">
        <v>1.7533457807513523E-4</v>
      </c>
      <c r="V16" s="46">
        <v>1.7533457807513523E-4</v>
      </c>
      <c r="W16" s="46">
        <v>1.7533457807513523E-4</v>
      </c>
      <c r="X16" s="46">
        <v>1.7533457807513523E-4</v>
      </c>
      <c r="Y16" s="46">
        <v>1.7533457807513523E-4</v>
      </c>
      <c r="Z16" s="46">
        <v>1.7533457807513523E-4</v>
      </c>
      <c r="AA16" s="46">
        <v>1.7533457807513523E-4</v>
      </c>
      <c r="AB16" s="46">
        <v>1.7533457807513523E-4</v>
      </c>
      <c r="AC16" s="46">
        <v>1.7533457807513523E-4</v>
      </c>
      <c r="AD16" s="46">
        <v>1.7533457807513523E-4</v>
      </c>
      <c r="AE16" s="46">
        <v>1.7533457807513523E-4</v>
      </c>
      <c r="AF16" s="46">
        <v>1.4058851308507411E-4</v>
      </c>
      <c r="AG16" s="46">
        <v>0</v>
      </c>
      <c r="AH16" s="46">
        <v>0</v>
      </c>
      <c r="AI16" s="46">
        <v>0</v>
      </c>
      <c r="AJ16" s="46"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46">
        <v>0</v>
      </c>
      <c r="AQ16" s="46">
        <v>0</v>
      </c>
      <c r="AR16" s="46">
        <v>0.30246960672028989</v>
      </c>
      <c r="AS16" s="46">
        <v>0.30246960672028989</v>
      </c>
      <c r="AT16" s="46">
        <v>0.30246960672028989</v>
      </c>
      <c r="AU16" s="46">
        <v>0.30246960672028989</v>
      </c>
      <c r="AV16" s="46">
        <v>0.30246960672028989</v>
      </c>
      <c r="AW16" s="46">
        <v>0.30246960672028989</v>
      </c>
      <c r="AX16" s="46">
        <v>0.30246960672028989</v>
      </c>
      <c r="AY16" s="46">
        <v>0.30246960672028989</v>
      </c>
      <c r="AZ16" s="46">
        <v>0.30246960672028989</v>
      </c>
      <c r="BA16" s="46">
        <v>0.30246960672028989</v>
      </c>
      <c r="BB16" s="46">
        <v>0.30246960672028989</v>
      </c>
      <c r="BC16" s="46">
        <v>0.30246960672028989</v>
      </c>
      <c r="BD16" s="46">
        <v>0.30246960672028989</v>
      </c>
      <c r="BE16" s="46">
        <v>0.30246960672028989</v>
      </c>
      <c r="BF16" s="46">
        <v>0.30246960672028989</v>
      </c>
      <c r="BG16" s="46">
        <v>0.30246960672028989</v>
      </c>
      <c r="BH16" s="46">
        <v>0.30246960672028989</v>
      </c>
      <c r="BI16" s="46">
        <v>0.30246960672028989</v>
      </c>
      <c r="BJ16" s="46">
        <v>0.27139778451419655</v>
      </c>
      <c r="BK16" s="46">
        <v>0</v>
      </c>
      <c r="BL16" s="46">
        <v>0</v>
      </c>
      <c r="BM16" s="46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6">
        <v>0</v>
      </c>
      <c r="BT16" s="46">
        <v>0</v>
      </c>
    </row>
    <row r="17" spans="1:72" s="48" customFormat="1" x14ac:dyDescent="0.25">
      <c r="A17" s="40" t="s">
        <v>16</v>
      </c>
      <c r="B17" s="40" t="s">
        <v>46</v>
      </c>
      <c r="C17" s="40" t="s">
        <v>47</v>
      </c>
      <c r="D17" s="41" t="s">
        <v>24</v>
      </c>
      <c r="E17" s="40" t="s">
        <v>19</v>
      </c>
      <c r="F17" s="42" t="s">
        <v>20</v>
      </c>
      <c r="G17" s="43">
        <v>2012</v>
      </c>
      <c r="H17" s="43" t="s">
        <v>53</v>
      </c>
      <c r="I17" s="40" t="s">
        <v>36</v>
      </c>
      <c r="J17" s="44">
        <v>4</v>
      </c>
      <c r="K17" s="45">
        <v>4.1142214879859236E-4</v>
      </c>
      <c r="L17" s="45">
        <v>-110.67010541700367</v>
      </c>
      <c r="M17" s="46">
        <v>0</v>
      </c>
      <c r="N17" s="46">
        <v>3.0933996150270103E-4</v>
      </c>
      <c r="O17" s="46">
        <v>2.5448468374088403E-4</v>
      </c>
      <c r="P17" s="46">
        <v>2.5448468374088403E-4</v>
      </c>
      <c r="Q17" s="46">
        <v>2.5448468374088403E-4</v>
      </c>
      <c r="R17" s="46">
        <v>2.5448468374088403E-4</v>
      </c>
      <c r="S17" s="46">
        <v>2.5448468374088403E-4</v>
      </c>
      <c r="T17" s="46">
        <v>2.5448468374088403E-4</v>
      </c>
      <c r="U17" s="46">
        <v>2.5448468374088403E-4</v>
      </c>
      <c r="V17" s="46">
        <v>1.7978592216968535E-4</v>
      </c>
      <c r="W17" s="46">
        <v>1.7978592216968535E-4</v>
      </c>
      <c r="X17" s="46">
        <v>1.4587979018688201E-4</v>
      </c>
      <c r="Y17" s="46">
        <v>1.4587979018688201E-4</v>
      </c>
      <c r="Z17" s="46">
        <v>0</v>
      </c>
      <c r="AA17" s="46">
        <v>0</v>
      </c>
      <c r="AB17" s="46">
        <v>0</v>
      </c>
      <c r="AC17" s="46">
        <v>0</v>
      </c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9">
        <v>0</v>
      </c>
      <c r="AR17" s="50">
        <v>3.2586000061035154</v>
      </c>
      <c r="AS17" s="51">
        <v>3.2585999908447265</v>
      </c>
      <c r="AT17" s="51">
        <v>3.2585999908447265</v>
      </c>
      <c r="AU17" s="49">
        <v>2.2026000061035163</v>
      </c>
      <c r="AV17" s="49">
        <v>2.2026000061035163</v>
      </c>
      <c r="AW17" s="49">
        <v>2.2026000061035163</v>
      </c>
      <c r="AX17" s="49">
        <v>2.2026000061035163</v>
      </c>
      <c r="AY17" s="49">
        <v>2.2026000061035163</v>
      </c>
      <c r="AZ17" s="49">
        <v>0.76460000610351564</v>
      </c>
      <c r="BA17" s="49">
        <v>0.76460000610351564</v>
      </c>
      <c r="BB17" s="49">
        <v>0.48499999999999993</v>
      </c>
      <c r="BC17" s="49">
        <v>0.48499999999999993</v>
      </c>
      <c r="BD17" s="49">
        <v>0</v>
      </c>
      <c r="BE17" s="49">
        <v>0</v>
      </c>
      <c r="BF17" s="49">
        <v>0</v>
      </c>
      <c r="BG17" s="49">
        <v>0</v>
      </c>
      <c r="BH17" s="49">
        <v>0</v>
      </c>
      <c r="BI17" s="49">
        <v>0</v>
      </c>
      <c r="BJ17" s="49">
        <v>0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49">
        <v>0</v>
      </c>
      <c r="BR17" s="49">
        <v>0</v>
      </c>
      <c r="BS17" s="49">
        <v>0</v>
      </c>
      <c r="BT17" s="49">
        <v>0</v>
      </c>
    </row>
    <row r="18" spans="1:72" s="48" customFormat="1" x14ac:dyDescent="0.25">
      <c r="A18" s="40" t="s">
        <v>16</v>
      </c>
      <c r="B18" s="40" t="s">
        <v>48</v>
      </c>
      <c r="C18" s="40" t="s">
        <v>44</v>
      </c>
      <c r="D18" s="41" t="s">
        <v>24</v>
      </c>
      <c r="E18" s="40" t="s">
        <v>52</v>
      </c>
      <c r="F18" s="42" t="s">
        <v>20</v>
      </c>
      <c r="G18" s="43">
        <v>2012</v>
      </c>
      <c r="H18" s="43" t="s">
        <v>53</v>
      </c>
      <c r="I18" s="40" t="s">
        <v>36</v>
      </c>
      <c r="J18" s="44">
        <v>2.0465623782524598E-3</v>
      </c>
      <c r="K18" s="45">
        <v>3.0757785982756224E-4</v>
      </c>
      <c r="L18" s="45">
        <v>0.44810915865502382</v>
      </c>
      <c r="M18" s="46">
        <v>0</v>
      </c>
      <c r="N18" s="46">
        <v>2.3126154874252797E-4</v>
      </c>
      <c r="O18" s="46">
        <v>2.3126154874252797E-4</v>
      </c>
      <c r="P18" s="46">
        <v>2.3126154874252797E-4</v>
      </c>
      <c r="Q18" s="46">
        <v>2.3126154874252797E-4</v>
      </c>
      <c r="R18" s="46">
        <v>2.3126154874252797E-4</v>
      </c>
      <c r="S18" s="46">
        <v>2.3126154874252797E-4</v>
      </c>
      <c r="T18" s="46">
        <v>2.3126154874252797E-4</v>
      </c>
      <c r="U18" s="46">
        <v>2.3126154874252797E-4</v>
      </c>
      <c r="V18" s="46">
        <v>2.3126154874252797E-4</v>
      </c>
      <c r="W18" s="46">
        <v>2.3126154874252797E-4</v>
      </c>
      <c r="X18" s="46">
        <v>2.3126154874252797E-4</v>
      </c>
      <c r="Y18" s="46">
        <v>2.3126154874252797E-4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0.22405457932751191</v>
      </c>
      <c r="AS18" s="46">
        <v>0.22405457932751191</v>
      </c>
      <c r="AT18" s="46">
        <v>0.22405457932751191</v>
      </c>
      <c r="AU18" s="46">
        <v>0.22405457932751191</v>
      </c>
      <c r="AV18" s="46">
        <v>0.22405457932751191</v>
      </c>
      <c r="AW18" s="46">
        <v>0.22405457932751191</v>
      </c>
      <c r="AX18" s="46">
        <v>0.22405457932751191</v>
      </c>
      <c r="AY18" s="46">
        <v>0.22405457932751191</v>
      </c>
      <c r="AZ18" s="46">
        <v>0.22405457932751191</v>
      </c>
      <c r="BA18" s="46">
        <v>0.22405457932751191</v>
      </c>
      <c r="BB18" s="46">
        <v>0.22405457932751191</v>
      </c>
      <c r="BC18" s="46">
        <v>0.22405457932751191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>
        <v>0</v>
      </c>
      <c r="BJ18" s="46">
        <v>0</v>
      </c>
      <c r="BK18" s="46">
        <v>0</v>
      </c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</row>
    <row r="19" spans="1:72" s="48" customFormat="1" x14ac:dyDescent="0.25">
      <c r="A19" s="40" t="s">
        <v>16</v>
      </c>
      <c r="B19" s="40" t="s">
        <v>48</v>
      </c>
      <c r="C19" s="40" t="s">
        <v>44</v>
      </c>
      <c r="D19" s="41" t="s">
        <v>25</v>
      </c>
      <c r="E19" s="40" t="s">
        <v>52</v>
      </c>
      <c r="F19" s="42" t="s">
        <v>20</v>
      </c>
      <c r="G19" s="43">
        <v>2012</v>
      </c>
      <c r="H19" s="43" t="s">
        <v>53</v>
      </c>
      <c r="I19" s="40" t="s">
        <v>36</v>
      </c>
      <c r="J19" s="44">
        <v>8.5920707094179764E-4</v>
      </c>
      <c r="K19" s="45">
        <v>1.2913023069184278E-4</v>
      </c>
      <c r="L19" s="45">
        <v>0.18812940263220318</v>
      </c>
      <c r="M19" s="46">
        <v>0</v>
      </c>
      <c r="N19" s="46">
        <v>9.7090399016423141E-5</v>
      </c>
      <c r="O19" s="46">
        <v>9.7090399016423141E-5</v>
      </c>
      <c r="P19" s="46">
        <v>9.7090399016423141E-5</v>
      </c>
      <c r="Q19" s="46">
        <v>9.7090399016423141E-5</v>
      </c>
      <c r="R19" s="46">
        <v>9.7090399016423141E-5</v>
      </c>
      <c r="S19" s="46">
        <v>9.7090399016423141E-5</v>
      </c>
      <c r="T19" s="46">
        <v>9.7090399016423141E-5</v>
      </c>
      <c r="U19" s="46">
        <v>9.7090399016423141E-5</v>
      </c>
      <c r="V19" s="46">
        <v>9.7090399016423141E-5</v>
      </c>
      <c r="W19" s="46">
        <v>9.7090399016423141E-5</v>
      </c>
      <c r="X19" s="46">
        <v>9.7090399016423141E-5</v>
      </c>
      <c r="Y19" s="46">
        <v>9.7090399016423141E-5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6">
        <v>9.406470131610159E-2</v>
      </c>
      <c r="AS19" s="46">
        <v>9.406470131610159E-2</v>
      </c>
      <c r="AT19" s="46">
        <v>9.406470131610159E-2</v>
      </c>
      <c r="AU19" s="46">
        <v>9.406470131610159E-2</v>
      </c>
      <c r="AV19" s="46">
        <v>9.406470131610159E-2</v>
      </c>
      <c r="AW19" s="46">
        <v>9.406470131610159E-2</v>
      </c>
      <c r="AX19" s="46">
        <v>9.406470131610159E-2</v>
      </c>
      <c r="AY19" s="46">
        <v>9.406470131610159E-2</v>
      </c>
      <c r="AZ19" s="46">
        <v>9.406470131610159E-2</v>
      </c>
      <c r="BA19" s="46">
        <v>9.406470131610159E-2</v>
      </c>
      <c r="BB19" s="46">
        <v>9.406470131610159E-2</v>
      </c>
      <c r="BC19" s="46">
        <v>9.406470131610159E-2</v>
      </c>
      <c r="BD19" s="46">
        <v>0</v>
      </c>
      <c r="BE19" s="46">
        <v>0</v>
      </c>
      <c r="BF19" s="46">
        <v>0</v>
      </c>
      <c r="BG19" s="46">
        <v>0</v>
      </c>
      <c r="BH19" s="46">
        <v>0</v>
      </c>
      <c r="BI19" s="46">
        <v>0</v>
      </c>
      <c r="BJ19" s="46">
        <v>0</v>
      </c>
      <c r="BK19" s="46">
        <v>0</v>
      </c>
      <c r="BL19" s="46">
        <v>0</v>
      </c>
      <c r="BM19" s="46">
        <v>0</v>
      </c>
      <c r="BN19" s="46">
        <v>0</v>
      </c>
      <c r="BO19" s="46">
        <v>0</v>
      </c>
      <c r="BP19" s="46">
        <v>0</v>
      </c>
      <c r="BQ19" s="46">
        <v>0</v>
      </c>
      <c r="BR19" s="46">
        <v>0</v>
      </c>
      <c r="BS19" s="46">
        <v>0</v>
      </c>
      <c r="BT19" s="46">
        <v>0</v>
      </c>
    </row>
    <row r="20" spans="1:72" s="48" customFormat="1" x14ac:dyDescent="0.25">
      <c r="A20" s="40" t="s">
        <v>16</v>
      </c>
      <c r="B20" s="40" t="s">
        <v>17</v>
      </c>
      <c r="C20" s="40" t="s">
        <v>35</v>
      </c>
      <c r="D20" s="41" t="s">
        <v>24</v>
      </c>
      <c r="E20" s="40" t="s">
        <v>19</v>
      </c>
      <c r="F20" s="42" t="s">
        <v>20</v>
      </c>
      <c r="G20" s="43">
        <v>2012</v>
      </c>
      <c r="H20" s="43" t="s">
        <v>53</v>
      </c>
      <c r="I20" s="40" t="s">
        <v>36</v>
      </c>
      <c r="J20" s="52">
        <v>1</v>
      </c>
      <c r="K20" s="45">
        <v>4.9432614015563726E-5</v>
      </c>
      <c r="L20" s="45">
        <v>0.83796600249494257</v>
      </c>
      <c r="M20" s="46">
        <v>0</v>
      </c>
      <c r="N20" s="46">
        <v>3.7167378959070469E-5</v>
      </c>
      <c r="O20" s="46">
        <v>3.7167378959070469E-5</v>
      </c>
      <c r="P20" s="46">
        <v>3.7167378959070469E-5</v>
      </c>
      <c r="Q20" s="46">
        <v>3.7167378959070469E-5</v>
      </c>
      <c r="R20" s="46">
        <v>3.7167378959070469E-5</v>
      </c>
      <c r="S20" s="46">
        <v>3.7167378959070469E-5</v>
      </c>
      <c r="T20" s="46">
        <v>3.7167378959070469E-5</v>
      </c>
      <c r="U20" s="46">
        <v>3.7167378959070469E-5</v>
      </c>
      <c r="V20" s="46">
        <v>3.7167378959070469E-5</v>
      </c>
      <c r="W20" s="46">
        <v>3.7167378959070469E-5</v>
      </c>
      <c r="X20" s="46">
        <v>3.7167378959070469E-5</v>
      </c>
      <c r="Y20" s="46">
        <v>3.7167378959070469E-5</v>
      </c>
      <c r="Z20" s="46">
        <v>0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6">
        <v>0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6">
        <v>0.41060334122252184</v>
      </c>
      <c r="AS20" s="46">
        <v>0.41060334122252184</v>
      </c>
      <c r="AT20" s="46">
        <v>0.41060334122252184</v>
      </c>
      <c r="AU20" s="46">
        <v>0.41060334122252184</v>
      </c>
      <c r="AV20" s="46">
        <v>0.41060334122252184</v>
      </c>
      <c r="AW20" s="46">
        <v>0.41060334122252184</v>
      </c>
      <c r="AX20" s="46">
        <v>0.41060334122252184</v>
      </c>
      <c r="AY20" s="46">
        <v>0.41060334122252184</v>
      </c>
      <c r="AZ20" s="46">
        <v>0.41060334122252184</v>
      </c>
      <c r="BA20" s="46">
        <v>0.41060334122252184</v>
      </c>
      <c r="BB20" s="46">
        <v>0.41060334122252184</v>
      </c>
      <c r="BC20" s="46">
        <v>0.41060334122252184</v>
      </c>
      <c r="BD20" s="46">
        <v>0</v>
      </c>
      <c r="BE20" s="46">
        <v>0</v>
      </c>
      <c r="BF20" s="46">
        <v>0</v>
      </c>
      <c r="BG20" s="46">
        <v>0</v>
      </c>
      <c r="BH20" s="46">
        <v>0</v>
      </c>
      <c r="BI20" s="46">
        <v>0</v>
      </c>
      <c r="BJ20" s="46">
        <v>0</v>
      </c>
      <c r="BK20" s="46">
        <v>0</v>
      </c>
      <c r="BL20" s="46">
        <v>0</v>
      </c>
      <c r="BM20" s="46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6">
        <v>0</v>
      </c>
      <c r="BT20" s="46">
        <v>0</v>
      </c>
    </row>
    <row r="21" spans="1:72" s="48" customFormat="1" x14ac:dyDescent="0.25">
      <c r="A21" s="43" t="s">
        <v>55</v>
      </c>
      <c r="B21" s="43" t="s">
        <v>48</v>
      </c>
      <c r="C21" s="43" t="s">
        <v>44</v>
      </c>
      <c r="D21" s="43" t="s">
        <v>24</v>
      </c>
      <c r="E21" s="43" t="s">
        <v>52</v>
      </c>
      <c r="F21" s="43" t="s">
        <v>20</v>
      </c>
      <c r="G21" s="43">
        <v>2011</v>
      </c>
      <c r="H21" s="43" t="s">
        <v>53</v>
      </c>
      <c r="I21" s="43" t="s">
        <v>56</v>
      </c>
      <c r="J21" s="44">
        <v>0</v>
      </c>
      <c r="K21" s="45">
        <v>4.8020638249165654E-5</v>
      </c>
      <c r="L21" s="45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</row>
    <row r="22" spans="1:72" s="48" customFormat="1" x14ac:dyDescent="0.25">
      <c r="A22" s="43" t="s">
        <v>55</v>
      </c>
      <c r="B22" s="43" t="s">
        <v>48</v>
      </c>
      <c r="C22" s="43" t="s">
        <v>44</v>
      </c>
      <c r="D22" s="43" t="s">
        <v>25</v>
      </c>
      <c r="E22" s="43" t="s">
        <v>52</v>
      </c>
      <c r="F22" s="43" t="s">
        <v>20</v>
      </c>
      <c r="G22" s="43">
        <v>2011</v>
      </c>
      <c r="H22" s="43" t="s">
        <v>53</v>
      </c>
      <c r="I22" s="43" t="s">
        <v>56</v>
      </c>
      <c r="J22" s="44">
        <v>0</v>
      </c>
      <c r="K22" s="45">
        <v>6.4550767032789819E-5</v>
      </c>
      <c r="L22" s="45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46">
        <v>0</v>
      </c>
      <c r="AT22" s="46">
        <v>0</v>
      </c>
      <c r="AU22" s="46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6">
        <v>0</v>
      </c>
      <c r="BB22" s="46">
        <v>0</v>
      </c>
      <c r="BC22" s="46">
        <v>0</v>
      </c>
      <c r="BD22" s="46">
        <v>0</v>
      </c>
      <c r="BE22" s="46">
        <v>0</v>
      </c>
      <c r="BF22" s="46">
        <v>0</v>
      </c>
      <c r="BG22" s="46">
        <v>0</v>
      </c>
      <c r="BH22" s="46">
        <v>0</v>
      </c>
      <c r="BI22" s="46">
        <v>0</v>
      </c>
      <c r="BJ22" s="46">
        <v>0</v>
      </c>
      <c r="BK22" s="46">
        <v>0</v>
      </c>
      <c r="BL22" s="46">
        <v>0</v>
      </c>
      <c r="BM22" s="46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6">
        <v>0</v>
      </c>
      <c r="BT22" s="46">
        <v>0</v>
      </c>
    </row>
    <row r="23" spans="1:72" s="48" customFormat="1" x14ac:dyDescent="0.25">
      <c r="A23" s="43" t="s">
        <v>55</v>
      </c>
      <c r="B23" s="43" t="s">
        <v>17</v>
      </c>
      <c r="C23" s="43" t="s">
        <v>35</v>
      </c>
      <c r="D23" s="41" t="s">
        <v>24</v>
      </c>
      <c r="E23" s="43" t="s">
        <v>19</v>
      </c>
      <c r="F23" s="43" t="s">
        <v>20</v>
      </c>
      <c r="G23" s="43">
        <v>2011</v>
      </c>
      <c r="H23" s="43" t="s">
        <v>53</v>
      </c>
      <c r="I23" s="43" t="s">
        <v>56</v>
      </c>
      <c r="J23" s="43">
        <v>2</v>
      </c>
      <c r="K23" s="45">
        <v>2.53148987024521E-4</v>
      </c>
      <c r="L23" s="45">
        <v>1.4292910905418796</v>
      </c>
      <c r="M23" s="46">
        <v>6.4688956800528985E-5</v>
      </c>
      <c r="N23" s="46">
        <v>6.4688956800528985E-5</v>
      </c>
      <c r="O23" s="46">
        <v>6.4688956800528985E-5</v>
      </c>
      <c r="P23" s="46">
        <v>6.4688956800528985E-5</v>
      </c>
      <c r="Q23" s="46">
        <v>6.4688956800528998E-5</v>
      </c>
      <c r="R23" s="46">
        <v>6.4688956800528998E-5</v>
      </c>
      <c r="S23" s="46">
        <v>6.4688956800528998E-5</v>
      </c>
      <c r="T23" s="46">
        <v>6.4688956800528998E-5</v>
      </c>
      <c r="U23" s="46">
        <v>6.4688956800528998E-5</v>
      </c>
      <c r="V23" s="46">
        <v>6.4688956800528998E-5</v>
      </c>
      <c r="W23" s="46">
        <v>6.4688956800528998E-5</v>
      </c>
      <c r="X23" s="46">
        <v>6.4688956800528998E-5</v>
      </c>
      <c r="Y23" s="46">
        <v>6.4688956800528998E-5</v>
      </c>
      <c r="Z23" s="46">
        <v>6.4688956800528998E-5</v>
      </c>
      <c r="AA23" s="46">
        <v>6.4688956800528998E-5</v>
      </c>
      <c r="AB23" s="46">
        <v>0</v>
      </c>
      <c r="AC23" s="46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6">
        <v>0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46">
        <v>0</v>
      </c>
      <c r="AQ23" s="46">
        <v>0.71464554527093982</v>
      </c>
      <c r="AR23" s="46">
        <v>0.71464554527093982</v>
      </c>
      <c r="AS23" s="46">
        <v>0.71464554527093982</v>
      </c>
      <c r="AT23" s="46">
        <v>0.71464554527093982</v>
      </c>
      <c r="AU23" s="46">
        <v>0.71464554527094004</v>
      </c>
      <c r="AV23" s="46">
        <v>0.71464554527094004</v>
      </c>
      <c r="AW23" s="46">
        <v>0.71464554527094004</v>
      </c>
      <c r="AX23" s="46">
        <v>0.71464554527094004</v>
      </c>
      <c r="AY23" s="46">
        <v>0.71464554527094004</v>
      </c>
      <c r="AZ23" s="46">
        <v>0.71464554527094004</v>
      </c>
      <c r="BA23" s="46">
        <v>0.71464554527094004</v>
      </c>
      <c r="BB23" s="46">
        <v>0.71464554527094004</v>
      </c>
      <c r="BC23" s="46">
        <v>0.71464554527094004</v>
      </c>
      <c r="BD23" s="46">
        <v>0.71464554527094004</v>
      </c>
      <c r="BE23" s="46">
        <v>0.71464554527094004</v>
      </c>
      <c r="BF23" s="46">
        <v>0</v>
      </c>
      <c r="BG23" s="46">
        <v>0</v>
      </c>
      <c r="BH23" s="46">
        <v>0</v>
      </c>
      <c r="BI23" s="46">
        <v>0</v>
      </c>
      <c r="BJ23" s="46">
        <v>0</v>
      </c>
      <c r="BK23" s="46">
        <v>0</v>
      </c>
      <c r="BL23" s="46">
        <v>0</v>
      </c>
      <c r="BM23" s="46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6">
        <v>0</v>
      </c>
      <c r="BT23" s="46">
        <v>0</v>
      </c>
    </row>
    <row r="24" spans="1:72" s="48" customFormat="1" x14ac:dyDescent="0.25">
      <c r="A24" s="43" t="s">
        <v>55</v>
      </c>
      <c r="B24" s="43" t="s">
        <v>17</v>
      </c>
      <c r="C24" s="43" t="s">
        <v>30</v>
      </c>
      <c r="D24" s="41" t="s">
        <v>24</v>
      </c>
      <c r="E24" s="43" t="s">
        <v>19</v>
      </c>
      <c r="F24" s="43" t="s">
        <v>20</v>
      </c>
      <c r="G24" s="43">
        <v>2011</v>
      </c>
      <c r="H24" s="43" t="s">
        <v>53</v>
      </c>
      <c r="I24" s="43" t="s">
        <v>31</v>
      </c>
      <c r="J24" s="44">
        <v>-10.683551834336322</v>
      </c>
      <c r="K24" s="45">
        <v>-7.9787061119419127E-3</v>
      </c>
      <c r="L24" s="45">
        <v>-15.820529059850468</v>
      </c>
      <c r="M24" s="46">
        <v>-3.3235063245353777E-3</v>
      </c>
      <c r="N24" s="46">
        <v>-3.3235063245353777E-3</v>
      </c>
      <c r="O24" s="46">
        <v>-3.3235063245353777E-3</v>
      </c>
      <c r="P24" s="46">
        <v>-3.3235063245353777E-3</v>
      </c>
      <c r="Q24" s="46">
        <v>-3.3235063245353777E-3</v>
      </c>
      <c r="R24" s="46">
        <v>-3.3235063245353777E-3</v>
      </c>
      <c r="S24" s="46">
        <v>-3.3235063245353777E-3</v>
      </c>
      <c r="T24" s="46">
        <v>-3.3235063245353777E-3</v>
      </c>
      <c r="U24" s="46">
        <v>-3.3235063245353777E-3</v>
      </c>
      <c r="V24" s="46">
        <v>-3.3235063245353777E-3</v>
      </c>
      <c r="W24" s="46">
        <v>-3.3235063245353777E-3</v>
      </c>
      <c r="X24" s="46">
        <v>-3.3235063245353777E-3</v>
      </c>
      <c r="Y24" s="46">
        <v>-3.3235063245353777E-3</v>
      </c>
      <c r="Z24" s="46">
        <v>-3.3235063245353777E-3</v>
      </c>
      <c r="AA24" s="46">
        <v>-3.3235063245353777E-3</v>
      </c>
      <c r="AB24" s="46">
        <v>-3.3235063245353777E-3</v>
      </c>
      <c r="AC24" s="46">
        <v>-3.3235063245353777E-3</v>
      </c>
      <c r="AD24" s="46">
        <v>-3.3235063245353777E-3</v>
      </c>
      <c r="AE24" s="46">
        <v>-3.1137771155325487E-3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46">
        <v>0</v>
      </c>
      <c r="AQ24" s="46">
        <v>-6.5899943738009883</v>
      </c>
      <c r="AR24" s="46">
        <v>-6.5899943738009883</v>
      </c>
      <c r="AS24" s="46">
        <v>-6.5899943738009883</v>
      </c>
      <c r="AT24" s="46">
        <v>-6.5899943738009883</v>
      </c>
      <c r="AU24" s="46">
        <v>-6.5899943738009883</v>
      </c>
      <c r="AV24" s="46">
        <v>-6.5899943738009883</v>
      </c>
      <c r="AW24" s="46">
        <v>-6.5899943738009883</v>
      </c>
      <c r="AX24" s="46">
        <v>-6.5899943738009883</v>
      </c>
      <c r="AY24" s="46">
        <v>-6.5899943738009883</v>
      </c>
      <c r="AZ24" s="46">
        <v>-6.5899943738009883</v>
      </c>
      <c r="BA24" s="46">
        <v>-6.5899943738009883</v>
      </c>
      <c r="BB24" s="46">
        <v>-6.5899943738009883</v>
      </c>
      <c r="BC24" s="46">
        <v>-6.5899943738009883</v>
      </c>
      <c r="BD24" s="46">
        <v>-6.5899943738009883</v>
      </c>
      <c r="BE24" s="46">
        <v>-6.5899943738009883</v>
      </c>
      <c r="BF24" s="46">
        <v>-6.5899943738009883</v>
      </c>
      <c r="BG24" s="46">
        <v>-6.5899943738009883</v>
      </c>
      <c r="BH24" s="46">
        <v>-6.5899943738009883</v>
      </c>
      <c r="BI24" s="46">
        <v>-6.4027667697204684</v>
      </c>
      <c r="BJ24" s="46">
        <v>0</v>
      </c>
      <c r="BK24" s="46">
        <v>0</v>
      </c>
      <c r="BL24" s="46">
        <v>0</v>
      </c>
      <c r="BM24" s="46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6">
        <v>0</v>
      </c>
      <c r="BT24" s="46">
        <v>0</v>
      </c>
    </row>
    <row r="25" spans="1:72" s="48" customFormat="1" x14ac:dyDescent="0.25">
      <c r="A25" s="43" t="s">
        <v>55</v>
      </c>
      <c r="B25" s="43" t="s">
        <v>17</v>
      </c>
      <c r="C25" s="43" t="s">
        <v>30</v>
      </c>
      <c r="D25" s="41" t="s">
        <v>25</v>
      </c>
      <c r="E25" s="43" t="s">
        <v>19</v>
      </c>
      <c r="F25" s="43" t="s">
        <v>20</v>
      </c>
      <c r="G25" s="43">
        <v>2011</v>
      </c>
      <c r="H25" s="43" t="s">
        <v>53</v>
      </c>
      <c r="I25" s="43" t="s">
        <v>31</v>
      </c>
      <c r="J25" s="44">
        <v>0.71302483830543961</v>
      </c>
      <c r="K25" s="45">
        <v>6.9392620610491957E-4</v>
      </c>
      <c r="L25" s="45">
        <v>1.4661965198756972</v>
      </c>
      <c r="M25" s="46">
        <v>2.8905289935403128E-4</v>
      </c>
      <c r="N25" s="46">
        <v>2.8905289935403128E-4</v>
      </c>
      <c r="O25" s="46">
        <v>2.8905289935403128E-4</v>
      </c>
      <c r="P25" s="46">
        <v>2.8905289935403128E-4</v>
      </c>
      <c r="Q25" s="46">
        <v>2.8905289935403128E-4</v>
      </c>
      <c r="R25" s="46">
        <v>2.8905289935403128E-4</v>
      </c>
      <c r="S25" s="46">
        <v>2.8905289935403128E-4</v>
      </c>
      <c r="T25" s="46">
        <v>2.8905289935403128E-4</v>
      </c>
      <c r="U25" s="46">
        <v>2.8905289935403128E-4</v>
      </c>
      <c r="V25" s="46">
        <v>2.8905289935403128E-4</v>
      </c>
      <c r="W25" s="46">
        <v>2.8905289935403128E-4</v>
      </c>
      <c r="X25" s="46">
        <v>2.8905289935403128E-4</v>
      </c>
      <c r="Y25" s="46">
        <v>2.8905289935403128E-4</v>
      </c>
      <c r="Z25" s="46">
        <v>2.8905289935403128E-4</v>
      </c>
      <c r="AA25" s="46">
        <v>2.8905289935403128E-4</v>
      </c>
      <c r="AB25" s="46">
        <v>2.8905289935403128E-4</v>
      </c>
      <c r="AC25" s="46">
        <v>2.8905289935403128E-4</v>
      </c>
      <c r="AD25" s="46">
        <v>2.8905289935403128E-4</v>
      </c>
      <c r="AE25" s="46">
        <v>3.0312105071987486E-4</v>
      </c>
      <c r="AF25" s="46">
        <v>0</v>
      </c>
      <c r="AG25" s="46">
        <v>0</v>
      </c>
      <c r="AH25" s="46">
        <v>0</v>
      </c>
      <c r="AI25" s="46">
        <v>0</v>
      </c>
      <c r="AJ25" s="46"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46">
        <v>0</v>
      </c>
      <c r="AQ25" s="46">
        <v>0.61073980397965011</v>
      </c>
      <c r="AR25" s="46">
        <v>0.61073980397965011</v>
      </c>
      <c r="AS25" s="46">
        <v>0.61073980397965011</v>
      </c>
      <c r="AT25" s="46">
        <v>0.61073980397965011</v>
      </c>
      <c r="AU25" s="46">
        <v>0.61073980397965011</v>
      </c>
      <c r="AV25" s="46">
        <v>0.61073980397965011</v>
      </c>
      <c r="AW25" s="46">
        <v>0.61073980397965011</v>
      </c>
      <c r="AX25" s="46">
        <v>0.61073980397965011</v>
      </c>
      <c r="AY25" s="46">
        <v>0.61073980397965011</v>
      </c>
      <c r="AZ25" s="46">
        <v>0.61073980397965011</v>
      </c>
      <c r="BA25" s="46">
        <v>0.61073980397965011</v>
      </c>
      <c r="BB25" s="46">
        <v>0.61073980397965011</v>
      </c>
      <c r="BC25" s="46">
        <v>0.61073980397965011</v>
      </c>
      <c r="BD25" s="46">
        <v>0.61073980397965011</v>
      </c>
      <c r="BE25" s="46">
        <v>0.61073980397965011</v>
      </c>
      <c r="BF25" s="46">
        <v>0.61073980397965011</v>
      </c>
      <c r="BG25" s="46">
        <v>0.61073980397965011</v>
      </c>
      <c r="BH25" s="46">
        <v>0.61073980397965011</v>
      </c>
      <c r="BI25" s="46">
        <v>0.62329875220372932</v>
      </c>
      <c r="BJ25" s="46">
        <v>0</v>
      </c>
      <c r="BK25" s="46">
        <v>0</v>
      </c>
      <c r="BL25" s="46">
        <v>0</v>
      </c>
      <c r="BM25" s="46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6">
        <v>0</v>
      </c>
      <c r="BT25" s="46">
        <v>0</v>
      </c>
    </row>
    <row r="26" spans="1:72" s="48" customFormat="1" x14ac:dyDescent="0.25">
      <c r="A26" s="43" t="s">
        <v>55</v>
      </c>
      <c r="B26" s="43" t="s">
        <v>17</v>
      </c>
      <c r="C26" s="43" t="s">
        <v>27</v>
      </c>
      <c r="D26" s="41" t="s">
        <v>24</v>
      </c>
      <c r="E26" s="43" t="s">
        <v>19</v>
      </c>
      <c r="F26" s="43" t="s">
        <v>20</v>
      </c>
      <c r="G26" s="43">
        <v>2011</v>
      </c>
      <c r="H26" s="43" t="s">
        <v>53</v>
      </c>
      <c r="I26" s="43" t="s">
        <v>28</v>
      </c>
      <c r="J26" s="44">
        <v>167.44359410148095</v>
      </c>
      <c r="K26" s="45">
        <v>2.3864835342026747E-4</v>
      </c>
      <c r="L26" s="45">
        <v>4.8577541730259712</v>
      </c>
      <c r="M26" s="46">
        <v>2.2075055042028097E-4</v>
      </c>
      <c r="N26" s="46">
        <v>2.2075055042028097E-4</v>
      </c>
      <c r="O26" s="46">
        <v>2.2075055042028097E-4</v>
      </c>
      <c r="P26" s="46">
        <v>2.2075055042028097E-4</v>
      </c>
      <c r="Q26" s="46">
        <v>2.2075055042028097E-4</v>
      </c>
      <c r="R26" s="46">
        <v>2.0186314413307881E-4</v>
      </c>
      <c r="S26" s="46">
        <v>1.1535549624932804E-4</v>
      </c>
      <c r="T26" s="46">
        <v>1.1530451298837485E-4</v>
      </c>
      <c r="U26" s="46">
        <v>1.1530451298837485E-4</v>
      </c>
      <c r="V26" s="46">
        <v>3.6206742621660494E-5</v>
      </c>
      <c r="W26" s="46">
        <v>1.5043452790971761E-5</v>
      </c>
      <c r="X26" s="46">
        <v>1.5039425792682199E-5</v>
      </c>
      <c r="Y26" s="46">
        <v>1.5039425792682199E-5</v>
      </c>
      <c r="Z26" s="46">
        <v>1.4347917523486712E-5</v>
      </c>
      <c r="AA26" s="46">
        <v>1.4347917523486712E-5</v>
      </c>
      <c r="AB26" s="46">
        <v>1.4316254256985972E-5</v>
      </c>
      <c r="AC26" s="46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4.468445415588671</v>
      </c>
      <c r="AR26" s="46">
        <v>4.468445415588671</v>
      </c>
      <c r="AS26" s="46">
        <v>4.468445415588671</v>
      </c>
      <c r="AT26" s="46">
        <v>4.468445415588671</v>
      </c>
      <c r="AU26" s="46">
        <v>4.468445415588671</v>
      </c>
      <c r="AV26" s="46">
        <v>4.0605360654242943</v>
      </c>
      <c r="AW26" s="46">
        <v>2.1922393868898848</v>
      </c>
      <c r="AX26" s="46">
        <v>2.1917927735239346</v>
      </c>
      <c r="AY26" s="46">
        <v>2.1917927735239346</v>
      </c>
      <c r="AZ26" s="46">
        <v>0.48352644943898776</v>
      </c>
      <c r="BA26" s="46">
        <v>0.40621606999991999</v>
      </c>
      <c r="BB26" s="46">
        <v>0.37302899735189693</v>
      </c>
      <c r="BC26" s="46">
        <v>0.37302899735189693</v>
      </c>
      <c r="BD26" s="46">
        <v>0.30955889453774854</v>
      </c>
      <c r="BE26" s="46">
        <v>0.30955889453774854</v>
      </c>
      <c r="BF26" s="46">
        <v>0.30918665495707043</v>
      </c>
      <c r="BG26" s="46">
        <v>0</v>
      </c>
      <c r="BH26" s="46"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</row>
    <row r="27" spans="1:72" s="48" customFormat="1" x14ac:dyDescent="0.25">
      <c r="A27" s="43" t="s">
        <v>55</v>
      </c>
      <c r="B27" s="43" t="s">
        <v>17</v>
      </c>
      <c r="C27" s="43" t="s">
        <v>27</v>
      </c>
      <c r="D27" s="41" t="s">
        <v>25</v>
      </c>
      <c r="E27" s="43" t="s">
        <v>19</v>
      </c>
      <c r="F27" s="43" t="s">
        <v>20</v>
      </c>
      <c r="G27" s="43">
        <v>2011</v>
      </c>
      <c r="H27" s="43" t="s">
        <v>53</v>
      </c>
      <c r="I27" s="43" t="s">
        <v>28</v>
      </c>
      <c r="J27" s="44">
        <v>70.297744923244792</v>
      </c>
      <c r="K27" s="45">
        <v>1.0019159684856504E-4</v>
      </c>
      <c r="L27" s="45">
        <v>2.0394280568789327</v>
      </c>
      <c r="M27" s="46">
        <v>9.2677572817182841E-5</v>
      </c>
      <c r="N27" s="46">
        <v>9.2677572817182841E-5</v>
      </c>
      <c r="O27" s="46">
        <v>9.2677572817182841E-5</v>
      </c>
      <c r="P27" s="46">
        <v>9.2677572817182841E-5</v>
      </c>
      <c r="Q27" s="46">
        <v>9.2677572817182841E-5</v>
      </c>
      <c r="R27" s="46">
        <v>8.4748084223939098E-5</v>
      </c>
      <c r="S27" s="46">
        <v>4.8429629657345408E-5</v>
      </c>
      <c r="T27" s="46">
        <v>4.8408225385100328E-5</v>
      </c>
      <c r="U27" s="46">
        <v>4.8408225385100328E-5</v>
      </c>
      <c r="V27" s="46">
        <v>1.5200655307102935E-5</v>
      </c>
      <c r="W27" s="46">
        <v>6.315683873959888E-6</v>
      </c>
      <c r="X27" s="46">
        <v>6.3139932216534502E-6</v>
      </c>
      <c r="Y27" s="46">
        <v>6.3139932216534502E-6</v>
      </c>
      <c r="Z27" s="46">
        <v>6.023677714625111E-6</v>
      </c>
      <c r="AA27" s="46">
        <v>6.023677714625111E-6</v>
      </c>
      <c r="AB27" s="46">
        <v>6.0103845442064405E-6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1.8759847918584367</v>
      </c>
      <c r="AR27" s="46">
        <v>1.8759847918584367</v>
      </c>
      <c r="AS27" s="46">
        <v>1.8759847918584367</v>
      </c>
      <c r="AT27" s="46">
        <v>1.8759847918584367</v>
      </c>
      <c r="AU27" s="46">
        <v>1.8759847918584367</v>
      </c>
      <c r="AV27" s="46">
        <v>1.7047324510117439</v>
      </c>
      <c r="AW27" s="46">
        <v>0.92036656318351617</v>
      </c>
      <c r="AX27" s="46">
        <v>0.92017906175864927</v>
      </c>
      <c r="AY27" s="46">
        <v>0.92017906175864927</v>
      </c>
      <c r="AZ27" s="46">
        <v>0.20299862284193276</v>
      </c>
      <c r="BA27" s="46">
        <v>0.17054145203829435</v>
      </c>
      <c r="BB27" s="46">
        <v>0.15660854298746502</v>
      </c>
      <c r="BC27" s="46">
        <v>0.15660854298746502</v>
      </c>
      <c r="BD27" s="46">
        <v>0.12996192732071693</v>
      </c>
      <c r="BE27" s="46">
        <v>0.12996192732071693</v>
      </c>
      <c r="BF27" s="46">
        <v>0.12980565019806398</v>
      </c>
      <c r="BG27" s="46">
        <v>0</v>
      </c>
      <c r="BH27" s="46">
        <v>0</v>
      </c>
      <c r="BI27" s="46">
        <v>0</v>
      </c>
      <c r="BJ27" s="46">
        <v>0</v>
      </c>
      <c r="BK27" s="46">
        <v>0</v>
      </c>
      <c r="BL27" s="46">
        <v>0</v>
      </c>
      <c r="BM27" s="46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6">
        <v>0</v>
      </c>
      <c r="BT27" s="46">
        <v>0</v>
      </c>
    </row>
    <row r="28" spans="1:72" s="48" customFormat="1" x14ac:dyDescent="0.25">
      <c r="A28" s="43" t="s">
        <v>55</v>
      </c>
      <c r="B28" s="43" t="s">
        <v>17</v>
      </c>
      <c r="C28" s="43" t="s">
        <v>29</v>
      </c>
      <c r="D28" s="41" t="s">
        <v>24</v>
      </c>
      <c r="E28" s="43" t="s">
        <v>19</v>
      </c>
      <c r="F28" s="43" t="s">
        <v>20</v>
      </c>
      <c r="G28" s="43">
        <v>2011</v>
      </c>
      <c r="H28" s="43" t="s">
        <v>53</v>
      </c>
      <c r="I28" s="43" t="s">
        <v>28</v>
      </c>
      <c r="J28" s="44">
        <v>16.814556499722269</v>
      </c>
      <c r="K28" s="46">
        <v>3.2947590807174222E-5</v>
      </c>
      <c r="L28" s="45">
        <v>0.52386971576943597</v>
      </c>
      <c r="M28" s="46">
        <v>3.2947590807174222E-5</v>
      </c>
      <c r="N28" s="46">
        <v>3.2947590807174222E-5</v>
      </c>
      <c r="O28" s="46">
        <v>3.2947590807174222E-5</v>
      </c>
      <c r="P28" s="46">
        <v>3.2947590807174222E-5</v>
      </c>
      <c r="Q28" s="46">
        <v>3.2947590807174222E-5</v>
      </c>
      <c r="R28" s="46">
        <v>3.0692794836413745E-5</v>
      </c>
      <c r="S28" s="46">
        <v>2.1468069624843673E-5</v>
      </c>
      <c r="T28" s="46">
        <v>2.1418920569940966E-5</v>
      </c>
      <c r="U28" s="46">
        <v>2.1418920569940966E-5</v>
      </c>
      <c r="V28" s="46">
        <v>1.1976155840521642E-5</v>
      </c>
      <c r="W28" s="46">
        <v>1.5830852776305356E-6</v>
      </c>
      <c r="X28" s="46">
        <v>1.5814154221635873E-6</v>
      </c>
      <c r="Y28" s="46">
        <v>1.5814154221635873E-6</v>
      </c>
      <c r="Z28" s="46">
        <v>1.5403552188802443E-6</v>
      </c>
      <c r="AA28" s="46">
        <v>1.5403552188802443E-6</v>
      </c>
      <c r="AB28" s="46">
        <v>1.5121830156432881E-6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46">
        <v>0</v>
      </c>
      <c r="AQ28" s="46">
        <v>0.56414543122962513</v>
      </c>
      <c r="AR28" s="46">
        <v>0.56414543122962513</v>
      </c>
      <c r="AS28" s="46">
        <v>0.56414543122962513</v>
      </c>
      <c r="AT28" s="46">
        <v>0.56414543122962513</v>
      </c>
      <c r="AU28" s="46">
        <v>0.56414543122962513</v>
      </c>
      <c r="AV28" s="46">
        <v>0.51544883704403921</v>
      </c>
      <c r="AW28" s="46">
        <v>0.31622340559630407</v>
      </c>
      <c r="AX28" s="46">
        <v>0.31579285987535638</v>
      </c>
      <c r="AY28" s="46">
        <v>0.31579285987535638</v>
      </c>
      <c r="AZ28" s="46">
        <v>0.11185845162669827</v>
      </c>
      <c r="BA28" s="46">
        <v>5.0519888377012642E-2</v>
      </c>
      <c r="BB28" s="46">
        <v>3.6758369074419393E-2</v>
      </c>
      <c r="BC28" s="46">
        <v>3.6758369074419393E-2</v>
      </c>
      <c r="BD28" s="46">
        <v>3.2989657346654239E-2</v>
      </c>
      <c r="BE28" s="46">
        <v>3.2989657346654239E-2</v>
      </c>
      <c r="BF28" s="46">
        <v>3.2658459391463536E-2</v>
      </c>
      <c r="BG28" s="46">
        <v>0</v>
      </c>
      <c r="BH28" s="46">
        <v>0</v>
      </c>
      <c r="BI28" s="46">
        <v>0</v>
      </c>
      <c r="BJ28" s="46">
        <v>0</v>
      </c>
      <c r="BK28" s="46">
        <v>0</v>
      </c>
      <c r="BL28" s="46">
        <v>0</v>
      </c>
      <c r="BM28" s="46">
        <v>0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6">
        <v>0</v>
      </c>
      <c r="BT28" s="46">
        <v>0</v>
      </c>
    </row>
    <row r="29" spans="1:72" s="48" customFormat="1" x14ac:dyDescent="0.25">
      <c r="A29" s="43" t="s">
        <v>55</v>
      </c>
      <c r="B29" s="43" t="s">
        <v>17</v>
      </c>
      <c r="C29" s="43" t="s">
        <v>29</v>
      </c>
      <c r="D29" s="41" t="s">
        <v>25</v>
      </c>
      <c r="E29" s="43" t="s">
        <v>19</v>
      </c>
      <c r="F29" s="43" t="s">
        <v>20</v>
      </c>
      <c r="G29" s="43">
        <v>2011</v>
      </c>
      <c r="H29" s="43" t="s">
        <v>53</v>
      </c>
      <c r="I29" s="43" t="s">
        <v>28</v>
      </c>
      <c r="J29" s="44">
        <v>7.059245294857833</v>
      </c>
      <c r="K29" s="46">
        <v>1.3832367531447385E-5</v>
      </c>
      <c r="L29" s="45">
        <v>0.21993591244734792</v>
      </c>
      <c r="M29" s="46">
        <v>1.3832367531447385E-5</v>
      </c>
      <c r="N29" s="46">
        <v>1.3832367531447385E-5</v>
      </c>
      <c r="O29" s="46">
        <v>1.3832367531447385E-5</v>
      </c>
      <c r="P29" s="46">
        <v>1.3832367531447385E-5</v>
      </c>
      <c r="Q29" s="46">
        <v>1.3832367531447385E-5</v>
      </c>
      <c r="R29" s="46">
        <v>1.2885737874714051E-5</v>
      </c>
      <c r="S29" s="46">
        <v>9.0129269535810379E-6</v>
      </c>
      <c r="T29" s="46">
        <v>8.9922927349756062E-6</v>
      </c>
      <c r="U29" s="46">
        <v>8.9922927349756062E-6</v>
      </c>
      <c r="V29" s="46">
        <v>5.0279424122237767E-6</v>
      </c>
      <c r="W29" s="46">
        <v>6.6462575433712154E-7</v>
      </c>
      <c r="X29" s="46">
        <v>6.6392469990560319E-7</v>
      </c>
      <c r="Y29" s="46">
        <v>6.6392469990560319E-7</v>
      </c>
      <c r="Z29" s="46">
        <v>6.4668641908394537E-7</v>
      </c>
      <c r="AA29" s="46">
        <v>6.4668641908394537E-7</v>
      </c>
      <c r="AB29" s="46">
        <v>6.3485889968731148E-7</v>
      </c>
      <c r="AC29" s="46">
        <v>0</v>
      </c>
      <c r="AD29" s="46">
        <v>0</v>
      </c>
      <c r="AE29" s="46">
        <v>0</v>
      </c>
      <c r="AF29" s="46">
        <v>0</v>
      </c>
      <c r="AG29" s="46">
        <v>0</v>
      </c>
      <c r="AH29" s="46">
        <v>0</v>
      </c>
      <c r="AI29" s="46">
        <v>0</v>
      </c>
      <c r="AJ29" s="46">
        <v>0</v>
      </c>
      <c r="AK29" s="46">
        <v>0</v>
      </c>
      <c r="AL29" s="46">
        <v>0</v>
      </c>
      <c r="AM29" s="46">
        <v>0</v>
      </c>
      <c r="AN29" s="46">
        <v>0</v>
      </c>
      <c r="AO29" s="46">
        <v>0</v>
      </c>
      <c r="AP29" s="46">
        <v>0</v>
      </c>
      <c r="AQ29" s="46">
        <v>0.23684484221091737</v>
      </c>
      <c r="AR29" s="46">
        <v>0.23684484221091737</v>
      </c>
      <c r="AS29" s="46">
        <v>0.23684484221091737</v>
      </c>
      <c r="AT29" s="46">
        <v>0.23684484221091737</v>
      </c>
      <c r="AU29" s="46">
        <v>0.23684484221091737</v>
      </c>
      <c r="AV29" s="46">
        <v>0.21640057992033138</v>
      </c>
      <c r="AW29" s="46">
        <v>0.13275988505058112</v>
      </c>
      <c r="AX29" s="46">
        <v>0.13257912929559754</v>
      </c>
      <c r="AY29" s="46">
        <v>0.13257912929559754</v>
      </c>
      <c r="AZ29" s="46">
        <v>4.6961467484967274E-2</v>
      </c>
      <c r="BA29" s="46">
        <v>2.1209734810909826E-2</v>
      </c>
      <c r="BB29" s="46">
        <v>1.5432244313998342E-2</v>
      </c>
      <c r="BC29" s="46">
        <v>1.5432244313998342E-2</v>
      </c>
      <c r="BD29" s="46">
        <v>1.3850028301798368E-2</v>
      </c>
      <c r="BE29" s="46">
        <v>1.3850028301798368E-2</v>
      </c>
      <c r="BF29" s="46">
        <v>1.3710981660462028E-2</v>
      </c>
      <c r="BG29" s="46">
        <v>0</v>
      </c>
      <c r="BH29" s="46">
        <v>0</v>
      </c>
      <c r="BI29" s="46">
        <v>0</v>
      </c>
      <c r="BJ29" s="46">
        <v>0</v>
      </c>
      <c r="BK29" s="46">
        <v>0</v>
      </c>
      <c r="BL29" s="46">
        <v>0</v>
      </c>
      <c r="BM29" s="46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6">
        <v>0</v>
      </c>
      <c r="BT29" s="46">
        <v>0</v>
      </c>
    </row>
    <row r="30" spans="1:72" x14ac:dyDescent="0.25">
      <c r="AQ30" s="55">
        <f>AQ2</f>
        <v>2011</v>
      </c>
      <c r="AR30" s="55">
        <f t="shared" ref="AR30:BC30" si="0">AR2</f>
        <v>2012</v>
      </c>
      <c r="AS30" s="55">
        <f t="shared" si="0"/>
        <v>2013</v>
      </c>
      <c r="AT30" s="55">
        <f t="shared" si="0"/>
        <v>2014</v>
      </c>
      <c r="AU30" s="55">
        <f t="shared" si="0"/>
        <v>2015</v>
      </c>
      <c r="AV30" s="55">
        <f t="shared" si="0"/>
        <v>2016</v>
      </c>
      <c r="AW30" s="55">
        <f t="shared" si="0"/>
        <v>2017</v>
      </c>
      <c r="AX30" s="55">
        <f t="shared" si="0"/>
        <v>2018</v>
      </c>
      <c r="AY30" s="55">
        <f t="shared" si="0"/>
        <v>2019</v>
      </c>
      <c r="AZ30" s="55">
        <f t="shared" si="0"/>
        <v>2020</v>
      </c>
      <c r="BA30" s="55">
        <f t="shared" si="0"/>
        <v>2021</v>
      </c>
      <c r="BB30" s="55">
        <f t="shared" si="0"/>
        <v>2022</v>
      </c>
      <c r="BC30" s="55">
        <f t="shared" si="0"/>
        <v>2023</v>
      </c>
    </row>
    <row r="31" spans="1:72" x14ac:dyDescent="0.25">
      <c r="AP31" s="53" t="s">
        <v>85</v>
      </c>
      <c r="AQ31" s="59">
        <f>SUM(AQ3:AQ29)</f>
        <v>1.8808114563372509</v>
      </c>
      <c r="AR31" s="59">
        <f t="shared" ref="AR31:BC31" si="1">SUM(AR3:AR29)</f>
        <v>1531.444277120271</v>
      </c>
      <c r="AS31" s="59">
        <f t="shared" si="1"/>
        <v>1531.4442771050119</v>
      </c>
      <c r="AT31" s="59">
        <f t="shared" si="1"/>
        <v>1531.4442771050119</v>
      </c>
      <c r="AU31" s="59">
        <f t="shared" si="1"/>
        <v>1231.2126927173424</v>
      </c>
      <c r="AV31" s="59">
        <f t="shared" si="1"/>
        <v>1200.4717301841638</v>
      </c>
      <c r="AW31" s="59">
        <f t="shared" si="1"/>
        <v>593.12081998116196</v>
      </c>
      <c r="AX31" s="59">
        <f t="shared" si="1"/>
        <v>568.96423841712738</v>
      </c>
      <c r="AY31" s="59">
        <f t="shared" si="1"/>
        <v>568.73093499773893</v>
      </c>
      <c r="AZ31" s="59">
        <f t="shared" si="1"/>
        <v>559.35338045890285</v>
      </c>
      <c r="BA31" s="59">
        <f t="shared" si="1"/>
        <v>486.77721336598944</v>
      </c>
      <c r="BB31" s="59">
        <f t="shared" si="1"/>
        <v>434.02353956502668</v>
      </c>
      <c r="BC31" s="59">
        <f t="shared" si="1"/>
        <v>433.51068977982777</v>
      </c>
    </row>
    <row r="32" spans="1:72" x14ac:dyDescent="0.25">
      <c r="AO32" s="56" t="s">
        <v>86</v>
      </c>
      <c r="AP32" s="56"/>
      <c r="AQ32" s="59">
        <f>SUM(AQ21:AQ29)</f>
        <v>1.8808114563372509</v>
      </c>
      <c r="AR32" s="59">
        <f t="shared" ref="AR32:BC32" si="2">SUM(AR21:AR29)</f>
        <v>1.8808114563372509</v>
      </c>
      <c r="AS32" s="59">
        <f t="shared" si="2"/>
        <v>1.8808114563372509</v>
      </c>
      <c r="AT32" s="59">
        <f t="shared" si="2"/>
        <v>1.8808114563372509</v>
      </c>
      <c r="AU32" s="59">
        <f t="shared" si="2"/>
        <v>1.8808114563372527</v>
      </c>
      <c r="AV32" s="59">
        <f t="shared" si="2"/>
        <v>1.2325089088500114</v>
      </c>
      <c r="AW32" s="59">
        <f t="shared" si="2"/>
        <v>-1.7030197838301111</v>
      </c>
      <c r="AX32" s="59">
        <f t="shared" si="2"/>
        <v>-1.7042652000968594</v>
      </c>
      <c r="AY32" s="59">
        <f t="shared" si="2"/>
        <v>-1.7042652000968594</v>
      </c>
      <c r="AZ32" s="59">
        <f t="shared" si="2"/>
        <v>-4.4192640331578108</v>
      </c>
      <c r="BA32" s="59">
        <f t="shared" si="2"/>
        <v>-4.6161218793242611</v>
      </c>
      <c r="BB32" s="59">
        <f t="shared" si="2"/>
        <v>-4.6827808708226177</v>
      </c>
      <c r="BC32" s="59">
        <f t="shared" si="2"/>
        <v>-4.6827808708226177</v>
      </c>
    </row>
    <row r="33" spans="10:55" x14ac:dyDescent="0.25">
      <c r="AP33" s="53">
        <v>2012</v>
      </c>
      <c r="AQ33" s="59">
        <f>AQ31-AQ32</f>
        <v>0</v>
      </c>
      <c r="AR33" s="59">
        <f t="shared" ref="AR33:BC33" si="3">AR31-AR32</f>
        <v>1529.5634656639338</v>
      </c>
      <c r="AS33" s="59">
        <f t="shared" si="3"/>
        <v>1529.5634656486748</v>
      </c>
      <c r="AT33" s="59">
        <f t="shared" si="3"/>
        <v>1529.5634656486748</v>
      </c>
      <c r="AU33" s="59">
        <f t="shared" si="3"/>
        <v>1229.3318812610053</v>
      </c>
      <c r="AV33" s="59">
        <f t="shared" si="3"/>
        <v>1199.2392212753139</v>
      </c>
      <c r="AW33" s="59">
        <f t="shared" si="3"/>
        <v>594.82383976499204</v>
      </c>
      <c r="AX33" s="59">
        <f t="shared" si="3"/>
        <v>570.66850361722425</v>
      </c>
      <c r="AY33" s="59">
        <f t="shared" si="3"/>
        <v>570.4352001978358</v>
      </c>
      <c r="AZ33" s="59">
        <f t="shared" si="3"/>
        <v>563.77264449206064</v>
      </c>
      <c r="BA33" s="59">
        <f t="shared" si="3"/>
        <v>491.39333524531372</v>
      </c>
      <c r="BB33" s="59">
        <f t="shared" si="3"/>
        <v>438.70632043584931</v>
      </c>
      <c r="BC33" s="59">
        <f t="shared" si="3"/>
        <v>438.1934706506504</v>
      </c>
    </row>
    <row r="34" spans="10:55" x14ac:dyDescent="0.25">
      <c r="J34" s="57">
        <v>1.33</v>
      </c>
      <c r="AO34" s="37" t="s">
        <v>87</v>
      </c>
      <c r="AP34" s="37"/>
      <c r="AQ34" s="59">
        <f>'2013'!AR31</f>
        <v>0</v>
      </c>
      <c r="AR34" s="59">
        <f>'2013'!AS31</f>
        <v>134.7210847176022</v>
      </c>
      <c r="AS34" s="59">
        <f>'2013'!AT31</f>
        <v>134.7210847176022</v>
      </c>
      <c r="AT34" s="59">
        <f>'2013'!AU31</f>
        <v>134.7210847176022</v>
      </c>
      <c r="AU34" s="59">
        <f>'2013'!AV31</f>
        <v>117.12514524383519</v>
      </c>
      <c r="AV34" s="59">
        <f>'2013'!AW31</f>
        <v>117.12514524383519</v>
      </c>
      <c r="AW34" s="59">
        <f>'2013'!AX31</f>
        <v>79.622062216714198</v>
      </c>
      <c r="AX34" s="59">
        <f>'2013'!AY31</f>
        <v>79.622062216714198</v>
      </c>
      <c r="AY34" s="59">
        <f>'2013'!AZ31</f>
        <v>79.622062216714198</v>
      </c>
      <c r="AZ34" s="59">
        <f>'2013'!BA31</f>
        <v>79.622062216714198</v>
      </c>
      <c r="BA34" s="59">
        <f>'2013'!BB31</f>
        <v>79.622062216714198</v>
      </c>
      <c r="BB34" s="59">
        <f>'2013'!BC31</f>
        <v>79.425264468192196</v>
      </c>
      <c r="BC34" s="59">
        <f>'2013'!BD31</f>
        <v>79.425264468192196</v>
      </c>
    </row>
    <row r="35" spans="10:55" x14ac:dyDescent="0.25">
      <c r="AO35" s="37" t="s">
        <v>88</v>
      </c>
      <c r="AP35" s="37"/>
      <c r="AQ35" s="59">
        <f>'2014'!AR48</f>
        <v>0</v>
      </c>
      <c r="AR35" s="59">
        <f>'2014'!AS48</f>
        <v>10.69630016</v>
      </c>
      <c r="AS35" s="59">
        <f>'2014'!AT48</f>
        <v>10.69630016</v>
      </c>
      <c r="AT35" s="59">
        <f>'2014'!AU48</f>
        <v>10.062300159999999</v>
      </c>
      <c r="AU35" s="59">
        <f>'2014'!AV48</f>
        <v>10.062300159999999</v>
      </c>
      <c r="AV35" s="59">
        <f>'2014'!AW48</f>
        <v>4.07</v>
      </c>
      <c r="AW35" s="59">
        <f>'2014'!AX48</f>
        <v>2.403</v>
      </c>
      <c r="AX35" s="59">
        <f>'2014'!AY48</f>
        <v>2.403</v>
      </c>
      <c r="AY35" s="59">
        <f>'2014'!AZ48</f>
        <v>2.403</v>
      </c>
      <c r="AZ35" s="59">
        <f>'2014'!BA48</f>
        <v>2.403</v>
      </c>
      <c r="BA35" s="59">
        <f>'2014'!BB48</f>
        <v>2.403</v>
      </c>
      <c r="BB35" s="59">
        <f>'2014'!BC48</f>
        <v>1.962</v>
      </c>
      <c r="BC35" s="59">
        <f>'2014'!BD48</f>
        <v>1.962</v>
      </c>
    </row>
    <row r="36" spans="10:55" x14ac:dyDescent="0.25">
      <c r="AP36" s="76" t="s">
        <v>92</v>
      </c>
      <c r="AQ36" s="59">
        <f>SUM(AQ33:AQ35)</f>
        <v>0</v>
      </c>
      <c r="AR36" s="59">
        <f t="shared" ref="AR36:BC36" si="4">SUM(AR33:AR35)</f>
        <v>1674.980850541536</v>
      </c>
      <c r="AS36" s="59">
        <f t="shared" si="4"/>
        <v>1674.980850526277</v>
      </c>
      <c r="AT36" s="59">
        <f t="shared" si="4"/>
        <v>1674.346850526277</v>
      </c>
      <c r="AU36" s="59">
        <f t="shared" si="4"/>
        <v>1356.5193266648405</v>
      </c>
      <c r="AV36" s="59">
        <f t="shared" si="4"/>
        <v>1320.4343665191491</v>
      </c>
      <c r="AW36" s="59">
        <f t="shared" si="4"/>
        <v>676.84890198170626</v>
      </c>
      <c r="AX36" s="59">
        <f t="shared" si="4"/>
        <v>652.69356583393846</v>
      </c>
      <c r="AY36" s="59">
        <f t="shared" si="4"/>
        <v>652.46026241455002</v>
      </c>
      <c r="AZ36" s="59">
        <f t="shared" si="4"/>
        <v>645.79770670877485</v>
      </c>
      <c r="BA36" s="59">
        <f t="shared" si="4"/>
        <v>573.418397462028</v>
      </c>
      <c r="BB36" s="59">
        <f t="shared" si="4"/>
        <v>520.09358490404145</v>
      </c>
      <c r="BC36" s="59">
        <f t="shared" si="4"/>
        <v>519.58073511884254</v>
      </c>
    </row>
    <row r="37" spans="10:55" x14ac:dyDescent="0.25">
      <c r="J37" s="58"/>
    </row>
  </sheetData>
  <autoFilter ref="A2:BT29"/>
  <mergeCells count="5">
    <mergeCell ref="M1:AP1"/>
    <mergeCell ref="AQ1:BT1"/>
    <mergeCell ref="AO32:AP32"/>
    <mergeCell ref="AO34:AP34"/>
    <mergeCell ref="AO35:AP3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38"/>
  <sheetViews>
    <sheetView workbookViewId="0">
      <pane xSplit="8" ySplit="2" topLeftCell="BA21" activePane="bottomRight" state="frozen"/>
      <selection pane="topRight" activeCell="I1" sqref="I1"/>
      <selection pane="bottomLeft" activeCell="A3" sqref="A3"/>
      <selection pane="bottomRight" activeCell="AR33" sqref="AR33:BD33"/>
    </sheetView>
  </sheetViews>
  <sheetFormatPr defaultColWidth="0" defaultRowHeight="0" customHeight="1" zeroHeight="1" x14ac:dyDescent="0.25"/>
  <cols>
    <col min="1" max="10" width="12.85546875" style="61" customWidth="1"/>
    <col min="11" max="11" width="12.85546875" style="72" customWidth="1"/>
    <col min="12" max="73" width="12.85546875" style="61" customWidth="1"/>
    <col min="74" max="16384" width="9.140625" style="61" hidden="1"/>
  </cols>
  <sheetData>
    <row r="1" spans="1:73" ht="15.75" x14ac:dyDescent="0.25">
      <c r="A1" s="60" t="s">
        <v>57</v>
      </c>
      <c r="C1" s="60"/>
      <c r="D1" s="60"/>
      <c r="E1" s="60"/>
      <c r="F1" s="62"/>
      <c r="G1" s="62"/>
      <c r="H1" s="60"/>
      <c r="I1" s="60"/>
      <c r="J1" s="63"/>
      <c r="K1" s="64"/>
      <c r="L1" s="63"/>
      <c r="M1" s="63"/>
      <c r="N1" s="65" t="s">
        <v>1</v>
      </c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7"/>
      <c r="AR1" s="65" t="s">
        <v>2</v>
      </c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7"/>
    </row>
    <row r="2" spans="1:73" ht="94.5" x14ac:dyDescent="0.25">
      <c r="A2" s="68" t="s">
        <v>3</v>
      </c>
      <c r="B2" s="68" t="s">
        <v>4</v>
      </c>
      <c r="C2" s="68" t="s">
        <v>5</v>
      </c>
      <c r="D2" s="69" t="s">
        <v>6</v>
      </c>
      <c r="E2" s="69" t="s">
        <v>7</v>
      </c>
      <c r="F2" s="69" t="s">
        <v>8</v>
      </c>
      <c r="G2" s="69" t="s">
        <v>58</v>
      </c>
      <c r="H2" s="70" t="s">
        <v>9</v>
      </c>
      <c r="I2" s="70" t="s">
        <v>59</v>
      </c>
      <c r="J2" s="70" t="s">
        <v>12</v>
      </c>
      <c r="K2" s="71" t="s">
        <v>51</v>
      </c>
      <c r="L2" s="70" t="s">
        <v>14</v>
      </c>
      <c r="M2" s="70" t="s">
        <v>15</v>
      </c>
      <c r="N2" s="70">
        <v>2011</v>
      </c>
      <c r="O2" s="70">
        <v>2012</v>
      </c>
      <c r="P2" s="70">
        <v>2013</v>
      </c>
      <c r="Q2" s="70">
        <v>2014</v>
      </c>
      <c r="R2" s="70">
        <v>2015</v>
      </c>
      <c r="S2" s="70">
        <v>2016</v>
      </c>
      <c r="T2" s="70">
        <v>2017</v>
      </c>
      <c r="U2" s="70">
        <v>2018</v>
      </c>
      <c r="V2" s="70">
        <v>2019</v>
      </c>
      <c r="W2" s="70">
        <v>2020</v>
      </c>
      <c r="X2" s="70">
        <v>2021</v>
      </c>
      <c r="Y2" s="70">
        <v>2022</v>
      </c>
      <c r="Z2" s="70">
        <v>2023</v>
      </c>
      <c r="AA2" s="70">
        <v>2024</v>
      </c>
      <c r="AB2" s="70">
        <v>2025</v>
      </c>
      <c r="AC2" s="70">
        <v>2026</v>
      </c>
      <c r="AD2" s="70">
        <v>2027</v>
      </c>
      <c r="AE2" s="70">
        <v>2028</v>
      </c>
      <c r="AF2" s="70">
        <v>2029</v>
      </c>
      <c r="AG2" s="70">
        <v>2030</v>
      </c>
      <c r="AH2" s="70">
        <v>2031</v>
      </c>
      <c r="AI2" s="70">
        <v>2032</v>
      </c>
      <c r="AJ2" s="70">
        <v>2033</v>
      </c>
      <c r="AK2" s="70">
        <v>2034</v>
      </c>
      <c r="AL2" s="70">
        <v>2035</v>
      </c>
      <c r="AM2" s="70">
        <v>2036</v>
      </c>
      <c r="AN2" s="70">
        <v>2037</v>
      </c>
      <c r="AO2" s="70">
        <v>2038</v>
      </c>
      <c r="AP2" s="70">
        <v>2039</v>
      </c>
      <c r="AQ2" s="70">
        <v>2040</v>
      </c>
      <c r="AR2" s="70">
        <v>2011</v>
      </c>
      <c r="AS2" s="70">
        <v>2012</v>
      </c>
      <c r="AT2" s="70">
        <v>2013</v>
      </c>
      <c r="AU2" s="70">
        <v>2014</v>
      </c>
      <c r="AV2" s="70">
        <v>2015</v>
      </c>
      <c r="AW2" s="70">
        <v>2016</v>
      </c>
      <c r="AX2" s="70">
        <v>2017</v>
      </c>
      <c r="AY2" s="70">
        <v>2018</v>
      </c>
      <c r="AZ2" s="70">
        <v>2019</v>
      </c>
      <c r="BA2" s="70">
        <v>2020</v>
      </c>
      <c r="BB2" s="70">
        <v>2021</v>
      </c>
      <c r="BC2" s="70">
        <v>2022</v>
      </c>
      <c r="BD2" s="70">
        <v>2023</v>
      </c>
      <c r="BE2" s="70">
        <v>2024</v>
      </c>
      <c r="BF2" s="70">
        <v>2025</v>
      </c>
      <c r="BG2" s="70">
        <v>2026</v>
      </c>
      <c r="BH2" s="70">
        <v>2027</v>
      </c>
      <c r="BI2" s="70">
        <v>2028</v>
      </c>
      <c r="BJ2" s="70">
        <v>2029</v>
      </c>
      <c r="BK2" s="70">
        <v>2030</v>
      </c>
      <c r="BL2" s="70">
        <v>2031</v>
      </c>
      <c r="BM2" s="70">
        <v>2032</v>
      </c>
      <c r="BN2" s="70">
        <v>2033</v>
      </c>
      <c r="BO2" s="70">
        <v>2034</v>
      </c>
      <c r="BP2" s="70">
        <v>2035</v>
      </c>
      <c r="BQ2" s="70">
        <v>2036</v>
      </c>
      <c r="BR2" s="70">
        <v>2037</v>
      </c>
      <c r="BS2" s="70">
        <v>2038</v>
      </c>
      <c r="BT2" s="70">
        <v>2039</v>
      </c>
      <c r="BU2" s="70">
        <v>2040</v>
      </c>
    </row>
    <row r="3" spans="1:73" ht="14.25" customHeight="1" x14ac:dyDescent="0.25">
      <c r="A3" s="61" t="s">
        <v>6</v>
      </c>
      <c r="B3" s="61" t="s">
        <v>39</v>
      </c>
      <c r="C3" s="61" t="s">
        <v>62</v>
      </c>
      <c r="D3" s="61" t="s">
        <v>24</v>
      </c>
      <c r="E3" s="61" t="s">
        <v>40</v>
      </c>
      <c r="F3" s="61" t="s">
        <v>20</v>
      </c>
      <c r="G3" s="61" t="s">
        <v>60</v>
      </c>
      <c r="H3" s="61">
        <v>2013</v>
      </c>
      <c r="I3" s="61" t="s">
        <v>61</v>
      </c>
      <c r="J3" s="61" t="s">
        <v>63</v>
      </c>
      <c r="K3" s="72">
        <v>1</v>
      </c>
      <c r="L3" s="73">
        <v>1.3427177385000001E-2</v>
      </c>
      <c r="M3" s="73">
        <v>73.310683679598</v>
      </c>
      <c r="N3" s="73" t="s">
        <v>22</v>
      </c>
      <c r="O3" s="73" t="s">
        <v>22</v>
      </c>
      <c r="P3" s="73">
        <v>8.812676622999999E-3</v>
      </c>
      <c r="Q3" s="73">
        <v>8.812676622999999E-3</v>
      </c>
      <c r="R3" s="73">
        <v>8.812676622999999E-3</v>
      </c>
      <c r="S3" s="73">
        <v>8.812676622999999E-3</v>
      </c>
      <c r="T3" s="73" t="s">
        <v>22</v>
      </c>
      <c r="U3" s="73" t="s">
        <v>22</v>
      </c>
      <c r="V3" s="73" t="s">
        <v>22</v>
      </c>
      <c r="W3" s="73" t="s">
        <v>22</v>
      </c>
      <c r="X3" s="73" t="s">
        <v>22</v>
      </c>
      <c r="Y3" s="73" t="s">
        <v>22</v>
      </c>
      <c r="Z3" s="73" t="s">
        <v>22</v>
      </c>
      <c r="AA3" s="73" t="s">
        <v>22</v>
      </c>
      <c r="AB3" s="73" t="s">
        <v>22</v>
      </c>
      <c r="AC3" s="73" t="s">
        <v>22</v>
      </c>
      <c r="AD3" s="73" t="s">
        <v>22</v>
      </c>
      <c r="AE3" s="73" t="s">
        <v>22</v>
      </c>
      <c r="AF3" s="73" t="s">
        <v>22</v>
      </c>
      <c r="AG3" s="73" t="s">
        <v>22</v>
      </c>
      <c r="AH3" s="73" t="s">
        <v>22</v>
      </c>
      <c r="AI3" s="73" t="s">
        <v>22</v>
      </c>
      <c r="AJ3" s="73" t="s">
        <v>22</v>
      </c>
      <c r="AK3" s="73" t="s">
        <v>22</v>
      </c>
      <c r="AL3" s="73" t="s">
        <v>22</v>
      </c>
      <c r="AM3" s="73" t="s">
        <v>22</v>
      </c>
      <c r="AN3" s="73" t="s">
        <v>22</v>
      </c>
      <c r="AO3" s="73" t="s">
        <v>22</v>
      </c>
      <c r="AP3" s="73" t="s">
        <v>22</v>
      </c>
      <c r="AQ3" s="73" t="s">
        <v>22</v>
      </c>
      <c r="AR3" s="73">
        <v>0</v>
      </c>
      <c r="AS3" s="73" t="s">
        <v>22</v>
      </c>
      <c r="AT3" s="73">
        <v>48.450767796975001</v>
      </c>
      <c r="AU3" s="73">
        <v>48.450767796975001</v>
      </c>
      <c r="AV3" s="73">
        <v>48.450767796975001</v>
      </c>
      <c r="AW3" s="73">
        <v>48.450767796975001</v>
      </c>
      <c r="AX3" s="73" t="s">
        <v>22</v>
      </c>
      <c r="AY3" s="73" t="s">
        <v>22</v>
      </c>
      <c r="AZ3" s="73" t="s">
        <v>22</v>
      </c>
      <c r="BA3" s="73" t="s">
        <v>22</v>
      </c>
      <c r="BB3" s="73" t="s">
        <v>22</v>
      </c>
      <c r="BC3" s="73" t="s">
        <v>22</v>
      </c>
      <c r="BD3" s="73" t="s">
        <v>22</v>
      </c>
      <c r="BE3" s="73" t="s">
        <v>22</v>
      </c>
      <c r="BF3" s="73" t="s">
        <v>22</v>
      </c>
      <c r="BG3" s="73" t="s">
        <v>22</v>
      </c>
      <c r="BH3" s="73" t="s">
        <v>22</v>
      </c>
      <c r="BI3" s="73" t="s">
        <v>22</v>
      </c>
      <c r="BJ3" s="73" t="s">
        <v>22</v>
      </c>
      <c r="BK3" s="73" t="s">
        <v>22</v>
      </c>
      <c r="BL3" s="73" t="s">
        <v>22</v>
      </c>
      <c r="BM3" s="73" t="s">
        <v>22</v>
      </c>
      <c r="BN3" s="73" t="s">
        <v>22</v>
      </c>
      <c r="BO3" s="73" t="s">
        <v>22</v>
      </c>
      <c r="BP3" s="73" t="s">
        <v>22</v>
      </c>
      <c r="BQ3" s="73" t="s">
        <v>22</v>
      </c>
      <c r="BR3" s="73" t="s">
        <v>22</v>
      </c>
      <c r="BS3" s="73" t="s">
        <v>22</v>
      </c>
      <c r="BT3" s="73" t="s">
        <v>22</v>
      </c>
      <c r="BU3" s="73" t="s">
        <v>22</v>
      </c>
    </row>
    <row r="4" spans="1:73" ht="14.25" customHeight="1" x14ac:dyDescent="0.25">
      <c r="A4" s="61" t="s">
        <v>6</v>
      </c>
      <c r="B4" s="61" t="s">
        <v>39</v>
      </c>
      <c r="C4" s="61" t="s">
        <v>42</v>
      </c>
      <c r="D4" s="61" t="s">
        <v>24</v>
      </c>
      <c r="E4" s="61" t="s">
        <v>40</v>
      </c>
      <c r="F4" s="61" t="s">
        <v>20</v>
      </c>
      <c r="G4" s="61" t="s">
        <v>60</v>
      </c>
      <c r="H4" s="61">
        <v>2012</v>
      </c>
      <c r="I4" s="61" t="s">
        <v>61</v>
      </c>
      <c r="J4" s="61" t="s">
        <v>36</v>
      </c>
      <c r="K4" s="72">
        <v>1</v>
      </c>
      <c r="L4" s="73">
        <v>1.5538839024E-2</v>
      </c>
      <c r="M4" s="73">
        <v>89.46545548605701</v>
      </c>
      <c r="N4" s="73" t="s">
        <v>22</v>
      </c>
      <c r="O4" s="73">
        <v>1.2677534960999999E-2</v>
      </c>
      <c r="P4" s="73">
        <v>1.2677534960999999E-2</v>
      </c>
      <c r="Q4" s="73">
        <v>1.2677534960999999E-2</v>
      </c>
      <c r="R4" s="73">
        <v>1.2677534960999999E-2</v>
      </c>
      <c r="S4" s="73">
        <v>1.2677534960999999E-2</v>
      </c>
      <c r="T4" s="73">
        <v>1.2677534960999999E-2</v>
      </c>
      <c r="U4" s="73">
        <v>1.2677534960999999E-2</v>
      </c>
      <c r="V4" s="73">
        <v>1.2677534960999999E-2</v>
      </c>
      <c r="W4" s="73">
        <v>1.2677534960999999E-2</v>
      </c>
      <c r="X4" s="73">
        <v>1.2677534960999999E-2</v>
      </c>
      <c r="Y4" s="73">
        <v>1.2677534960999999E-2</v>
      </c>
      <c r="Z4" s="73">
        <v>1.2677534960999999E-2</v>
      </c>
      <c r="AA4" s="73">
        <v>0</v>
      </c>
      <c r="AB4" s="73">
        <v>0</v>
      </c>
      <c r="AC4" s="73">
        <v>0</v>
      </c>
      <c r="AD4" s="73">
        <v>0</v>
      </c>
      <c r="AE4" s="73">
        <v>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0</v>
      </c>
      <c r="AL4" s="73">
        <v>0</v>
      </c>
      <c r="AM4" s="73">
        <v>0</v>
      </c>
      <c r="AN4" s="73">
        <v>0</v>
      </c>
      <c r="AO4" s="73">
        <v>0</v>
      </c>
      <c r="AP4" s="73">
        <v>0</v>
      </c>
      <c r="AQ4" s="73">
        <v>0</v>
      </c>
      <c r="AR4" s="73">
        <v>0</v>
      </c>
      <c r="AS4" s="73">
        <v>72.053117194587003</v>
      </c>
      <c r="AT4" s="73">
        <v>72.053117194587003</v>
      </c>
      <c r="AU4" s="73">
        <v>72.053117194587003</v>
      </c>
      <c r="AV4" s="73">
        <v>72.053117194587003</v>
      </c>
      <c r="AW4" s="73">
        <v>72.053117194587003</v>
      </c>
      <c r="AX4" s="73">
        <v>72.053117194587003</v>
      </c>
      <c r="AY4" s="73">
        <v>72.053117194587003</v>
      </c>
      <c r="AZ4" s="73">
        <v>72.053117194587003</v>
      </c>
      <c r="BA4" s="73">
        <v>72.053117194587003</v>
      </c>
      <c r="BB4" s="73">
        <v>72.053117194587003</v>
      </c>
      <c r="BC4" s="73">
        <v>72.053117194587003</v>
      </c>
      <c r="BD4" s="73">
        <v>72.053117194587003</v>
      </c>
      <c r="BE4" s="73">
        <v>0</v>
      </c>
      <c r="BF4" s="73">
        <v>0</v>
      </c>
      <c r="BG4" s="73">
        <v>0</v>
      </c>
      <c r="BH4" s="73">
        <v>0</v>
      </c>
      <c r="BI4" s="73">
        <v>0</v>
      </c>
      <c r="BJ4" s="73">
        <v>0</v>
      </c>
      <c r="BK4" s="73">
        <v>0</v>
      </c>
      <c r="BL4" s="73">
        <v>0</v>
      </c>
      <c r="BM4" s="73">
        <v>0</v>
      </c>
      <c r="BN4" s="73">
        <v>0</v>
      </c>
      <c r="BO4" s="73">
        <v>0</v>
      </c>
      <c r="BP4" s="73">
        <v>0</v>
      </c>
      <c r="BQ4" s="73">
        <v>0</v>
      </c>
      <c r="BR4" s="73">
        <v>0</v>
      </c>
      <c r="BS4" s="73">
        <v>0</v>
      </c>
      <c r="BT4" s="73">
        <v>0</v>
      </c>
      <c r="BU4" s="73">
        <v>0</v>
      </c>
    </row>
    <row r="5" spans="1:73" ht="14.25" customHeight="1" x14ac:dyDescent="0.25">
      <c r="A5" s="61" t="s">
        <v>6</v>
      </c>
      <c r="B5" s="61" t="s">
        <v>39</v>
      </c>
      <c r="C5" s="61" t="s">
        <v>42</v>
      </c>
      <c r="D5" s="61" t="s">
        <v>24</v>
      </c>
      <c r="E5" s="61" t="s">
        <v>40</v>
      </c>
      <c r="F5" s="61" t="s">
        <v>20</v>
      </c>
      <c r="G5" s="61" t="s">
        <v>60</v>
      </c>
      <c r="H5" s="61">
        <v>2013</v>
      </c>
      <c r="I5" s="61" t="s">
        <v>61</v>
      </c>
      <c r="J5" s="61" t="s">
        <v>36</v>
      </c>
      <c r="K5" s="72">
        <v>9</v>
      </c>
      <c r="L5" s="73">
        <v>3.6225750389E-2</v>
      </c>
      <c r="M5" s="73">
        <v>160.78135803312102</v>
      </c>
      <c r="N5" s="73" t="s">
        <v>22</v>
      </c>
      <c r="O5" s="73" t="s">
        <v>22</v>
      </c>
      <c r="P5" s="73">
        <v>2.4079357472000001E-2</v>
      </c>
      <c r="Q5" s="73">
        <v>2.4044550115E-2</v>
      </c>
      <c r="R5" s="73">
        <v>2.4044550115E-2</v>
      </c>
      <c r="S5" s="73">
        <v>2.4044550115E-2</v>
      </c>
      <c r="T5" s="73">
        <v>2.2787578294000001E-2</v>
      </c>
      <c r="U5" s="73">
        <v>2.1764049841999998E-2</v>
      </c>
      <c r="V5" s="73">
        <v>2.1764049841999998E-2</v>
      </c>
      <c r="W5" s="73">
        <v>2.1762240495000001E-2</v>
      </c>
      <c r="X5" s="73">
        <v>2.1761240237999999E-2</v>
      </c>
      <c r="Y5" s="73">
        <v>1.429996777E-2</v>
      </c>
      <c r="Z5" s="73">
        <v>5.724578032E-3</v>
      </c>
      <c r="AA5" s="73">
        <v>5.709575901E-3</v>
      </c>
      <c r="AB5" s="73">
        <v>4.3631831700000003E-4</v>
      </c>
      <c r="AC5" s="73">
        <v>4.3631831700000003E-4</v>
      </c>
      <c r="AD5" s="73">
        <v>4.3631831700000003E-4</v>
      </c>
      <c r="AE5" s="73">
        <v>4.3631831700000003E-4</v>
      </c>
      <c r="AF5" s="73">
        <v>4.3631831700000003E-4</v>
      </c>
      <c r="AG5" s="73">
        <v>4.3631831700000003E-4</v>
      </c>
      <c r="AH5" s="73">
        <v>4.3631831700000003E-4</v>
      </c>
      <c r="AI5" s="73">
        <v>4.3631831700000003E-4</v>
      </c>
      <c r="AJ5" s="73">
        <v>0</v>
      </c>
      <c r="AK5" s="73">
        <v>0</v>
      </c>
      <c r="AL5" s="73">
        <v>0</v>
      </c>
      <c r="AM5" s="73">
        <v>0</v>
      </c>
      <c r="AN5" s="73">
        <v>0</v>
      </c>
      <c r="AO5" s="73">
        <v>0</v>
      </c>
      <c r="AP5" s="73">
        <v>0</v>
      </c>
      <c r="AQ5" s="73">
        <v>0</v>
      </c>
      <c r="AR5" s="73">
        <v>0</v>
      </c>
      <c r="AS5" s="73">
        <v>0</v>
      </c>
      <c r="AT5" s="73">
        <v>109.20897853359901</v>
      </c>
      <c r="AU5" s="73">
        <v>109.099936022655</v>
      </c>
      <c r="AV5" s="73">
        <v>109.099936022655</v>
      </c>
      <c r="AW5" s="73">
        <v>109.099936022655</v>
      </c>
      <c r="AX5" s="73">
        <v>105.16215508707</v>
      </c>
      <c r="AY5" s="73">
        <v>100.84030499413501</v>
      </c>
      <c r="AZ5" s="73">
        <v>100.84030499413501</v>
      </c>
      <c r="BA5" s="73">
        <v>100.72672348759301</v>
      </c>
      <c r="BB5" s="73">
        <v>100.663932465351</v>
      </c>
      <c r="BC5" s="73">
        <v>69.158700714891012</v>
      </c>
      <c r="BD5" s="73">
        <v>31.948785806905001</v>
      </c>
      <c r="BE5" s="73">
        <v>31.007028940357998</v>
      </c>
      <c r="BF5" s="73">
        <v>1.366876303989</v>
      </c>
      <c r="BG5" s="73">
        <v>1.366876303989</v>
      </c>
      <c r="BH5" s="73">
        <v>1.366876303989</v>
      </c>
      <c r="BI5" s="73">
        <v>1.366876303989</v>
      </c>
      <c r="BJ5" s="73">
        <v>1.366876303989</v>
      </c>
      <c r="BK5" s="73">
        <v>1.366876303989</v>
      </c>
      <c r="BL5" s="73">
        <v>1.366876303989</v>
      </c>
      <c r="BM5" s="73">
        <v>1.366876303989</v>
      </c>
      <c r="BN5" s="73">
        <v>0</v>
      </c>
      <c r="BO5" s="73">
        <v>0</v>
      </c>
      <c r="BP5" s="73">
        <v>0</v>
      </c>
      <c r="BQ5" s="73">
        <v>0</v>
      </c>
      <c r="BR5" s="73">
        <v>0</v>
      </c>
      <c r="BS5" s="73">
        <v>0</v>
      </c>
      <c r="BT5" s="73">
        <v>0</v>
      </c>
      <c r="BU5" s="73">
        <v>0</v>
      </c>
    </row>
    <row r="6" spans="1:73" ht="14.25" customHeight="1" x14ac:dyDescent="0.25">
      <c r="A6" s="61" t="s">
        <v>6</v>
      </c>
      <c r="B6" s="61" t="s">
        <v>39</v>
      </c>
      <c r="C6" s="61" t="s">
        <v>42</v>
      </c>
      <c r="D6" s="61" t="s">
        <v>25</v>
      </c>
      <c r="E6" s="61" t="s">
        <v>40</v>
      </c>
      <c r="F6" s="61" t="s">
        <v>20</v>
      </c>
      <c r="G6" s="61" t="s">
        <v>60</v>
      </c>
      <c r="H6" s="61">
        <v>2013</v>
      </c>
      <c r="I6" s="61" t="s">
        <v>61</v>
      </c>
      <c r="J6" s="61" t="s">
        <v>36</v>
      </c>
      <c r="K6" s="72">
        <v>5</v>
      </c>
      <c r="L6" s="73">
        <v>2.4053613996999998E-2</v>
      </c>
      <c r="M6" s="73">
        <v>86.275302226461989</v>
      </c>
      <c r="N6" s="73" t="s">
        <v>22</v>
      </c>
      <c r="O6" s="73" t="s">
        <v>22</v>
      </c>
      <c r="P6" s="73">
        <v>1.6577709981000003E-2</v>
      </c>
      <c r="Q6" s="73">
        <v>1.6577709981000003E-2</v>
      </c>
      <c r="R6" s="73">
        <v>1.6577709981000003E-2</v>
      </c>
      <c r="S6" s="73">
        <v>1.6577709981000003E-2</v>
      </c>
      <c r="T6" s="73">
        <v>1.6577709981000003E-2</v>
      </c>
      <c r="U6" s="73">
        <v>1.6418923595999998E-2</v>
      </c>
      <c r="V6" s="73">
        <v>1.6418923595999998E-2</v>
      </c>
      <c r="W6" s="73">
        <v>1.6418923595999998E-2</v>
      </c>
      <c r="X6" s="73">
        <v>1.6418923595999998E-2</v>
      </c>
      <c r="Y6" s="73">
        <v>1.5261409627999999E-2</v>
      </c>
      <c r="Z6" s="73">
        <v>1.3933706047E-2</v>
      </c>
      <c r="AA6" s="73">
        <v>1.3933706047E-2</v>
      </c>
      <c r="AB6" s="73">
        <v>9.5743426449999992E-3</v>
      </c>
      <c r="AC6" s="73">
        <v>9.5743426449999992E-3</v>
      </c>
      <c r="AD6" s="73">
        <v>9.5743426449999992E-3</v>
      </c>
      <c r="AE6" s="73">
        <v>9.5743426449999992E-3</v>
      </c>
      <c r="AF6" s="73">
        <v>9.5743426449999992E-3</v>
      </c>
      <c r="AG6" s="73">
        <v>9.5743426449999992E-3</v>
      </c>
      <c r="AH6" s="73">
        <v>9.5743426449999992E-3</v>
      </c>
      <c r="AI6" s="73">
        <v>9.5743426449999992E-3</v>
      </c>
      <c r="AJ6" s="73">
        <v>0</v>
      </c>
      <c r="AK6" s="73">
        <v>0</v>
      </c>
      <c r="AL6" s="73">
        <v>0</v>
      </c>
      <c r="AM6" s="73">
        <v>0</v>
      </c>
      <c r="AN6" s="73">
        <v>0</v>
      </c>
      <c r="AO6" s="73">
        <v>0</v>
      </c>
      <c r="AP6" s="73">
        <v>0</v>
      </c>
      <c r="AQ6" s="73">
        <v>0</v>
      </c>
      <c r="AR6" s="73">
        <v>0</v>
      </c>
      <c r="AS6" s="73">
        <v>0</v>
      </c>
      <c r="AT6" s="73">
        <v>60.668847855091997</v>
      </c>
      <c r="AU6" s="73">
        <v>60.668847855091997</v>
      </c>
      <c r="AV6" s="73">
        <v>60.668847855091997</v>
      </c>
      <c r="AW6" s="73">
        <v>60.668847855091997</v>
      </c>
      <c r="AX6" s="73">
        <v>60.668847855091997</v>
      </c>
      <c r="AY6" s="73">
        <v>59.752589061051999</v>
      </c>
      <c r="AZ6" s="73">
        <v>59.752589061051999</v>
      </c>
      <c r="BA6" s="73">
        <v>59.752589061051999</v>
      </c>
      <c r="BB6" s="73">
        <v>59.752589061051999</v>
      </c>
      <c r="BC6" s="73">
        <v>53.073286209525996</v>
      </c>
      <c r="BD6" s="73">
        <v>45.411923528615993</v>
      </c>
      <c r="BE6" s="73">
        <v>45.411923528615993</v>
      </c>
      <c r="BF6" s="73">
        <v>20.141044422975998</v>
      </c>
      <c r="BG6" s="73">
        <v>20.141044422975998</v>
      </c>
      <c r="BH6" s="73">
        <v>20.141044422975998</v>
      </c>
      <c r="BI6" s="73">
        <v>18.198421606913001</v>
      </c>
      <c r="BJ6" s="73">
        <v>10.218875671681001</v>
      </c>
      <c r="BK6" s="73">
        <v>10.218875671681001</v>
      </c>
      <c r="BL6" s="73">
        <v>10.218875671681001</v>
      </c>
      <c r="BM6" s="73">
        <v>10.218875671681001</v>
      </c>
      <c r="BN6" s="73">
        <v>0</v>
      </c>
      <c r="BO6" s="73">
        <v>0</v>
      </c>
      <c r="BP6" s="73">
        <v>0</v>
      </c>
      <c r="BQ6" s="73">
        <v>0</v>
      </c>
      <c r="BR6" s="73">
        <v>0</v>
      </c>
      <c r="BS6" s="73">
        <v>0</v>
      </c>
      <c r="BT6" s="73">
        <v>0</v>
      </c>
      <c r="BU6" s="73">
        <v>0</v>
      </c>
    </row>
    <row r="7" spans="1:73" ht="14.25" customHeight="1" x14ac:dyDescent="0.25">
      <c r="A7" s="61" t="s">
        <v>6</v>
      </c>
      <c r="B7" s="61" t="s">
        <v>39</v>
      </c>
      <c r="C7" s="61" t="s">
        <v>65</v>
      </c>
      <c r="D7" s="61" t="s">
        <v>24</v>
      </c>
      <c r="E7" s="61" t="s">
        <v>40</v>
      </c>
      <c r="F7" s="61" t="s">
        <v>20</v>
      </c>
      <c r="G7" s="61" t="s">
        <v>60</v>
      </c>
      <c r="H7" s="61">
        <v>2012</v>
      </c>
      <c r="I7" s="61" t="s">
        <v>61</v>
      </c>
      <c r="J7" s="61" t="s">
        <v>36</v>
      </c>
      <c r="K7" s="72">
        <v>10</v>
      </c>
      <c r="L7" s="73">
        <v>1.7287101890999999E-2</v>
      </c>
      <c r="M7" s="73">
        <v>64.613279142585995</v>
      </c>
      <c r="N7" s="73" t="s">
        <v>22</v>
      </c>
      <c r="O7" s="73">
        <v>1.6307622011999999E-2</v>
      </c>
      <c r="P7" s="73">
        <v>1.6307622011999999E-2</v>
      </c>
      <c r="Q7" s="73">
        <v>1.6307622011999999E-2</v>
      </c>
      <c r="R7" s="73">
        <v>1.2031079989E-2</v>
      </c>
      <c r="S7" s="73">
        <v>1.2031079989E-2</v>
      </c>
      <c r="T7" s="73">
        <v>1.587090968E-3</v>
      </c>
      <c r="U7" s="73">
        <v>1.587090968E-3</v>
      </c>
      <c r="V7" s="73">
        <v>1.587090968E-3</v>
      </c>
      <c r="W7" s="73">
        <v>1.587090968E-3</v>
      </c>
      <c r="X7" s="73">
        <v>1.587090968E-3</v>
      </c>
      <c r="Y7" s="73">
        <v>1.5669783330000001E-3</v>
      </c>
      <c r="Z7" s="73">
        <v>1.5669783330000001E-3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60.868218153491</v>
      </c>
      <c r="AT7" s="73">
        <v>60.868218153491</v>
      </c>
      <c r="AU7" s="73">
        <v>60.868218153491</v>
      </c>
      <c r="AV7" s="73">
        <v>43.272278679723996</v>
      </c>
      <c r="AW7" s="73">
        <v>43.272278679723996</v>
      </c>
      <c r="AX7" s="73">
        <v>5.7691956526029999</v>
      </c>
      <c r="AY7" s="73">
        <v>5.7691956526029999</v>
      </c>
      <c r="AZ7" s="73">
        <v>5.7691956526029999</v>
      </c>
      <c r="BA7" s="73">
        <v>5.7691956526029999</v>
      </c>
      <c r="BB7" s="73">
        <v>5.7691956526029999</v>
      </c>
      <c r="BC7" s="73">
        <v>5.5723979040809999</v>
      </c>
      <c r="BD7" s="73">
        <v>5.5723979040809999</v>
      </c>
      <c r="BE7" s="73">
        <v>0</v>
      </c>
      <c r="BF7" s="73">
        <v>0</v>
      </c>
      <c r="BG7" s="73">
        <v>0</v>
      </c>
      <c r="BH7" s="73">
        <v>0</v>
      </c>
      <c r="BI7" s="73">
        <v>0</v>
      </c>
      <c r="BJ7" s="73">
        <v>0</v>
      </c>
      <c r="BK7" s="73">
        <v>0</v>
      </c>
      <c r="BL7" s="73">
        <v>0</v>
      </c>
      <c r="BM7" s="73">
        <v>0</v>
      </c>
      <c r="BN7" s="73">
        <v>0</v>
      </c>
      <c r="BO7" s="73">
        <v>0</v>
      </c>
      <c r="BP7" s="73">
        <v>0</v>
      </c>
      <c r="BQ7" s="73">
        <v>0</v>
      </c>
      <c r="BR7" s="73">
        <v>0</v>
      </c>
      <c r="BS7" s="73">
        <v>0</v>
      </c>
      <c r="BT7" s="73">
        <v>0</v>
      </c>
      <c r="BU7" s="73">
        <v>0</v>
      </c>
    </row>
    <row r="8" spans="1:73" ht="14.25" customHeight="1" x14ac:dyDescent="0.25">
      <c r="A8" s="61" t="s">
        <v>6</v>
      </c>
      <c r="B8" s="61" t="s">
        <v>39</v>
      </c>
      <c r="C8" s="61" t="s">
        <v>65</v>
      </c>
      <c r="D8" s="61" t="s">
        <v>24</v>
      </c>
      <c r="E8" s="61" t="s">
        <v>40</v>
      </c>
      <c r="F8" s="61" t="s">
        <v>20</v>
      </c>
      <c r="G8" s="61" t="s">
        <v>60</v>
      </c>
      <c r="H8" s="61">
        <v>2013</v>
      </c>
      <c r="I8" s="61" t="s">
        <v>61</v>
      </c>
      <c r="J8" s="61" t="s">
        <v>36</v>
      </c>
      <c r="K8" s="72">
        <v>105</v>
      </c>
      <c r="L8" s="73">
        <v>0.11402011106</v>
      </c>
      <c r="M8" s="73">
        <v>406.85559394826197</v>
      </c>
      <c r="N8" s="73" t="s">
        <v>22</v>
      </c>
      <c r="O8" s="73" t="s">
        <v>22</v>
      </c>
      <c r="P8" s="73">
        <v>0.107696949513</v>
      </c>
      <c r="Q8" s="73">
        <v>0.107696949513</v>
      </c>
      <c r="R8" s="73">
        <v>0.10612793945</v>
      </c>
      <c r="S8" s="73">
        <v>7.8438352788000001E-2</v>
      </c>
      <c r="T8" s="73">
        <v>1.3919555409000001E-2</v>
      </c>
      <c r="U8" s="73">
        <v>1.3887440932000001E-2</v>
      </c>
      <c r="V8" s="73">
        <v>1.3887440932000001E-2</v>
      </c>
      <c r="W8" s="73">
        <v>1.2407341339E-2</v>
      </c>
      <c r="X8" s="73">
        <v>1.2407341339E-2</v>
      </c>
      <c r="Y8" s="73">
        <v>1.2407341339E-2</v>
      </c>
      <c r="Z8" s="73">
        <v>1.0995800443E-2</v>
      </c>
      <c r="AA8" s="73">
        <v>1.0798859942E-2</v>
      </c>
      <c r="AB8" s="73">
        <v>5.6672607200000007E-4</v>
      </c>
      <c r="AC8" s="73">
        <v>5.6672607200000007E-4</v>
      </c>
      <c r="AD8" s="73">
        <v>5.6672607200000007E-4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 t="s">
        <v>22</v>
      </c>
      <c r="AT8" s="73">
        <v>384.01891699277701</v>
      </c>
      <c r="AU8" s="73">
        <v>384.01891699277701</v>
      </c>
      <c r="AV8" s="73">
        <v>378.08287740865001</v>
      </c>
      <c r="AW8" s="73">
        <v>265.61339390099801</v>
      </c>
      <c r="AX8" s="73">
        <v>50.059728085951001</v>
      </c>
      <c r="AY8" s="73">
        <v>50.027636495293997</v>
      </c>
      <c r="AZ8" s="73">
        <v>50.027636495293997</v>
      </c>
      <c r="BA8" s="73">
        <v>48.548591714102002</v>
      </c>
      <c r="BB8" s="73">
        <v>48.548591714102002</v>
      </c>
      <c r="BC8" s="73">
        <v>48.548591714102002</v>
      </c>
      <c r="BD8" s="73">
        <v>35.743269303383997</v>
      </c>
      <c r="BE8" s="73">
        <v>35.095925629488001</v>
      </c>
      <c r="BF8" s="73">
        <v>0.56632218807599999</v>
      </c>
      <c r="BG8" s="73">
        <v>0.56632218807599999</v>
      </c>
      <c r="BH8" s="73">
        <v>0.56632218807599999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</row>
    <row r="9" spans="1:73" ht="14.25" customHeight="1" x14ac:dyDescent="0.25">
      <c r="A9" s="61" t="s">
        <v>6</v>
      </c>
      <c r="B9" s="61" t="s">
        <v>39</v>
      </c>
      <c r="C9" s="61" t="s">
        <v>65</v>
      </c>
      <c r="D9" s="61" t="s">
        <v>25</v>
      </c>
      <c r="E9" s="61" t="s">
        <v>40</v>
      </c>
      <c r="F9" s="61" t="s">
        <v>20</v>
      </c>
      <c r="G9" s="61" t="s">
        <v>60</v>
      </c>
      <c r="H9" s="61">
        <v>2013</v>
      </c>
      <c r="I9" s="61" t="s">
        <v>61</v>
      </c>
      <c r="J9" s="61" t="s">
        <v>36</v>
      </c>
      <c r="K9" s="72">
        <v>11</v>
      </c>
      <c r="L9" s="73">
        <v>8.7703338360000001E-3</v>
      </c>
      <c r="M9" s="73">
        <v>25.877932948491001</v>
      </c>
      <c r="N9" s="73" t="s">
        <v>22</v>
      </c>
      <c r="O9" s="73" t="s">
        <v>22</v>
      </c>
      <c r="P9" s="73">
        <v>8.2839614129999999E-3</v>
      </c>
      <c r="Q9" s="73">
        <v>8.2839614129999999E-3</v>
      </c>
      <c r="R9" s="73">
        <v>8.2354858140000001E-3</v>
      </c>
      <c r="S9" s="73">
        <v>7.9641351530000005E-3</v>
      </c>
      <c r="T9" s="73">
        <v>1.8843609670000001E-3</v>
      </c>
      <c r="U9" s="73">
        <v>1.8843609670000001E-3</v>
      </c>
      <c r="V9" s="73">
        <v>1.8843609670000001E-3</v>
      </c>
      <c r="W9" s="73">
        <v>1.8843609670000001E-3</v>
      </c>
      <c r="X9" s="73">
        <v>1.8843609670000001E-3</v>
      </c>
      <c r="Y9" s="73">
        <v>1.8843609670000001E-3</v>
      </c>
      <c r="Z9" s="73">
        <v>1.780571196E-3</v>
      </c>
      <c r="AA9" s="73">
        <v>1.780571196E-3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 t="s">
        <v>22</v>
      </c>
      <c r="AT9" s="73">
        <v>24.425412683781001</v>
      </c>
      <c r="AU9" s="73">
        <v>24.425412683781001</v>
      </c>
      <c r="AV9" s="73">
        <v>24.270691862296999</v>
      </c>
      <c r="AW9" s="73">
        <v>23.404614944585997</v>
      </c>
      <c r="AX9" s="73">
        <v>5.9703616686069996</v>
      </c>
      <c r="AY9" s="73">
        <v>5.9703616686069996</v>
      </c>
      <c r="AZ9" s="73">
        <v>5.9703616686069996</v>
      </c>
      <c r="BA9" s="73">
        <v>5.9703616686069996</v>
      </c>
      <c r="BB9" s="73">
        <v>5.9703616686069996</v>
      </c>
      <c r="BC9" s="73">
        <v>5.9703616686069996</v>
      </c>
      <c r="BD9" s="73">
        <v>5.02879384429</v>
      </c>
      <c r="BE9" s="73">
        <v>5.02879384429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</row>
    <row r="10" spans="1:73" ht="14.25" customHeight="1" x14ac:dyDescent="0.25">
      <c r="A10" s="61" t="s">
        <v>6</v>
      </c>
      <c r="B10" s="61" t="s">
        <v>17</v>
      </c>
      <c r="C10" s="61" t="s">
        <v>66</v>
      </c>
      <c r="D10" s="61" t="s">
        <v>24</v>
      </c>
      <c r="E10" s="61" t="s">
        <v>19</v>
      </c>
      <c r="F10" s="61" t="s">
        <v>20</v>
      </c>
      <c r="G10" s="61" t="s">
        <v>60</v>
      </c>
      <c r="H10" s="61">
        <v>2013</v>
      </c>
      <c r="I10" s="61" t="s">
        <v>67</v>
      </c>
      <c r="J10" s="61" t="s">
        <v>68</v>
      </c>
      <c r="K10" s="72">
        <v>709.94448098199996</v>
      </c>
      <c r="L10" s="73">
        <v>9.4902656299999998E-4</v>
      </c>
      <c r="M10" s="73">
        <v>14.003078522620001</v>
      </c>
      <c r="N10" s="73">
        <v>0</v>
      </c>
      <c r="O10" s="73">
        <v>0</v>
      </c>
      <c r="P10" s="73">
        <v>1.0572251330000001E-3</v>
      </c>
      <c r="Q10" s="73">
        <v>1.0572251330000001E-3</v>
      </c>
      <c r="R10" s="73">
        <v>1.019064944E-3</v>
      </c>
      <c r="S10" s="73">
        <v>8.7359153599999998E-4</v>
      </c>
      <c r="T10" s="73">
        <v>8.7359153599999998E-4</v>
      </c>
      <c r="U10" s="73">
        <v>8.7359153599999998E-4</v>
      </c>
      <c r="V10" s="73">
        <v>8.7359153599999998E-4</v>
      </c>
      <c r="W10" s="73">
        <v>8.7236914099999999E-4</v>
      </c>
      <c r="X10" s="73">
        <v>6.5248159400000001E-4</v>
      </c>
      <c r="Y10" s="73">
        <v>6.5248159400000001E-4</v>
      </c>
      <c r="Z10" s="73">
        <v>5.2411621200000006E-4</v>
      </c>
      <c r="AA10" s="73">
        <v>5.241015449999999E-4</v>
      </c>
      <c r="AB10" s="73">
        <v>5.241015449999999E-4</v>
      </c>
      <c r="AC10" s="73">
        <v>5.2332021E-4</v>
      </c>
      <c r="AD10" s="73">
        <v>5.2332021E-4</v>
      </c>
      <c r="AE10" s="73">
        <v>5.2268014799999993E-4</v>
      </c>
      <c r="AF10" s="73">
        <v>5.0652865899999998E-4</v>
      </c>
      <c r="AG10" s="73">
        <v>2.9732108400000001E-4</v>
      </c>
      <c r="AH10" s="73">
        <v>2.9732108400000001E-4</v>
      </c>
      <c r="AI10" s="73">
        <v>2.9732108400000001E-4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15.774028820031001</v>
      </c>
      <c r="AU10" s="73">
        <v>15.774028820031001</v>
      </c>
      <c r="AV10" s="73">
        <v>15.166162775787999</v>
      </c>
      <c r="AW10" s="73">
        <v>12.848869575674</v>
      </c>
      <c r="AX10" s="73">
        <v>12.848869575674</v>
      </c>
      <c r="AY10" s="73">
        <v>12.848869575674</v>
      </c>
      <c r="AZ10" s="73">
        <v>12.848869575674</v>
      </c>
      <c r="BA10" s="73">
        <v>12.838161391445</v>
      </c>
      <c r="BB10" s="73">
        <v>9.3355011957170007</v>
      </c>
      <c r="BC10" s="73">
        <v>9.3355011957170007</v>
      </c>
      <c r="BD10" s="73">
        <v>8.4882682899699997</v>
      </c>
      <c r="BE10" s="73">
        <v>8.3673916160499999</v>
      </c>
      <c r="BF10" s="73">
        <v>8.3673916160499999</v>
      </c>
      <c r="BG10" s="73">
        <v>8.3329945371850016</v>
      </c>
      <c r="BH10" s="73">
        <v>8.3329945371850016</v>
      </c>
      <c r="BI10" s="73">
        <v>8.3259419577039999</v>
      </c>
      <c r="BJ10" s="73">
        <v>8.0686596322189992</v>
      </c>
      <c r="BK10" s="73">
        <v>4.7361241795710001</v>
      </c>
      <c r="BL10" s="73">
        <v>4.7361241795710001</v>
      </c>
      <c r="BM10" s="73">
        <v>4.7361241795710001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</row>
    <row r="11" spans="1:73" ht="14.25" customHeight="1" x14ac:dyDescent="0.25">
      <c r="A11" s="61" t="s">
        <v>6</v>
      </c>
      <c r="B11" s="61" t="s">
        <v>17</v>
      </c>
      <c r="C11" s="61" t="s">
        <v>66</v>
      </c>
      <c r="D11" s="61" t="s">
        <v>25</v>
      </c>
      <c r="E11" s="61" t="s">
        <v>19</v>
      </c>
      <c r="F11" s="61" t="s">
        <v>20</v>
      </c>
      <c r="G11" s="61" t="s">
        <v>60</v>
      </c>
      <c r="H11" s="61">
        <v>2013</v>
      </c>
      <c r="I11" s="61" t="s">
        <v>67</v>
      </c>
      <c r="J11" s="61" t="s">
        <v>68</v>
      </c>
      <c r="K11" s="72">
        <v>298.055570902</v>
      </c>
      <c r="L11" s="73">
        <v>3.9842925999999999E-4</v>
      </c>
      <c r="M11" s="73">
        <v>5.8789041611629997</v>
      </c>
      <c r="N11" s="73">
        <v>0</v>
      </c>
      <c r="O11" s="73">
        <v>0</v>
      </c>
      <c r="P11" s="73">
        <v>4.4385420099999999E-4</v>
      </c>
      <c r="Q11" s="73">
        <v>4.4385420099999999E-4</v>
      </c>
      <c r="R11" s="73">
        <v>4.2783343200000003E-4</v>
      </c>
      <c r="S11" s="73">
        <v>3.6675941699999999E-4</v>
      </c>
      <c r="T11" s="73">
        <v>3.6675941699999999E-4</v>
      </c>
      <c r="U11" s="73">
        <v>3.6675941699999999E-4</v>
      </c>
      <c r="V11" s="73">
        <v>3.6675941699999999E-4</v>
      </c>
      <c r="W11" s="73">
        <v>3.6624622000000002E-4</v>
      </c>
      <c r="X11" s="73">
        <v>2.7393096099999998E-4</v>
      </c>
      <c r="Y11" s="73">
        <v>2.7393096099999998E-4</v>
      </c>
      <c r="Z11" s="73">
        <v>2.20039399E-4</v>
      </c>
      <c r="AA11" s="73">
        <v>2.20033241E-4</v>
      </c>
      <c r="AB11" s="73">
        <v>2.20033241E-4</v>
      </c>
      <c r="AC11" s="73">
        <v>2.1970521400000001E-4</v>
      </c>
      <c r="AD11" s="73">
        <v>2.1970521400000001E-4</v>
      </c>
      <c r="AE11" s="73">
        <v>2.1943649700000001E-4</v>
      </c>
      <c r="AF11" s="73">
        <v>2.12655627E-4</v>
      </c>
      <c r="AG11" s="73">
        <v>1.24824135E-4</v>
      </c>
      <c r="AH11" s="73">
        <v>1.24824135E-4</v>
      </c>
      <c r="AI11" s="73">
        <v>1.24824135E-4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6.6224011754690002</v>
      </c>
      <c r="AU11" s="73">
        <v>6.6224011754690002</v>
      </c>
      <c r="AV11" s="73">
        <v>6.3672011341950006</v>
      </c>
      <c r="AW11" s="73">
        <v>5.3943333026840001</v>
      </c>
      <c r="AX11" s="73">
        <v>5.3943333026840001</v>
      </c>
      <c r="AY11" s="73">
        <v>5.3943333026840001</v>
      </c>
      <c r="AZ11" s="73">
        <v>5.3943333026840001</v>
      </c>
      <c r="BA11" s="73">
        <v>5.3898376920429998</v>
      </c>
      <c r="BB11" s="73">
        <v>3.9193179369369999</v>
      </c>
      <c r="BC11" s="73">
        <v>3.9193179369369999</v>
      </c>
      <c r="BD11" s="73">
        <v>3.563624647992</v>
      </c>
      <c r="BE11" s="73">
        <v>3.512877065584</v>
      </c>
      <c r="BF11" s="73">
        <v>3.512877065584</v>
      </c>
      <c r="BG11" s="73">
        <v>3.4984361603389997</v>
      </c>
      <c r="BH11" s="73">
        <v>3.4984361603389997</v>
      </c>
      <c r="BI11" s="73">
        <v>3.4954752800739999</v>
      </c>
      <c r="BJ11" s="73">
        <v>3.3874605937709998</v>
      </c>
      <c r="BK11" s="73">
        <v>1.9883642087769999</v>
      </c>
      <c r="BL11" s="73">
        <v>1.9883642087769999</v>
      </c>
      <c r="BM11" s="73">
        <v>1.9883642087769999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</row>
    <row r="12" spans="1:73" ht="14.25" customHeight="1" x14ac:dyDescent="0.25">
      <c r="A12" s="61" t="s">
        <v>6</v>
      </c>
      <c r="B12" s="61" t="s">
        <v>17</v>
      </c>
      <c r="C12" s="61" t="s">
        <v>18</v>
      </c>
      <c r="D12" s="61" t="s">
        <v>24</v>
      </c>
      <c r="E12" s="61" t="s">
        <v>19</v>
      </c>
      <c r="F12" s="61" t="s">
        <v>20</v>
      </c>
      <c r="G12" s="61" t="s">
        <v>60</v>
      </c>
      <c r="H12" s="61">
        <v>2013</v>
      </c>
      <c r="I12" s="61" t="s">
        <v>69</v>
      </c>
      <c r="J12" s="61" t="s">
        <v>23</v>
      </c>
      <c r="K12" s="72">
        <v>10</v>
      </c>
      <c r="L12" s="73">
        <v>3.9365566630000003E-3</v>
      </c>
      <c r="M12" s="73">
        <v>7.0191237099999997</v>
      </c>
      <c r="N12" s="73" t="s">
        <v>22</v>
      </c>
      <c r="O12" s="73" t="s">
        <v>22</v>
      </c>
      <c r="P12" s="73">
        <v>2.0719409899999999E-3</v>
      </c>
      <c r="Q12" s="73">
        <v>2.0719409899999999E-3</v>
      </c>
      <c r="R12" s="73">
        <v>2.0719409899999999E-3</v>
      </c>
      <c r="S12" s="73">
        <v>2.0719409899999999E-3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 t="s">
        <v>22</v>
      </c>
      <c r="AT12" s="73">
        <v>3.6943987799999998</v>
      </c>
      <c r="AU12" s="73">
        <v>3.6943987799999998</v>
      </c>
      <c r="AV12" s="73">
        <v>3.6943987799999998</v>
      </c>
      <c r="AW12" s="73">
        <v>3.6943987799999998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</row>
    <row r="13" spans="1:73" ht="14.25" customHeight="1" x14ac:dyDescent="0.25">
      <c r="A13" s="61" t="s">
        <v>6</v>
      </c>
      <c r="B13" s="61" t="s">
        <v>17</v>
      </c>
      <c r="C13" s="61" t="s">
        <v>18</v>
      </c>
      <c r="D13" s="61" t="s">
        <v>25</v>
      </c>
      <c r="E13" s="61" t="s">
        <v>19</v>
      </c>
      <c r="F13" s="61" t="s">
        <v>20</v>
      </c>
      <c r="G13" s="61" t="s">
        <v>60</v>
      </c>
      <c r="H13" s="61">
        <v>2013</v>
      </c>
      <c r="I13" s="61" t="s">
        <v>69</v>
      </c>
      <c r="J13" s="61" t="s">
        <v>23</v>
      </c>
      <c r="K13" s="72">
        <v>3</v>
      </c>
      <c r="L13" s="73">
        <v>1.180966999E-3</v>
      </c>
      <c r="M13" s="73">
        <v>2.105737113</v>
      </c>
      <c r="N13" s="73" t="s">
        <v>22</v>
      </c>
      <c r="O13" s="73" t="s">
        <v>22</v>
      </c>
      <c r="P13" s="73">
        <v>6.2158229699999998E-4</v>
      </c>
      <c r="Q13" s="73">
        <v>6.2158229699999998E-4</v>
      </c>
      <c r="R13" s="73">
        <v>6.2158229699999998E-4</v>
      </c>
      <c r="S13" s="73">
        <v>6.2158229699999998E-4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 t="s">
        <v>22</v>
      </c>
      <c r="AT13" s="73">
        <v>1.1083196339999999</v>
      </c>
      <c r="AU13" s="73">
        <v>1.1083196339999999</v>
      </c>
      <c r="AV13" s="73">
        <v>1.1083196339999999</v>
      </c>
      <c r="AW13" s="73">
        <v>1.1083196339999999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</row>
    <row r="14" spans="1:73" ht="14.25" customHeight="1" x14ac:dyDescent="0.25">
      <c r="A14" s="61" t="s">
        <v>6</v>
      </c>
      <c r="B14" s="61" t="s">
        <v>17</v>
      </c>
      <c r="C14" s="61" t="s">
        <v>26</v>
      </c>
      <c r="D14" s="61" t="s">
        <v>24</v>
      </c>
      <c r="E14" s="61" t="s">
        <v>19</v>
      </c>
      <c r="F14" s="61" t="s">
        <v>20</v>
      </c>
      <c r="G14" s="61" t="s">
        <v>60</v>
      </c>
      <c r="H14" s="61">
        <v>2013</v>
      </c>
      <c r="I14" s="61" t="s">
        <v>61</v>
      </c>
      <c r="J14" s="61" t="s">
        <v>23</v>
      </c>
      <c r="K14" s="72">
        <v>34</v>
      </c>
      <c r="L14" s="73">
        <v>5.0787515420000007E-3</v>
      </c>
      <c r="M14" s="73">
        <v>30.600374285093</v>
      </c>
      <c r="N14" s="73" t="s">
        <v>22</v>
      </c>
      <c r="O14" s="73" t="s">
        <v>22</v>
      </c>
      <c r="P14" s="73">
        <v>2.3088379149999996E-3</v>
      </c>
      <c r="Q14" s="73">
        <v>2.3088379149999996E-3</v>
      </c>
      <c r="R14" s="73">
        <v>2.3088379149999996E-3</v>
      </c>
      <c r="S14" s="73">
        <v>2.3088379149999996E-3</v>
      </c>
      <c r="T14" s="73">
        <v>1.5171564589999999E-3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 t="s">
        <v>22</v>
      </c>
      <c r="AT14" s="73">
        <v>14.234920145756</v>
      </c>
      <c r="AU14" s="73">
        <v>14.234920145756</v>
      </c>
      <c r="AV14" s="73">
        <v>14.234920145756</v>
      </c>
      <c r="AW14" s="73">
        <v>14.234920145756</v>
      </c>
      <c r="AX14" s="73">
        <v>10.322983205224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</row>
    <row r="15" spans="1:73" ht="14.25" customHeight="1" x14ac:dyDescent="0.25">
      <c r="A15" s="61" t="s">
        <v>6</v>
      </c>
      <c r="B15" s="61" t="s">
        <v>17</v>
      </c>
      <c r="C15" s="61" t="s">
        <v>26</v>
      </c>
      <c r="D15" s="61" t="s">
        <v>25</v>
      </c>
      <c r="E15" s="61" t="s">
        <v>19</v>
      </c>
      <c r="F15" s="61" t="s">
        <v>20</v>
      </c>
      <c r="G15" s="61" t="s">
        <v>60</v>
      </c>
      <c r="H15" s="61">
        <v>2013</v>
      </c>
      <c r="I15" s="61" t="s">
        <v>61</v>
      </c>
      <c r="J15" s="61" t="s">
        <v>23</v>
      </c>
      <c r="K15" s="72">
        <v>47</v>
      </c>
      <c r="L15" s="73">
        <v>6.3294328799999994E-3</v>
      </c>
      <c r="M15" s="73">
        <v>42.523047194076</v>
      </c>
      <c r="N15" s="73" t="s">
        <v>22</v>
      </c>
      <c r="O15" s="73" t="s">
        <v>22</v>
      </c>
      <c r="P15" s="73">
        <v>2.969137595E-3</v>
      </c>
      <c r="Q15" s="73">
        <v>2.969137595E-3</v>
      </c>
      <c r="R15" s="73">
        <v>2.969137595E-3</v>
      </c>
      <c r="S15" s="73">
        <v>2.8643535649999999E-3</v>
      </c>
      <c r="T15" s="73">
        <v>1.6992152339999999E-3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 t="s">
        <v>22</v>
      </c>
      <c r="AT15" s="73">
        <v>20.100549684545999</v>
      </c>
      <c r="AU15" s="73">
        <v>20.100549684545999</v>
      </c>
      <c r="AV15" s="73">
        <v>20.100549684545999</v>
      </c>
      <c r="AW15" s="73">
        <v>19.998005166212998</v>
      </c>
      <c r="AX15" s="73">
        <v>11.561741189851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</row>
    <row r="16" spans="1:73" ht="14.25" customHeight="1" x14ac:dyDescent="0.25">
      <c r="A16" s="61" t="s">
        <v>6</v>
      </c>
      <c r="B16" s="61" t="s">
        <v>17</v>
      </c>
      <c r="C16" s="61" t="s">
        <v>70</v>
      </c>
      <c r="D16" s="61" t="s">
        <v>24</v>
      </c>
      <c r="E16" s="61" t="s">
        <v>19</v>
      </c>
      <c r="F16" s="61" t="s">
        <v>20</v>
      </c>
      <c r="G16" s="61" t="s">
        <v>60</v>
      </c>
      <c r="H16" s="61">
        <v>2013</v>
      </c>
      <c r="I16" s="61" t="s">
        <v>67</v>
      </c>
      <c r="J16" s="61" t="s">
        <v>68</v>
      </c>
      <c r="K16" s="72">
        <v>1933.5352505850001</v>
      </c>
      <c r="L16" s="73">
        <v>2.3365485879999997E-3</v>
      </c>
      <c r="M16" s="73">
        <v>33.648204511216001</v>
      </c>
      <c r="N16" s="73">
        <v>0</v>
      </c>
      <c r="O16" s="73">
        <v>0</v>
      </c>
      <c r="P16" s="73">
        <v>2.4224372280000003E-3</v>
      </c>
      <c r="Q16" s="73">
        <v>2.4224372280000003E-3</v>
      </c>
      <c r="R16" s="73">
        <v>2.289446563E-3</v>
      </c>
      <c r="S16" s="73">
        <v>1.8355831789999999E-3</v>
      </c>
      <c r="T16" s="73">
        <v>1.8355831789999999E-3</v>
      </c>
      <c r="U16" s="73">
        <v>1.8355831789999999E-3</v>
      </c>
      <c r="V16" s="73">
        <v>1.8355831789999999E-3</v>
      </c>
      <c r="W16" s="73">
        <v>1.8321108680000001E-3</v>
      </c>
      <c r="X16" s="73">
        <v>1.574681352E-3</v>
      </c>
      <c r="Y16" s="73">
        <v>1.574681352E-3</v>
      </c>
      <c r="Z16" s="73">
        <v>1.142634221E-3</v>
      </c>
      <c r="AA16" s="73">
        <v>7.3805895899999995E-4</v>
      </c>
      <c r="AB16" s="73">
        <v>7.3805895899999995E-4</v>
      </c>
      <c r="AC16" s="73">
        <v>7.2351971999999999E-4</v>
      </c>
      <c r="AD16" s="73">
        <v>7.2351971999999999E-4</v>
      </c>
      <c r="AE16" s="73">
        <v>7.1606069500000007E-4</v>
      </c>
      <c r="AF16" s="73">
        <v>6.1808069399999996E-4</v>
      </c>
      <c r="AG16" s="73">
        <v>3.6279940900000001E-4</v>
      </c>
      <c r="AH16" s="73">
        <v>3.6279940900000001E-4</v>
      </c>
      <c r="AI16" s="73">
        <v>3.6279940900000001E-4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35.159616164337002</v>
      </c>
      <c r="AU16" s="73">
        <v>35.159616164337002</v>
      </c>
      <c r="AV16" s="73">
        <v>33.041164633148</v>
      </c>
      <c r="AW16" s="73">
        <v>25.811427285113002</v>
      </c>
      <c r="AX16" s="73">
        <v>25.811427285113002</v>
      </c>
      <c r="AY16" s="73">
        <v>25.811427285113002</v>
      </c>
      <c r="AZ16" s="73">
        <v>25.811427285113002</v>
      </c>
      <c r="BA16" s="73">
        <v>25.781009834257997</v>
      </c>
      <c r="BB16" s="73">
        <v>21.68033141594</v>
      </c>
      <c r="BC16" s="73">
        <v>21.68033141594</v>
      </c>
      <c r="BD16" s="73">
        <v>18.86538574958</v>
      </c>
      <c r="BE16" s="73">
        <v>12.128619770256</v>
      </c>
      <c r="BF16" s="73">
        <v>12.128619770256</v>
      </c>
      <c r="BG16" s="73">
        <v>11.488551444660999</v>
      </c>
      <c r="BH16" s="73">
        <v>11.488551444660999</v>
      </c>
      <c r="BI16" s="73">
        <v>11.406363541299999</v>
      </c>
      <c r="BJ16" s="73">
        <v>9.8456082634340003</v>
      </c>
      <c r="BK16" s="73">
        <v>5.7791497018110007</v>
      </c>
      <c r="BL16" s="73">
        <v>5.7791497018110007</v>
      </c>
      <c r="BM16" s="73">
        <v>5.7791497018110007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</row>
    <row r="17" spans="1:73" ht="14.25" customHeight="1" x14ac:dyDescent="0.25">
      <c r="A17" s="61" t="s">
        <v>6</v>
      </c>
      <c r="B17" s="61" t="s">
        <v>17</v>
      </c>
      <c r="C17" s="61" t="s">
        <v>70</v>
      </c>
      <c r="D17" s="61" t="s">
        <v>25</v>
      </c>
      <c r="E17" s="61" t="s">
        <v>19</v>
      </c>
      <c r="F17" s="61" t="s">
        <v>20</v>
      </c>
      <c r="G17" s="61" t="s">
        <v>60</v>
      </c>
      <c r="H17" s="61">
        <v>2013</v>
      </c>
      <c r="I17" s="61" t="s">
        <v>67</v>
      </c>
      <c r="J17" s="61" t="s">
        <v>68</v>
      </c>
      <c r="K17" s="72">
        <v>811.75495888700004</v>
      </c>
      <c r="L17" s="73">
        <v>9.8095180999999989E-4</v>
      </c>
      <c r="M17" s="73">
        <v>14.126505767794001</v>
      </c>
      <c r="N17" s="73">
        <v>0</v>
      </c>
      <c r="O17" s="73">
        <v>0</v>
      </c>
      <c r="P17" s="73">
        <v>1.017010387E-3</v>
      </c>
      <c r="Q17" s="73">
        <v>1.017010387E-3</v>
      </c>
      <c r="R17" s="73">
        <v>9.6117699400000004E-4</v>
      </c>
      <c r="S17" s="73">
        <v>7.7063179899999998E-4</v>
      </c>
      <c r="T17" s="73">
        <v>7.7063179899999998E-4</v>
      </c>
      <c r="U17" s="73">
        <v>7.7063179899999998E-4</v>
      </c>
      <c r="V17" s="73">
        <v>7.7063179899999998E-4</v>
      </c>
      <c r="W17" s="73">
        <v>7.6917401999999999E-4</v>
      </c>
      <c r="X17" s="73">
        <v>6.6109753900000004E-4</v>
      </c>
      <c r="Y17" s="73">
        <v>6.6109753900000004E-4</v>
      </c>
      <c r="Z17" s="73">
        <v>4.7971144799999996E-4</v>
      </c>
      <c r="AA17" s="73">
        <v>3.0985885600000004E-4</v>
      </c>
      <c r="AB17" s="73">
        <v>3.0985885600000004E-4</v>
      </c>
      <c r="AC17" s="73">
        <v>3.0375485600000004E-4</v>
      </c>
      <c r="AD17" s="73">
        <v>3.0375485600000004E-4</v>
      </c>
      <c r="AE17" s="73">
        <v>3.0062333699999998E-4</v>
      </c>
      <c r="AF17" s="73">
        <v>2.5948845199999998E-4</v>
      </c>
      <c r="AG17" s="73">
        <v>1.5231386100000001E-4</v>
      </c>
      <c r="AH17" s="73">
        <v>1.5231386100000001E-4</v>
      </c>
      <c r="AI17" s="73">
        <v>1.5231386100000001E-4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14.76104082681</v>
      </c>
      <c r="AU17" s="73">
        <v>14.76104082681</v>
      </c>
      <c r="AV17" s="73">
        <v>13.871652575376</v>
      </c>
      <c r="AW17" s="73">
        <v>10.836396227222</v>
      </c>
      <c r="AX17" s="73">
        <v>10.836396227222</v>
      </c>
      <c r="AY17" s="73">
        <v>10.836396227222</v>
      </c>
      <c r="AZ17" s="73">
        <v>10.836396227222</v>
      </c>
      <c r="BA17" s="73">
        <v>10.823626086848</v>
      </c>
      <c r="BB17" s="73">
        <v>9.1020406956000013</v>
      </c>
      <c r="BC17" s="73">
        <v>9.1020406956000013</v>
      </c>
      <c r="BD17" s="73">
        <v>7.9202437239780004</v>
      </c>
      <c r="BE17" s="73">
        <v>5.0919512535289995</v>
      </c>
      <c r="BF17" s="73">
        <v>5.0919512535289995</v>
      </c>
      <c r="BG17" s="73">
        <v>4.8232317475509996</v>
      </c>
      <c r="BH17" s="73">
        <v>4.8232317475509996</v>
      </c>
      <c r="BI17" s="73">
        <v>4.7887268487689996</v>
      </c>
      <c r="BJ17" s="73">
        <v>4.1334758850050006</v>
      </c>
      <c r="BK17" s="73">
        <v>2.426256995923</v>
      </c>
      <c r="BL17" s="73">
        <v>2.426256995923</v>
      </c>
      <c r="BM17" s="73">
        <v>2.426256995923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</row>
    <row r="18" spans="1:73" ht="14.25" customHeight="1" x14ac:dyDescent="0.25">
      <c r="A18" s="61" t="s">
        <v>6</v>
      </c>
      <c r="B18" s="61" t="s">
        <v>17</v>
      </c>
      <c r="C18" s="61" t="s">
        <v>47</v>
      </c>
      <c r="D18" s="61" t="s">
        <v>24</v>
      </c>
      <c r="E18" s="61" t="s">
        <v>19</v>
      </c>
      <c r="F18" s="61" t="s">
        <v>20</v>
      </c>
      <c r="G18" s="61" t="s">
        <v>60</v>
      </c>
      <c r="H18" s="61">
        <v>2013</v>
      </c>
      <c r="I18" s="61" t="s">
        <v>61</v>
      </c>
      <c r="J18" s="61" t="s">
        <v>71</v>
      </c>
      <c r="K18" s="72">
        <v>127</v>
      </c>
      <c r="L18" s="73">
        <v>7.193345296E-3</v>
      </c>
      <c r="M18" s="73">
        <v>95.179881166344998</v>
      </c>
      <c r="N18" s="73">
        <v>0</v>
      </c>
      <c r="O18" s="73">
        <v>0</v>
      </c>
      <c r="P18" s="73">
        <v>7.1933452410000006E-3</v>
      </c>
      <c r="Q18" s="73">
        <v>6.9420451080000004E-3</v>
      </c>
      <c r="R18" s="73">
        <v>6.9191996149999997E-3</v>
      </c>
      <c r="S18" s="73">
        <v>6.3783402620000004E-3</v>
      </c>
      <c r="T18" s="73">
        <v>6.1992924509999998E-3</v>
      </c>
      <c r="U18" s="73">
        <v>6.0202446440000001E-3</v>
      </c>
      <c r="V18" s="73">
        <v>5.7328741120000002E-3</v>
      </c>
      <c r="W18" s="73">
        <v>5.7328741120000002E-3</v>
      </c>
      <c r="X18" s="73">
        <v>3.5689487810000001E-3</v>
      </c>
      <c r="Y18" s="73">
        <v>3.4450918939999998E-3</v>
      </c>
      <c r="Z18" s="73">
        <v>2.723625751E-3</v>
      </c>
      <c r="AA18" s="73">
        <v>2.723625751E-3</v>
      </c>
      <c r="AB18" s="73">
        <v>2.2577377279999998E-3</v>
      </c>
      <c r="AC18" s="73">
        <v>2.2577377279999998E-3</v>
      </c>
      <c r="AD18" s="73">
        <v>3.65975501E-4</v>
      </c>
      <c r="AE18" s="73">
        <v>2.569227E-4</v>
      </c>
      <c r="AF18" s="73">
        <v>2.569227E-4</v>
      </c>
      <c r="AG18" s="73">
        <v>2.569227E-4</v>
      </c>
      <c r="AH18" s="73">
        <v>2.569227E-4</v>
      </c>
      <c r="AI18" s="73">
        <v>2.569227E-4</v>
      </c>
      <c r="AJ18" s="73">
        <v>2.569227E-4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95.179881980895999</v>
      </c>
      <c r="AU18" s="73">
        <v>90.342189765930001</v>
      </c>
      <c r="AV18" s="73">
        <v>89.902399856567001</v>
      </c>
      <c r="AW18" s="73">
        <v>79.490503145218</v>
      </c>
      <c r="AX18" s="73">
        <v>76.04371673393301</v>
      </c>
      <c r="AY18" s="73">
        <v>72.596929147720004</v>
      </c>
      <c r="AZ18" s="73">
        <v>67.064858148574999</v>
      </c>
      <c r="BA18" s="73">
        <v>66.876320611954</v>
      </c>
      <c r="BB18" s="73">
        <v>25.219341171265</v>
      </c>
      <c r="BC18" s="73">
        <v>25.1036664505</v>
      </c>
      <c r="BD18" s="73">
        <v>19.154243377686001</v>
      </c>
      <c r="BE18" s="73">
        <v>19.154243377686001</v>
      </c>
      <c r="BF18" s="73">
        <v>17.605326324463</v>
      </c>
      <c r="BG18" s="73">
        <v>17.605326324463</v>
      </c>
      <c r="BH18" s="73">
        <v>2.7934114074709999</v>
      </c>
      <c r="BI18" s="73">
        <v>1.894129760742</v>
      </c>
      <c r="BJ18" s="73">
        <v>1.894129760742</v>
      </c>
      <c r="BK18" s="73">
        <v>1.894129760742</v>
      </c>
      <c r="BL18" s="73">
        <v>1.894129760742</v>
      </c>
      <c r="BM18" s="73">
        <v>1.894129760742</v>
      </c>
      <c r="BN18" s="73">
        <v>1.894129760742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</row>
    <row r="19" spans="1:73" ht="14.25" customHeight="1" x14ac:dyDescent="0.25">
      <c r="A19" s="61" t="s">
        <v>6</v>
      </c>
      <c r="B19" s="61" t="s">
        <v>17</v>
      </c>
      <c r="C19" s="61" t="s">
        <v>47</v>
      </c>
      <c r="D19" s="61" t="s">
        <v>25</v>
      </c>
      <c r="E19" s="61" t="s">
        <v>19</v>
      </c>
      <c r="F19" s="61" t="s">
        <v>20</v>
      </c>
      <c r="G19" s="61" t="s">
        <v>60</v>
      </c>
      <c r="H19" s="61">
        <v>2013</v>
      </c>
      <c r="I19" s="61" t="s">
        <v>61</v>
      </c>
      <c r="J19" s="61" t="s">
        <v>71</v>
      </c>
      <c r="K19" s="72">
        <v>16</v>
      </c>
      <c r="L19" s="73">
        <v>8.6235619900000007E-4</v>
      </c>
      <c r="M19" s="73">
        <v>11.868619169861001</v>
      </c>
      <c r="N19" s="73">
        <v>0</v>
      </c>
      <c r="O19" s="73">
        <v>0</v>
      </c>
      <c r="P19" s="73">
        <v>8.6235619699999997E-4</v>
      </c>
      <c r="Q19" s="73">
        <v>8.2567996200000001E-4</v>
      </c>
      <c r="R19" s="73">
        <v>8.2234575399999996E-4</v>
      </c>
      <c r="S19" s="73">
        <v>7.5201088100000006E-4</v>
      </c>
      <c r="T19" s="73">
        <v>7.3018025399999994E-4</v>
      </c>
      <c r="U19" s="73">
        <v>7.0834963100000002E-4</v>
      </c>
      <c r="V19" s="73">
        <v>7.0834963100000002E-4</v>
      </c>
      <c r="W19" s="73">
        <v>7.0834963100000002E-4</v>
      </c>
      <c r="X19" s="73">
        <v>4.1365004700000003E-4</v>
      </c>
      <c r="Y19" s="73">
        <v>4.1365004700000003E-4</v>
      </c>
      <c r="Z19" s="73">
        <v>2.4853957099999998E-4</v>
      </c>
      <c r="AA19" s="73">
        <v>2.4853957099999998E-4</v>
      </c>
      <c r="AB19" s="73">
        <v>1.1022314800000001E-4</v>
      </c>
      <c r="AC19" s="73">
        <v>1.1022314800000001E-4</v>
      </c>
      <c r="AD19" s="73">
        <v>2.4233956000000002E-5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11.868619171143001</v>
      </c>
      <c r="AU19" s="73">
        <v>11.162577636719</v>
      </c>
      <c r="AV19" s="73">
        <v>11.098392074585</v>
      </c>
      <c r="AW19" s="73">
        <v>9.7443996543880012</v>
      </c>
      <c r="AX19" s="73">
        <v>9.3241459846500003</v>
      </c>
      <c r="AY19" s="73">
        <v>8.9038922233579996</v>
      </c>
      <c r="AZ19" s="73">
        <v>8.9038922233579996</v>
      </c>
      <c r="BA19" s="73">
        <v>8.9038922233579996</v>
      </c>
      <c r="BB19" s="73">
        <v>3.2307323837280002</v>
      </c>
      <c r="BC19" s="73">
        <v>3.2307323837280002</v>
      </c>
      <c r="BD19" s="73">
        <v>1.3329636535639999</v>
      </c>
      <c r="BE19" s="73">
        <v>1.3329636535639999</v>
      </c>
      <c r="BF19" s="73">
        <v>0.87310922241200006</v>
      </c>
      <c r="BG19" s="73">
        <v>0.87310922241200006</v>
      </c>
      <c r="BH19" s="73">
        <v>0.19984036254899998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</row>
    <row r="20" spans="1:73" ht="14.25" customHeight="1" x14ac:dyDescent="0.25">
      <c r="A20" s="61" t="s">
        <v>6</v>
      </c>
      <c r="B20" s="61" t="s">
        <v>17</v>
      </c>
      <c r="C20" s="61" t="s">
        <v>72</v>
      </c>
      <c r="D20" s="61" t="s">
        <v>24</v>
      </c>
      <c r="E20" s="61" t="s">
        <v>19</v>
      </c>
      <c r="F20" s="61" t="s">
        <v>20</v>
      </c>
      <c r="G20" s="61" t="s">
        <v>60</v>
      </c>
      <c r="H20" s="61">
        <v>2013</v>
      </c>
      <c r="I20" s="61" t="s">
        <v>73</v>
      </c>
      <c r="J20" s="61" t="s">
        <v>74</v>
      </c>
      <c r="K20" s="72">
        <v>50</v>
      </c>
      <c r="L20" s="73">
        <v>2.4246249239999997E-2</v>
      </c>
      <c r="M20" s="73">
        <v>44.604516493159998</v>
      </c>
      <c r="N20" s="73" t="s">
        <v>22</v>
      </c>
      <c r="O20" s="73" t="s">
        <v>22</v>
      </c>
      <c r="P20" s="73">
        <v>1.1567089694999999E-2</v>
      </c>
      <c r="Q20" s="73">
        <v>1.1567089694999999E-2</v>
      </c>
      <c r="R20" s="73">
        <v>1.1567089694999999E-2</v>
      </c>
      <c r="S20" s="73">
        <v>1.1567089694999999E-2</v>
      </c>
      <c r="T20" s="73">
        <v>1.1567089694999999E-2</v>
      </c>
      <c r="U20" s="73">
        <v>1.1567089694999999E-2</v>
      </c>
      <c r="V20" s="73">
        <v>1.1567089694999999E-2</v>
      </c>
      <c r="W20" s="73">
        <v>1.1567089694999999E-2</v>
      </c>
      <c r="X20" s="73">
        <v>1.1567089694999999E-2</v>
      </c>
      <c r="Y20" s="73">
        <v>1.1567089694999999E-2</v>
      </c>
      <c r="Z20" s="73">
        <v>1.1567089694999999E-2</v>
      </c>
      <c r="AA20" s="73">
        <v>1.1567089694999999E-2</v>
      </c>
      <c r="AB20" s="73">
        <v>1.1567089694999999E-2</v>
      </c>
      <c r="AC20" s="73">
        <v>1.1567089694999999E-2</v>
      </c>
      <c r="AD20" s="73">
        <v>1.1567089694999999E-2</v>
      </c>
      <c r="AE20" s="73">
        <v>1.1567089694999999E-2</v>
      </c>
      <c r="AF20" s="73">
        <v>1.1567089694999999E-2</v>
      </c>
      <c r="AG20" s="73">
        <v>1.1567089694999999E-2</v>
      </c>
      <c r="AH20" s="73">
        <v>1.0254542149E-2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 t="s">
        <v>22</v>
      </c>
      <c r="AT20" s="73">
        <v>21.085291996071998</v>
      </c>
      <c r="AU20" s="73">
        <v>21.085291996071998</v>
      </c>
      <c r="AV20" s="73">
        <v>21.085291996071998</v>
      </c>
      <c r="AW20" s="73">
        <v>21.085291996071998</v>
      </c>
      <c r="AX20" s="73">
        <v>21.085291996071998</v>
      </c>
      <c r="AY20" s="73">
        <v>21.085291996071998</v>
      </c>
      <c r="AZ20" s="73">
        <v>21.085291996071998</v>
      </c>
      <c r="BA20" s="73">
        <v>21.085291996071998</v>
      </c>
      <c r="BB20" s="73">
        <v>21.085291996071998</v>
      </c>
      <c r="BC20" s="73">
        <v>21.085291996071998</v>
      </c>
      <c r="BD20" s="73">
        <v>21.085291996071998</v>
      </c>
      <c r="BE20" s="73">
        <v>21.085291996071998</v>
      </c>
      <c r="BF20" s="73">
        <v>21.085291996071998</v>
      </c>
      <c r="BG20" s="73">
        <v>21.085291996071998</v>
      </c>
      <c r="BH20" s="73">
        <v>21.085291996071998</v>
      </c>
      <c r="BI20" s="73">
        <v>21.085291996071998</v>
      </c>
      <c r="BJ20" s="73">
        <v>21.085291996071998</v>
      </c>
      <c r="BK20" s="73">
        <v>21.085291996071998</v>
      </c>
      <c r="BL20" s="73">
        <v>19.911540551373001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</row>
    <row r="21" spans="1:73" ht="14.25" customHeight="1" x14ac:dyDescent="0.25">
      <c r="A21" s="61" t="s">
        <v>6</v>
      </c>
      <c r="B21" s="61" t="s">
        <v>17</v>
      </c>
      <c r="C21" s="61" t="s">
        <v>72</v>
      </c>
      <c r="D21" s="61" t="s">
        <v>24</v>
      </c>
      <c r="E21" s="61" t="s">
        <v>19</v>
      </c>
      <c r="F21" s="61" t="s">
        <v>20</v>
      </c>
      <c r="G21" s="61" t="s">
        <v>60</v>
      </c>
      <c r="H21" s="61">
        <v>2012</v>
      </c>
      <c r="I21" s="61" t="s">
        <v>73</v>
      </c>
      <c r="J21" s="61" t="s">
        <v>74</v>
      </c>
      <c r="K21" s="72">
        <v>2</v>
      </c>
      <c r="L21" s="73">
        <v>1.1753748190000001E-3</v>
      </c>
      <c r="M21" s="73">
        <v>2.2779231100699997</v>
      </c>
      <c r="N21" s="73" t="s">
        <v>22</v>
      </c>
      <c r="O21" s="73">
        <v>5.0126279100000002E-4</v>
      </c>
      <c r="P21" s="73">
        <v>5.0126279100000002E-4</v>
      </c>
      <c r="Q21" s="73">
        <v>5.0126279100000002E-4</v>
      </c>
      <c r="R21" s="73">
        <v>5.0126279100000002E-4</v>
      </c>
      <c r="S21" s="73">
        <v>5.0126279100000002E-4</v>
      </c>
      <c r="T21" s="73">
        <v>5.0126279100000002E-4</v>
      </c>
      <c r="U21" s="73">
        <v>5.0126279100000002E-4</v>
      </c>
      <c r="V21" s="73">
        <v>5.0126279100000002E-4</v>
      </c>
      <c r="W21" s="73">
        <v>5.0126279100000002E-4</v>
      </c>
      <c r="X21" s="73">
        <v>5.0126279100000002E-4</v>
      </c>
      <c r="Y21" s="73">
        <v>5.0126279100000002E-4</v>
      </c>
      <c r="Z21" s="73">
        <v>5.0126279100000002E-4</v>
      </c>
      <c r="AA21" s="73">
        <v>5.0126279100000002E-4</v>
      </c>
      <c r="AB21" s="73">
        <v>5.0126279100000002E-4</v>
      </c>
      <c r="AC21" s="73">
        <v>5.0126279100000002E-4</v>
      </c>
      <c r="AD21" s="73">
        <v>5.0126279100000002E-4</v>
      </c>
      <c r="AE21" s="73">
        <v>5.0126279100000002E-4</v>
      </c>
      <c r="AF21" s="73">
        <v>5.0126279100000002E-4</v>
      </c>
      <c r="AG21" s="73">
        <v>5.0126279100000002E-4</v>
      </c>
      <c r="AH21" s="73">
        <v>5.0126279100000002E-4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1.1035867490910001</v>
      </c>
      <c r="AT21" s="73">
        <v>1.1035867490910001</v>
      </c>
      <c r="AU21" s="73">
        <v>1.1035867490910001</v>
      </c>
      <c r="AV21" s="73">
        <v>1.1035867490910001</v>
      </c>
      <c r="AW21" s="73">
        <v>1.1035867490910001</v>
      </c>
      <c r="AX21" s="73">
        <v>1.1035867490910001</v>
      </c>
      <c r="AY21" s="73">
        <v>1.1035867490910001</v>
      </c>
      <c r="AZ21" s="73">
        <v>1.1035867490910001</v>
      </c>
      <c r="BA21" s="73">
        <v>1.1035867490910001</v>
      </c>
      <c r="BB21" s="73">
        <v>1.1035867490910001</v>
      </c>
      <c r="BC21" s="73">
        <v>1.1035867490910001</v>
      </c>
      <c r="BD21" s="73">
        <v>1.1035867490910001</v>
      </c>
      <c r="BE21" s="73">
        <v>1.1035867490910001</v>
      </c>
      <c r="BF21" s="73">
        <v>1.1035867490910001</v>
      </c>
      <c r="BG21" s="73">
        <v>1.1035867490910001</v>
      </c>
      <c r="BH21" s="73">
        <v>1.1035867490910001</v>
      </c>
      <c r="BI21" s="73">
        <v>1.1035867490910001</v>
      </c>
      <c r="BJ21" s="73">
        <v>1.1035867490910001</v>
      </c>
      <c r="BK21" s="73">
        <v>1.1035867490910001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</row>
    <row r="22" spans="1:73" ht="14.25" customHeight="1" x14ac:dyDescent="0.25">
      <c r="A22" s="61" t="s">
        <v>6</v>
      </c>
      <c r="B22" s="61" t="s">
        <v>17</v>
      </c>
      <c r="C22" s="61" t="s">
        <v>72</v>
      </c>
      <c r="D22" s="61" t="s">
        <v>25</v>
      </c>
      <c r="E22" s="61" t="s">
        <v>19</v>
      </c>
      <c r="F22" s="61" t="s">
        <v>20</v>
      </c>
      <c r="G22" s="61" t="s">
        <v>60</v>
      </c>
      <c r="H22" s="61">
        <v>2012</v>
      </c>
      <c r="I22" s="61" t="s">
        <v>73</v>
      </c>
      <c r="J22" s="61" t="s">
        <v>74</v>
      </c>
      <c r="K22" s="72">
        <v>2</v>
      </c>
      <c r="L22" s="73">
        <v>8.2128759699999997E-4</v>
      </c>
      <c r="M22" s="73">
        <v>1.3478595550349999</v>
      </c>
      <c r="N22" s="73" t="s">
        <v>22</v>
      </c>
      <c r="O22" s="73">
        <v>3.7155384499999998E-4</v>
      </c>
      <c r="P22" s="73">
        <v>3.7155384499999998E-4</v>
      </c>
      <c r="Q22" s="73">
        <v>3.7155384499999998E-4</v>
      </c>
      <c r="R22" s="73">
        <v>3.7155384499999998E-4</v>
      </c>
      <c r="S22" s="73">
        <v>3.7155384499999998E-4</v>
      </c>
      <c r="T22" s="73">
        <v>3.7155384499999998E-4</v>
      </c>
      <c r="U22" s="73">
        <v>3.7155384499999998E-4</v>
      </c>
      <c r="V22" s="73">
        <v>3.7155384499999998E-4</v>
      </c>
      <c r="W22" s="73">
        <v>3.7155384499999998E-4</v>
      </c>
      <c r="X22" s="73">
        <v>3.7155384499999998E-4</v>
      </c>
      <c r="Y22" s="73">
        <v>3.7155384499999998E-4</v>
      </c>
      <c r="Z22" s="73">
        <v>3.7155384499999998E-4</v>
      </c>
      <c r="AA22" s="73">
        <v>3.7155384499999998E-4</v>
      </c>
      <c r="AB22" s="73">
        <v>3.7155384499999998E-4</v>
      </c>
      <c r="AC22" s="73">
        <v>3.7155384499999998E-4</v>
      </c>
      <c r="AD22" s="73">
        <v>3.7155384499999998E-4</v>
      </c>
      <c r="AE22" s="73">
        <v>3.7155384499999998E-4</v>
      </c>
      <c r="AF22" s="73">
        <v>3.7155384499999998E-4</v>
      </c>
      <c r="AG22" s="73">
        <v>3.7155384499999998E-4</v>
      </c>
      <c r="AH22" s="73">
        <v>2.5063139499999996E-4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0.67204489383900001</v>
      </c>
      <c r="AT22" s="73">
        <v>0.67204489383900001</v>
      </c>
      <c r="AU22" s="73">
        <v>0.67204489383900001</v>
      </c>
      <c r="AV22" s="73">
        <v>0.67204489383900001</v>
      </c>
      <c r="AW22" s="73">
        <v>0.67204489383900001</v>
      </c>
      <c r="AX22" s="73">
        <v>0.67204489383900001</v>
      </c>
      <c r="AY22" s="73">
        <v>0.67204489383900001</v>
      </c>
      <c r="AZ22" s="73">
        <v>0.67204489383900001</v>
      </c>
      <c r="BA22" s="73">
        <v>0.67204489383900001</v>
      </c>
      <c r="BB22" s="73">
        <v>0.67204489383900001</v>
      </c>
      <c r="BC22" s="73">
        <v>0.67204489383900001</v>
      </c>
      <c r="BD22" s="73">
        <v>0.67204489383900001</v>
      </c>
      <c r="BE22" s="73">
        <v>0.67204489383900001</v>
      </c>
      <c r="BF22" s="73">
        <v>0.67204489383900001</v>
      </c>
      <c r="BG22" s="73">
        <v>0.67204489383900001</v>
      </c>
      <c r="BH22" s="73">
        <v>0.67204489383900001</v>
      </c>
      <c r="BI22" s="73">
        <v>0.67204489383900001</v>
      </c>
      <c r="BJ22" s="73">
        <v>0.67204489383900001</v>
      </c>
      <c r="BK22" s="73">
        <v>0.55179337454499999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</row>
    <row r="23" spans="1:73" ht="14.25" customHeight="1" x14ac:dyDescent="0.25">
      <c r="A23" s="61" t="s">
        <v>6</v>
      </c>
      <c r="B23" s="61" t="s">
        <v>17</v>
      </c>
      <c r="C23" s="61" t="s">
        <v>72</v>
      </c>
      <c r="D23" s="61" t="s">
        <v>25</v>
      </c>
      <c r="E23" s="61" t="s">
        <v>19</v>
      </c>
      <c r="F23" s="61" t="s">
        <v>20</v>
      </c>
      <c r="G23" s="61" t="s">
        <v>60</v>
      </c>
      <c r="H23" s="61">
        <v>2013</v>
      </c>
      <c r="I23" s="61" t="s">
        <v>73</v>
      </c>
      <c r="J23" s="61" t="s">
        <v>74</v>
      </c>
      <c r="K23" s="72">
        <v>2</v>
      </c>
      <c r="L23" s="73">
        <v>1.1222206740000001E-3</v>
      </c>
      <c r="M23" s="73">
        <v>2.1790482817010002</v>
      </c>
      <c r="N23" s="73" t="s">
        <v>22</v>
      </c>
      <c r="O23" s="73" t="s">
        <v>22</v>
      </c>
      <c r="P23" s="73">
        <v>5.2587395600000003E-4</v>
      </c>
      <c r="Q23" s="73">
        <v>5.2587395600000003E-4</v>
      </c>
      <c r="R23" s="73">
        <v>5.2587395600000003E-4</v>
      </c>
      <c r="S23" s="73">
        <v>5.2587395600000003E-4</v>
      </c>
      <c r="T23" s="73">
        <v>5.2587395600000003E-4</v>
      </c>
      <c r="U23" s="73">
        <v>5.2587395600000003E-4</v>
      </c>
      <c r="V23" s="73">
        <v>5.2587395600000003E-4</v>
      </c>
      <c r="W23" s="73">
        <v>5.2587395600000003E-4</v>
      </c>
      <c r="X23" s="73">
        <v>5.2587395600000003E-4</v>
      </c>
      <c r="Y23" s="73">
        <v>5.2587395600000003E-4</v>
      </c>
      <c r="Z23" s="73">
        <v>5.2587395600000003E-4</v>
      </c>
      <c r="AA23" s="73">
        <v>5.2587395600000003E-4</v>
      </c>
      <c r="AB23" s="73">
        <v>5.2587395600000003E-4</v>
      </c>
      <c r="AC23" s="73">
        <v>5.2587395600000003E-4</v>
      </c>
      <c r="AD23" s="73">
        <v>5.2587395600000003E-4</v>
      </c>
      <c r="AE23" s="73">
        <v>5.2587395600000003E-4</v>
      </c>
      <c r="AF23" s="73">
        <v>5.2587395600000003E-4</v>
      </c>
      <c r="AG23" s="73">
        <v>5.2587395600000003E-4</v>
      </c>
      <c r="AH23" s="73">
        <v>5.2587395600000003E-4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 t="s">
        <v>22</v>
      </c>
      <c r="AT23" s="73">
        <v>1.02110464366</v>
      </c>
      <c r="AU23" s="73">
        <v>1.02110464366</v>
      </c>
      <c r="AV23" s="73">
        <v>1.02110464366</v>
      </c>
      <c r="AW23" s="73">
        <v>1.02110464366</v>
      </c>
      <c r="AX23" s="73">
        <v>1.02110464366</v>
      </c>
      <c r="AY23" s="73">
        <v>1.02110464366</v>
      </c>
      <c r="AZ23" s="73">
        <v>1.02110464366</v>
      </c>
      <c r="BA23" s="73">
        <v>1.02110464366</v>
      </c>
      <c r="BB23" s="73">
        <v>1.02110464366</v>
      </c>
      <c r="BC23" s="73">
        <v>1.02110464366</v>
      </c>
      <c r="BD23" s="73">
        <v>1.02110464366</v>
      </c>
      <c r="BE23" s="73">
        <v>1.02110464366</v>
      </c>
      <c r="BF23" s="73">
        <v>1.02110464366</v>
      </c>
      <c r="BG23" s="73">
        <v>1.02110464366</v>
      </c>
      <c r="BH23" s="73">
        <v>1.02110464366</v>
      </c>
      <c r="BI23" s="73">
        <v>1.02110464366</v>
      </c>
      <c r="BJ23" s="73">
        <v>1.02110464366</v>
      </c>
      <c r="BK23" s="73">
        <v>1.02110464366</v>
      </c>
      <c r="BL23" s="73">
        <v>1.02110464366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</row>
    <row r="24" spans="1:73" ht="14.25" customHeight="1" x14ac:dyDescent="0.25">
      <c r="A24" s="61" t="s">
        <v>6</v>
      </c>
      <c r="B24" s="61" t="s">
        <v>17</v>
      </c>
      <c r="C24" s="61" t="s">
        <v>64</v>
      </c>
      <c r="D24" s="61" t="s">
        <v>24</v>
      </c>
      <c r="E24" s="61" t="s">
        <v>19</v>
      </c>
      <c r="F24" s="61" t="s">
        <v>20</v>
      </c>
      <c r="G24" s="61" t="s">
        <v>60</v>
      </c>
      <c r="H24" s="61">
        <v>2013</v>
      </c>
      <c r="I24" s="61" t="s">
        <v>61</v>
      </c>
      <c r="J24" s="61" t="s">
        <v>22</v>
      </c>
      <c r="K24" s="72">
        <v>3</v>
      </c>
      <c r="L24" s="73">
        <v>4.9477495200000001E-4</v>
      </c>
      <c r="M24" s="73">
        <v>6.5118</v>
      </c>
      <c r="N24" s="73" t="s">
        <v>22</v>
      </c>
      <c r="O24" s="73" t="s">
        <v>22</v>
      </c>
      <c r="P24" s="73">
        <v>3.1170821999999999E-4</v>
      </c>
      <c r="Q24" s="73">
        <v>3.1170821999999999E-4</v>
      </c>
      <c r="R24" s="73">
        <v>3.1170821999999999E-4</v>
      </c>
      <c r="S24" s="73">
        <v>3.1170821999999999E-4</v>
      </c>
      <c r="T24" s="73">
        <v>3.1170821999999999E-4</v>
      </c>
      <c r="U24" s="73">
        <v>3.1170821999999999E-4</v>
      </c>
      <c r="V24" s="73">
        <v>3.1170821999999999E-4</v>
      </c>
      <c r="W24" s="73">
        <v>3.1170821999999999E-4</v>
      </c>
      <c r="X24" s="73">
        <v>3.1170821999999999E-4</v>
      </c>
      <c r="Y24" s="73">
        <v>3.1170821999999999E-4</v>
      </c>
      <c r="Z24" s="73">
        <v>3.1170821999999999E-4</v>
      </c>
      <c r="AA24" s="73">
        <v>3.1170821999999999E-4</v>
      </c>
      <c r="AB24" s="73">
        <v>1.8365313399999999E-4</v>
      </c>
      <c r="AC24" s="73">
        <v>5.5598048999999999E-5</v>
      </c>
      <c r="AD24" s="73">
        <v>5.5598048999999999E-5</v>
      </c>
      <c r="AE24" s="73">
        <v>5.5598048999999999E-5</v>
      </c>
      <c r="AF24" s="73">
        <v>5.5598048999999999E-5</v>
      </c>
      <c r="AG24" s="73">
        <v>5.5598048999999999E-5</v>
      </c>
      <c r="AH24" s="73">
        <v>0</v>
      </c>
      <c r="AI24" s="73">
        <v>0</v>
      </c>
      <c r="AJ24" s="73">
        <v>0</v>
      </c>
      <c r="AK24" s="73">
        <v>0</v>
      </c>
      <c r="AL24" s="73">
        <v>0</v>
      </c>
      <c r="AM24" s="73">
        <v>0</v>
      </c>
      <c r="AN24" s="73">
        <v>0</v>
      </c>
      <c r="AO24" s="73">
        <v>0</v>
      </c>
      <c r="AP24" s="73">
        <v>0</v>
      </c>
      <c r="AQ24" s="73">
        <v>0</v>
      </c>
      <c r="AR24" s="73">
        <v>0</v>
      </c>
      <c r="AS24" s="73">
        <v>0</v>
      </c>
      <c r="AT24" s="73">
        <v>4.1024340000000006</v>
      </c>
      <c r="AU24" s="73">
        <v>4.1024340000000006</v>
      </c>
      <c r="AV24" s="73">
        <v>4.1024340000000006</v>
      </c>
      <c r="AW24" s="73">
        <v>4.1024340000000006</v>
      </c>
      <c r="AX24" s="73">
        <v>4.1024340000000006</v>
      </c>
      <c r="AY24" s="73">
        <v>4.1024340000000006</v>
      </c>
      <c r="AZ24" s="73">
        <v>4.1024340000000006</v>
      </c>
      <c r="BA24" s="73">
        <v>4.1024340000000006</v>
      </c>
      <c r="BB24" s="73">
        <v>4.1024340000000006</v>
      </c>
      <c r="BC24" s="73">
        <v>4.1024340000000006</v>
      </c>
      <c r="BD24" s="73">
        <v>4.1024340000000006</v>
      </c>
      <c r="BE24" s="73">
        <v>4.1024340000000006</v>
      </c>
      <c r="BF24" s="73">
        <v>2.1479219999999999</v>
      </c>
      <c r="BG24" s="73">
        <v>0.19341</v>
      </c>
      <c r="BH24" s="73">
        <v>0.19341</v>
      </c>
      <c r="BI24" s="73">
        <v>0.19341</v>
      </c>
      <c r="BJ24" s="73">
        <v>0.19341</v>
      </c>
      <c r="BK24" s="73">
        <v>0.19341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</row>
    <row r="25" spans="1:73" ht="14.25" customHeight="1" x14ac:dyDescent="0.25">
      <c r="A25" s="61" t="s">
        <v>6</v>
      </c>
      <c r="B25" s="61" t="s">
        <v>17</v>
      </c>
      <c r="C25" s="61" t="s">
        <v>26</v>
      </c>
      <c r="D25" s="61" t="s">
        <v>24</v>
      </c>
      <c r="E25" s="61" t="s">
        <v>19</v>
      </c>
      <c r="F25" s="61" t="s">
        <v>20</v>
      </c>
      <c r="G25" s="61" t="s">
        <v>60</v>
      </c>
      <c r="H25" s="61">
        <v>2013</v>
      </c>
      <c r="I25" s="61" t="s">
        <v>61</v>
      </c>
      <c r="J25" s="61" t="s">
        <v>23</v>
      </c>
      <c r="K25" s="72">
        <v>2.8651873295534439E-2</v>
      </c>
      <c r="L25" s="72">
        <v>3.7754889389825675E-6</v>
      </c>
      <c r="M25" s="72">
        <v>2.6404945224995542E-2</v>
      </c>
      <c r="N25" s="72">
        <v>0</v>
      </c>
      <c r="O25" s="72">
        <v>0</v>
      </c>
      <c r="P25" s="72">
        <v>1.7884284647144742E-6</v>
      </c>
      <c r="Q25" s="72">
        <v>1.7884284647144742E-6</v>
      </c>
      <c r="R25" s="72">
        <v>1.7884284647144742E-6</v>
      </c>
      <c r="S25" s="72">
        <v>1.7884284647144742E-6</v>
      </c>
      <c r="T25" s="72">
        <v>9.9358570613746617E-7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0</v>
      </c>
      <c r="AJ25" s="72">
        <v>0</v>
      </c>
      <c r="AK25" s="72">
        <v>0</v>
      </c>
      <c r="AL25" s="72">
        <v>0</v>
      </c>
      <c r="AM25" s="72">
        <v>0</v>
      </c>
      <c r="AN25" s="72">
        <v>0</v>
      </c>
      <c r="AO25" s="72">
        <v>0</v>
      </c>
      <c r="AP25" s="72">
        <v>0</v>
      </c>
      <c r="AQ25" s="72">
        <v>0</v>
      </c>
      <c r="AR25" s="72">
        <v>0</v>
      </c>
      <c r="AS25" s="72">
        <v>0</v>
      </c>
      <c r="AT25" s="72">
        <v>1.2515634787936891E-2</v>
      </c>
      <c r="AU25" s="72">
        <v>1.2515634787936891E-2</v>
      </c>
      <c r="AV25" s="72">
        <v>1.2515634787936891E-2</v>
      </c>
      <c r="AW25" s="72">
        <v>1.2515634787936891E-2</v>
      </c>
      <c r="AX25" s="72">
        <v>6.7605212989265522E-3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</row>
    <row r="26" spans="1:73" ht="14.25" customHeight="1" x14ac:dyDescent="0.25">
      <c r="A26" s="61" t="s">
        <v>6</v>
      </c>
      <c r="B26" s="61" t="s">
        <v>17</v>
      </c>
      <c r="C26" s="61" t="s">
        <v>26</v>
      </c>
      <c r="D26" s="61" t="s">
        <v>25</v>
      </c>
      <c r="E26" s="61" t="s">
        <v>19</v>
      </c>
      <c r="F26" s="61" t="s">
        <v>20</v>
      </c>
      <c r="G26" s="61" t="s">
        <v>60</v>
      </c>
      <c r="H26" s="61">
        <v>2013</v>
      </c>
      <c r="I26" s="61" t="s">
        <v>61</v>
      </c>
      <c r="J26" s="61" t="s">
        <v>23</v>
      </c>
      <c r="K26" s="72">
        <v>1.2028898993185167E-2</v>
      </c>
      <c r="L26" s="72">
        <v>1.5850612847707704E-6</v>
      </c>
      <c r="M26" s="72">
        <v>1.1085572512341164E-2</v>
      </c>
      <c r="N26" s="72">
        <v>0</v>
      </c>
      <c r="O26" s="72">
        <v>0</v>
      </c>
      <c r="P26" s="72">
        <v>7.5083486293165113E-7</v>
      </c>
      <c r="Q26" s="72">
        <v>7.5083486293165113E-7</v>
      </c>
      <c r="R26" s="72">
        <v>7.5083486293165113E-7</v>
      </c>
      <c r="S26" s="72">
        <v>7.5083486293165113E-7</v>
      </c>
      <c r="T26" s="72">
        <v>4.1713649843840714E-7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0</v>
      </c>
      <c r="AD26" s="72">
        <v>0</v>
      </c>
      <c r="AE26" s="72">
        <v>0</v>
      </c>
      <c r="AF26" s="72">
        <v>0</v>
      </c>
      <c r="AG26" s="72">
        <v>0</v>
      </c>
      <c r="AH26" s="72">
        <v>0</v>
      </c>
      <c r="AI26" s="72">
        <v>0</v>
      </c>
      <c r="AJ26" s="72">
        <v>0</v>
      </c>
      <c r="AK26" s="72">
        <v>0</v>
      </c>
      <c r="AL26" s="72">
        <v>0</v>
      </c>
      <c r="AM26" s="72">
        <v>0</v>
      </c>
      <c r="AN26" s="72">
        <v>0</v>
      </c>
      <c r="AO26" s="72">
        <v>0</v>
      </c>
      <c r="AP26" s="72">
        <v>0</v>
      </c>
      <c r="AQ26" s="72">
        <v>0</v>
      </c>
      <c r="AR26" s="72">
        <v>0</v>
      </c>
      <c r="AS26" s="72">
        <v>0</v>
      </c>
      <c r="AT26" s="72">
        <v>5.2544315391465628E-3</v>
      </c>
      <c r="AU26" s="72">
        <v>5.2544315391465628E-3</v>
      </c>
      <c r="AV26" s="72">
        <v>5.2544315391465628E-3</v>
      </c>
      <c r="AW26" s="72">
        <v>5.2544315391465628E-3</v>
      </c>
      <c r="AX26" s="72">
        <v>2.8382656522056775E-3</v>
      </c>
      <c r="AY26" s="72">
        <v>0</v>
      </c>
      <c r="AZ26" s="72">
        <v>0</v>
      </c>
      <c r="BA26" s="72">
        <v>0</v>
      </c>
      <c r="BB26" s="72">
        <v>0</v>
      </c>
      <c r="BC26" s="72">
        <v>0</v>
      </c>
      <c r="BD26" s="72">
        <v>0</v>
      </c>
      <c r="BE26" s="72">
        <v>0</v>
      </c>
      <c r="BF26" s="72">
        <v>0</v>
      </c>
      <c r="BG26" s="72">
        <v>0</v>
      </c>
      <c r="BH26" s="72">
        <v>0</v>
      </c>
      <c r="BI26" s="72">
        <v>0</v>
      </c>
      <c r="BJ26" s="72">
        <v>0</v>
      </c>
      <c r="BK26" s="72">
        <v>0</v>
      </c>
      <c r="BL26" s="72">
        <v>0</v>
      </c>
      <c r="BM26" s="72">
        <v>0</v>
      </c>
      <c r="BN26" s="72">
        <v>0</v>
      </c>
      <c r="BO26" s="72">
        <v>0</v>
      </c>
      <c r="BP26" s="72">
        <v>0</v>
      </c>
      <c r="BQ26" s="72">
        <v>0</v>
      </c>
      <c r="BR26" s="72">
        <v>0</v>
      </c>
      <c r="BS26" s="72">
        <v>0</v>
      </c>
      <c r="BT26" s="72">
        <v>0</v>
      </c>
      <c r="BU26" s="72">
        <v>0</v>
      </c>
    </row>
    <row r="27" spans="1:73" ht="14.25" customHeight="1" x14ac:dyDescent="0.25">
      <c r="A27" s="61" t="s">
        <v>6</v>
      </c>
      <c r="B27" s="61" t="s">
        <v>17</v>
      </c>
      <c r="C27" s="61" t="s">
        <v>72</v>
      </c>
      <c r="D27" s="61" t="s">
        <v>24</v>
      </c>
      <c r="E27" s="61" t="s">
        <v>19</v>
      </c>
      <c r="F27" s="61" t="s">
        <v>20</v>
      </c>
      <c r="G27" s="61" t="s">
        <v>60</v>
      </c>
      <c r="H27" s="61">
        <v>2012</v>
      </c>
      <c r="I27" s="61" t="s">
        <v>73</v>
      </c>
      <c r="J27" s="61" t="s">
        <v>74</v>
      </c>
      <c r="K27" s="72">
        <v>4.0931247565049192E-2</v>
      </c>
      <c r="L27" s="72">
        <v>1.9283875029511033E-5</v>
      </c>
      <c r="M27" s="72">
        <v>3.4820308022316691E-2</v>
      </c>
      <c r="N27" s="72">
        <v>0</v>
      </c>
      <c r="O27" s="72">
        <v>8.354773747304221E-6</v>
      </c>
      <c r="P27" s="72">
        <v>8.354773747304221E-6</v>
      </c>
      <c r="Q27" s="72">
        <v>8.354773747304221E-6</v>
      </c>
      <c r="R27" s="72">
        <v>8.354773747304221E-6</v>
      </c>
      <c r="S27" s="72">
        <v>8.354773747304221E-6</v>
      </c>
      <c r="T27" s="72">
        <v>8.354773747304221E-6</v>
      </c>
      <c r="U27" s="72">
        <v>8.354773747304221E-6</v>
      </c>
      <c r="V27" s="72">
        <v>8.354773747304221E-6</v>
      </c>
      <c r="W27" s="72">
        <v>8.354773747304221E-6</v>
      </c>
      <c r="X27" s="72">
        <v>8.354773747304221E-6</v>
      </c>
      <c r="Y27" s="72">
        <v>8.354773747304221E-6</v>
      </c>
      <c r="Z27" s="72">
        <v>8.354773747304221E-6</v>
      </c>
      <c r="AA27" s="72">
        <v>8.354773747304221E-6</v>
      </c>
      <c r="AB27" s="72">
        <v>8.354773747304221E-6</v>
      </c>
      <c r="AC27" s="72">
        <v>8.354773747304221E-6</v>
      </c>
      <c r="AD27" s="72">
        <v>8.354773747304221E-6</v>
      </c>
      <c r="AE27" s="72">
        <v>8.354773747304221E-6</v>
      </c>
      <c r="AF27" s="72">
        <v>8.354773747304221E-6</v>
      </c>
      <c r="AG27" s="72">
        <v>8.354773747304221E-6</v>
      </c>
      <c r="AH27" s="72">
        <v>7.1810589836558548E-6</v>
      </c>
      <c r="AI27" s="72">
        <v>0</v>
      </c>
      <c r="AJ27" s="72">
        <v>0</v>
      </c>
      <c r="AK27" s="72">
        <v>0</v>
      </c>
      <c r="AL27" s="72">
        <v>0</v>
      </c>
      <c r="AM27" s="72">
        <v>0</v>
      </c>
      <c r="AN27" s="72">
        <v>0</v>
      </c>
      <c r="AO27" s="72">
        <v>0</v>
      </c>
      <c r="AP27" s="72">
        <v>0</v>
      </c>
      <c r="AQ27" s="72">
        <v>0</v>
      </c>
      <c r="AR27" s="72">
        <v>0</v>
      </c>
      <c r="AS27" s="72">
        <v>1.6986355166739575E-2</v>
      </c>
      <c r="AT27" s="72">
        <v>1.6986355166739575E-2</v>
      </c>
      <c r="AU27" s="72">
        <v>1.6986355166739575E-2</v>
      </c>
      <c r="AV27" s="72">
        <v>1.6986355166739575E-2</v>
      </c>
      <c r="AW27" s="72">
        <v>1.6986355166739575E-2</v>
      </c>
      <c r="AX27" s="72">
        <v>1.6986355166739575E-2</v>
      </c>
      <c r="AY27" s="72">
        <v>1.6986355166739575E-2</v>
      </c>
      <c r="AZ27" s="72">
        <v>1.6986355166739575E-2</v>
      </c>
      <c r="BA27" s="72">
        <v>1.6986355166739575E-2</v>
      </c>
      <c r="BB27" s="72">
        <v>1.6986355166739575E-2</v>
      </c>
      <c r="BC27" s="72">
        <v>1.6986355166739575E-2</v>
      </c>
      <c r="BD27" s="72">
        <v>1.6986355166739575E-2</v>
      </c>
      <c r="BE27" s="72">
        <v>1.6986355166739575E-2</v>
      </c>
      <c r="BF27" s="72">
        <v>1.6986355166739575E-2</v>
      </c>
      <c r="BG27" s="72">
        <v>1.6986355166739575E-2</v>
      </c>
      <c r="BH27" s="72">
        <v>1.6986355166739575E-2</v>
      </c>
      <c r="BI27" s="72">
        <v>1.6986355166739575E-2</v>
      </c>
      <c r="BJ27" s="72">
        <v>1.6986355166739575E-2</v>
      </c>
      <c r="BK27" s="72">
        <v>1.5809913852786905E-2</v>
      </c>
      <c r="BL27" s="72">
        <v>0</v>
      </c>
      <c r="BM27" s="72">
        <v>0</v>
      </c>
      <c r="BN27" s="72">
        <v>0</v>
      </c>
      <c r="BO27" s="72">
        <v>0</v>
      </c>
      <c r="BP27" s="72">
        <v>0</v>
      </c>
      <c r="BQ27" s="72">
        <v>0</v>
      </c>
      <c r="BR27" s="72">
        <v>0</v>
      </c>
      <c r="BS27" s="72">
        <v>0</v>
      </c>
      <c r="BT27" s="72">
        <v>0</v>
      </c>
      <c r="BU27" s="72">
        <v>0</v>
      </c>
    </row>
    <row r="28" spans="1:73" ht="14.25" customHeight="1" x14ac:dyDescent="0.25">
      <c r="A28" s="61" t="s">
        <v>6</v>
      </c>
      <c r="B28" s="61" t="s">
        <v>17</v>
      </c>
      <c r="C28" s="61" t="s">
        <v>72</v>
      </c>
      <c r="D28" s="61" t="s">
        <v>25</v>
      </c>
      <c r="E28" s="61" t="s">
        <v>19</v>
      </c>
      <c r="F28" s="61" t="s">
        <v>20</v>
      </c>
      <c r="G28" s="61" t="s">
        <v>60</v>
      </c>
      <c r="H28" s="61">
        <v>2012</v>
      </c>
      <c r="I28" s="61" t="s">
        <v>73</v>
      </c>
      <c r="J28" s="61" t="s">
        <v>74</v>
      </c>
      <c r="K28" s="72">
        <v>1.7184141418835952E-2</v>
      </c>
      <c r="L28" s="72">
        <v>8.0959378304715179E-6</v>
      </c>
      <c r="M28" s="72">
        <v>1.4618589290541184E-2</v>
      </c>
      <c r="N28" s="72">
        <v>0</v>
      </c>
      <c r="O28" s="72">
        <v>3.5075797132224835E-6</v>
      </c>
      <c r="P28" s="72">
        <v>3.5075797132224835E-6</v>
      </c>
      <c r="Q28" s="72">
        <v>3.5075797132224835E-6</v>
      </c>
      <c r="R28" s="72">
        <v>3.5075797132224835E-6</v>
      </c>
      <c r="S28" s="72">
        <v>3.5075797132224835E-6</v>
      </c>
      <c r="T28" s="72">
        <v>3.5075797132224835E-6</v>
      </c>
      <c r="U28" s="72">
        <v>3.5075797132224835E-6</v>
      </c>
      <c r="V28" s="72">
        <v>3.5075797132224835E-6</v>
      </c>
      <c r="W28" s="72">
        <v>3.5075797132224835E-6</v>
      </c>
      <c r="X28" s="72">
        <v>3.5075797132224835E-6</v>
      </c>
      <c r="Y28" s="72">
        <v>3.5075797132224835E-6</v>
      </c>
      <c r="Z28" s="72">
        <v>3.5075797132224835E-6</v>
      </c>
      <c r="AA28" s="72">
        <v>3.5075797132224835E-6</v>
      </c>
      <c r="AB28" s="72">
        <v>3.5075797132224835E-6</v>
      </c>
      <c r="AC28" s="72">
        <v>3.5075797132224835E-6</v>
      </c>
      <c r="AD28" s="72">
        <v>3.5075797132224835E-6</v>
      </c>
      <c r="AE28" s="72">
        <v>3.5075797132224835E-6</v>
      </c>
      <c r="AF28" s="72">
        <v>3.5075797132224835E-6</v>
      </c>
      <c r="AG28" s="72">
        <v>3.5075797132224835E-6</v>
      </c>
      <c r="AH28" s="72">
        <v>3.0148197392721289E-6</v>
      </c>
      <c r="AI28" s="72">
        <v>0</v>
      </c>
      <c r="AJ28" s="72">
        <v>0</v>
      </c>
      <c r="AK28" s="72">
        <v>0</v>
      </c>
      <c r="AL28" s="72">
        <v>0</v>
      </c>
      <c r="AM28" s="72">
        <v>0</v>
      </c>
      <c r="AN28" s="72">
        <v>0</v>
      </c>
      <c r="AO28" s="72">
        <v>0</v>
      </c>
      <c r="AP28" s="72">
        <v>0</v>
      </c>
      <c r="AQ28" s="72">
        <v>0</v>
      </c>
      <c r="AR28" s="72">
        <v>0</v>
      </c>
      <c r="AS28" s="72">
        <v>7.1313714274635212E-3</v>
      </c>
      <c r="AT28" s="72">
        <v>7.1313714274635212E-3</v>
      </c>
      <c r="AU28" s="72">
        <v>7.1313714274635212E-3</v>
      </c>
      <c r="AV28" s="72">
        <v>7.1313714274635212E-3</v>
      </c>
      <c r="AW28" s="72">
        <v>7.1313714274635212E-3</v>
      </c>
      <c r="AX28" s="72">
        <v>7.1313714274635212E-3</v>
      </c>
      <c r="AY28" s="72">
        <v>7.1313714274635212E-3</v>
      </c>
      <c r="AZ28" s="72">
        <v>7.1313714274635212E-3</v>
      </c>
      <c r="BA28" s="72">
        <v>7.1313714274635212E-3</v>
      </c>
      <c r="BB28" s="72">
        <v>7.1313714274635212E-3</v>
      </c>
      <c r="BC28" s="72">
        <v>7.1313714274635212E-3</v>
      </c>
      <c r="BD28" s="72">
        <v>7.1313714274635212E-3</v>
      </c>
      <c r="BE28" s="72">
        <v>7.1313714274635212E-3</v>
      </c>
      <c r="BF28" s="72">
        <v>7.1313714274635212E-3</v>
      </c>
      <c r="BG28" s="72">
        <v>7.1313714274635212E-3</v>
      </c>
      <c r="BH28" s="72">
        <v>7.1313714274635212E-3</v>
      </c>
      <c r="BI28" s="72">
        <v>7.1313714274635212E-3</v>
      </c>
      <c r="BJ28" s="72">
        <v>7.1313714274635212E-3</v>
      </c>
      <c r="BK28" s="72">
        <v>6.6374667675140331E-3</v>
      </c>
      <c r="BL28" s="72">
        <v>0</v>
      </c>
      <c r="BM28" s="72">
        <v>0</v>
      </c>
      <c r="BN28" s="72">
        <v>0</v>
      </c>
      <c r="BO28" s="72">
        <v>0</v>
      </c>
      <c r="BP28" s="72">
        <v>0</v>
      </c>
      <c r="BQ28" s="72">
        <v>0</v>
      </c>
      <c r="BR28" s="72">
        <v>0</v>
      </c>
      <c r="BS28" s="72">
        <v>0</v>
      </c>
      <c r="BT28" s="72">
        <v>0</v>
      </c>
      <c r="BU28" s="72">
        <v>0</v>
      </c>
    </row>
    <row r="29" spans="1:73" ht="14.25" customHeight="1" x14ac:dyDescent="0.25">
      <c r="AR29" s="61">
        <v>2011</v>
      </c>
      <c r="AS29" s="61">
        <v>2012</v>
      </c>
      <c r="AT29" s="61">
        <v>2013</v>
      </c>
      <c r="AU29" s="61">
        <v>2014</v>
      </c>
      <c r="AV29" s="61">
        <v>2015</v>
      </c>
      <c r="AW29" s="61">
        <v>2016</v>
      </c>
      <c r="AX29" s="61">
        <v>2017</v>
      </c>
      <c r="AY29" s="61">
        <v>2018</v>
      </c>
      <c r="AZ29" s="61">
        <v>2019</v>
      </c>
      <c r="BA29" s="61">
        <v>2020</v>
      </c>
      <c r="BB29" s="61">
        <v>2021</v>
      </c>
      <c r="BC29" s="61">
        <v>2022</v>
      </c>
      <c r="BD29" s="61">
        <v>2023</v>
      </c>
    </row>
    <row r="30" spans="1:73" ht="14.25" customHeight="1" x14ac:dyDescent="0.25">
      <c r="AQ30" s="61" t="s">
        <v>89</v>
      </c>
      <c r="AR30" s="74">
        <f>SUM(AR3:AR28)</f>
        <v>0</v>
      </c>
      <c r="AS30" s="74">
        <f t="shared" ref="AS30:BD30" si="0">SUM(AS3:AS28)</f>
        <v>134.72108471760222</v>
      </c>
      <c r="AT30" s="74">
        <f t="shared" si="0"/>
        <v>1006.2243856688734</v>
      </c>
      <c r="AU30" s="74">
        <f t="shared" si="0"/>
        <v>1000.5716094085395</v>
      </c>
      <c r="AV30" s="74">
        <f t="shared" si="0"/>
        <v>972.51002818952452</v>
      </c>
      <c r="AW30" s="74">
        <f t="shared" si="0"/>
        <v>833.75087938646857</v>
      </c>
      <c r="AX30" s="74">
        <f t="shared" si="0"/>
        <v>489.84519784446826</v>
      </c>
      <c r="AY30" s="74">
        <f t="shared" si="0"/>
        <v>458.81363283730519</v>
      </c>
      <c r="AZ30" s="74">
        <f t="shared" si="0"/>
        <v>453.2815618381602</v>
      </c>
      <c r="BA30" s="74">
        <f t="shared" si="0"/>
        <v>451.44200662770618</v>
      </c>
      <c r="BB30" s="74">
        <f t="shared" si="0"/>
        <v>393.25363256474515</v>
      </c>
      <c r="BC30" s="74">
        <f t="shared" si="0"/>
        <v>354.7566254934722</v>
      </c>
      <c r="BD30" s="74">
        <f t="shared" si="0"/>
        <v>283.09159703388917</v>
      </c>
    </row>
    <row r="31" spans="1:73" ht="14.25" customHeight="1" x14ac:dyDescent="0.25">
      <c r="AP31" s="56" t="s">
        <v>90</v>
      </c>
      <c r="AQ31" s="56"/>
      <c r="AR31" s="74">
        <f>AR28+AR27+AR7+AR4</f>
        <v>0</v>
      </c>
      <c r="AS31" s="74">
        <f>AS28+AS27+AS7+AS4+AS22+AS21</f>
        <v>134.7210847176022</v>
      </c>
      <c r="AT31" s="74">
        <f t="shared" ref="AT31:BD31" si="1">AT28+AT27+AT7+AT4+AT22+AT21</f>
        <v>134.7210847176022</v>
      </c>
      <c r="AU31" s="74">
        <f t="shared" si="1"/>
        <v>134.7210847176022</v>
      </c>
      <c r="AV31" s="74">
        <f t="shared" si="1"/>
        <v>117.12514524383519</v>
      </c>
      <c r="AW31" s="74">
        <f t="shared" si="1"/>
        <v>117.12514524383519</v>
      </c>
      <c r="AX31" s="74">
        <f t="shared" si="1"/>
        <v>79.622062216714198</v>
      </c>
      <c r="AY31" s="74">
        <f t="shared" si="1"/>
        <v>79.622062216714198</v>
      </c>
      <c r="AZ31" s="74">
        <f t="shared" si="1"/>
        <v>79.622062216714198</v>
      </c>
      <c r="BA31" s="74">
        <f t="shared" si="1"/>
        <v>79.622062216714198</v>
      </c>
      <c r="BB31" s="74">
        <f t="shared" si="1"/>
        <v>79.622062216714198</v>
      </c>
      <c r="BC31" s="74">
        <f t="shared" si="1"/>
        <v>79.425264468192196</v>
      </c>
      <c r="BD31" s="74">
        <f t="shared" si="1"/>
        <v>79.425264468192196</v>
      </c>
    </row>
    <row r="32" spans="1:73" ht="14.25" customHeight="1" x14ac:dyDescent="0.25">
      <c r="AP32" s="53"/>
      <c r="AQ32" s="53">
        <v>2013</v>
      </c>
      <c r="AR32" s="74">
        <f>AR30-AR31</f>
        <v>0</v>
      </c>
      <c r="AS32" s="74">
        <f t="shared" ref="AS32:BD32" si="2">AS30-AS31</f>
        <v>0</v>
      </c>
      <c r="AT32" s="74">
        <f t="shared" si="2"/>
        <v>871.50330095127129</v>
      </c>
      <c r="AU32" s="74">
        <f t="shared" si="2"/>
        <v>865.85052469093739</v>
      </c>
      <c r="AV32" s="74">
        <f t="shared" si="2"/>
        <v>855.38488294568936</v>
      </c>
      <c r="AW32" s="74">
        <f t="shared" si="2"/>
        <v>716.62573414263341</v>
      </c>
      <c r="AX32" s="74">
        <f t="shared" si="2"/>
        <v>410.22313562775406</v>
      </c>
      <c r="AY32" s="74">
        <f t="shared" si="2"/>
        <v>379.19157062059099</v>
      </c>
      <c r="AZ32" s="74">
        <f t="shared" si="2"/>
        <v>373.659499621446</v>
      </c>
      <c r="BA32" s="74">
        <f t="shared" si="2"/>
        <v>371.81994441099198</v>
      </c>
      <c r="BB32" s="74">
        <f t="shared" si="2"/>
        <v>313.63157034803095</v>
      </c>
      <c r="BC32" s="74">
        <f t="shared" si="2"/>
        <v>275.33136102527999</v>
      </c>
      <c r="BD32" s="74">
        <f t="shared" si="2"/>
        <v>203.66633256569696</v>
      </c>
    </row>
    <row r="33" spans="42:56" ht="14.25" customHeight="1" x14ac:dyDescent="0.25">
      <c r="AP33" s="37" t="s">
        <v>91</v>
      </c>
      <c r="AQ33" s="37"/>
      <c r="AR33" s="78">
        <f>'2014'!AR49</f>
        <v>0</v>
      </c>
      <c r="AS33" s="78">
        <f>'2014'!AS49</f>
        <v>0</v>
      </c>
      <c r="AT33" s="78">
        <f>'2014'!AT49</f>
        <v>39.956745799190003</v>
      </c>
      <c r="AU33" s="78">
        <f>'2014'!AU49</f>
        <v>39.440840629189999</v>
      </c>
      <c r="AV33" s="78">
        <f>'2014'!AV49</f>
        <v>39.390940179189997</v>
      </c>
      <c r="AW33" s="78">
        <f>'2014'!AW49</f>
        <v>38.352804810189994</v>
      </c>
      <c r="AX33" s="78">
        <f>'2014'!AX49</f>
        <v>37.993203979290001</v>
      </c>
      <c r="AY33" s="78">
        <f>'2014'!AY49</f>
        <v>37.66573815129</v>
      </c>
      <c r="AZ33" s="78">
        <f>'2014'!AZ49</f>
        <v>37.42956077529</v>
      </c>
      <c r="BA33" s="78">
        <f>'2014'!BA49</f>
        <v>37.42956077529</v>
      </c>
      <c r="BB33" s="78">
        <f>'2014'!BB49</f>
        <v>32.093007407290003</v>
      </c>
      <c r="BC33" s="78">
        <f>'2014'!BC49</f>
        <v>32.093007407290003</v>
      </c>
      <c r="BD33" s="78">
        <f>'2014'!BD49</f>
        <v>32.09100740729</v>
      </c>
    </row>
    <row r="34" spans="42:56" ht="14.25" customHeight="1" x14ac:dyDescent="0.25">
      <c r="AQ34" s="75" t="s">
        <v>93</v>
      </c>
      <c r="AR34" s="74">
        <f>AR32+AR33</f>
        <v>0</v>
      </c>
      <c r="AS34" s="74">
        <f>AS32+AS33</f>
        <v>0</v>
      </c>
      <c r="AT34" s="74">
        <f>AT32+AT33</f>
        <v>911.46004675046129</v>
      </c>
      <c r="AU34" s="74">
        <f t="shared" ref="AT34:BD34" si="3">AU32+AU33</f>
        <v>905.2913653201274</v>
      </c>
      <c r="AV34" s="74">
        <f t="shared" si="3"/>
        <v>894.77582312487937</v>
      </c>
      <c r="AW34" s="74">
        <f t="shared" si="3"/>
        <v>754.97853895282344</v>
      </c>
      <c r="AX34" s="74">
        <f t="shared" si="3"/>
        <v>448.21633960704406</v>
      </c>
      <c r="AY34" s="74">
        <f t="shared" si="3"/>
        <v>416.85730877188098</v>
      </c>
      <c r="AZ34" s="74">
        <f t="shared" si="3"/>
        <v>411.08906039673599</v>
      </c>
      <c r="BA34" s="74">
        <f t="shared" si="3"/>
        <v>409.24950518628197</v>
      </c>
      <c r="BB34" s="74">
        <f t="shared" si="3"/>
        <v>345.72457775532098</v>
      </c>
      <c r="BC34" s="74">
        <f t="shared" si="3"/>
        <v>307.42436843256996</v>
      </c>
      <c r="BD34" s="74">
        <f t="shared" si="3"/>
        <v>235.75733997298695</v>
      </c>
    </row>
    <row r="35" spans="42:56" ht="14.25" customHeight="1" x14ac:dyDescent="0.25"/>
    <row r="36" spans="42:56" ht="14.25" customHeight="1" x14ac:dyDescent="0.25"/>
    <row r="37" spans="42:56" ht="14.25" customHeight="1" x14ac:dyDescent="0.25"/>
    <row r="38" spans="42:56" ht="14.25" customHeight="1" x14ac:dyDescent="0.25"/>
    <row r="39" spans="42:56" ht="14.25" customHeight="1" x14ac:dyDescent="0.25"/>
    <row r="40" spans="42:56" ht="14.25" customHeight="1" x14ac:dyDescent="0.25"/>
    <row r="41" spans="42:56" ht="14.25" customHeight="1" x14ac:dyDescent="0.25"/>
    <row r="42" spans="42:56" ht="14.25" customHeight="1" x14ac:dyDescent="0.25"/>
    <row r="43" spans="42:56" ht="14.25" customHeight="1" x14ac:dyDescent="0.25"/>
    <row r="44" spans="42:56" ht="14.25" customHeight="1" x14ac:dyDescent="0.25"/>
    <row r="45" spans="42:56" ht="14.25" customHeight="1" x14ac:dyDescent="0.25"/>
    <row r="46" spans="42:56" ht="14.25" customHeight="1" x14ac:dyDescent="0.25"/>
    <row r="47" spans="42:56" ht="14.25" customHeight="1" x14ac:dyDescent="0.25"/>
    <row r="48" spans="42:5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  <row r="1019" ht="14.25" customHeight="1" x14ac:dyDescent="0.25"/>
    <row r="1020" ht="14.25" customHeight="1" x14ac:dyDescent="0.25"/>
    <row r="1021" ht="14.25" customHeight="1" x14ac:dyDescent="0.25"/>
    <row r="1022" ht="14.25" customHeight="1" x14ac:dyDescent="0.25"/>
    <row r="1023" ht="14.25" customHeight="1" x14ac:dyDescent="0.25"/>
    <row r="1024" ht="14.25" customHeight="1" x14ac:dyDescent="0.25"/>
    <row r="1025" ht="14.25" customHeight="1" x14ac:dyDescent="0.25"/>
    <row r="1026" ht="14.25" customHeight="1" x14ac:dyDescent="0.25"/>
    <row r="1027" ht="14.25" customHeight="1" x14ac:dyDescent="0.25"/>
    <row r="1028" ht="14.25" customHeight="1" x14ac:dyDescent="0.25"/>
    <row r="1029" ht="14.25" customHeight="1" x14ac:dyDescent="0.25"/>
    <row r="1030" ht="14.25" customHeight="1" x14ac:dyDescent="0.25"/>
    <row r="1031" ht="14.25" customHeight="1" x14ac:dyDescent="0.25"/>
    <row r="1032" ht="14.25" customHeight="1" x14ac:dyDescent="0.25"/>
    <row r="1033" ht="14.25" customHeight="1" x14ac:dyDescent="0.25"/>
    <row r="1034" ht="14.25" customHeight="1" x14ac:dyDescent="0.25"/>
    <row r="1035" ht="14.25" customHeight="1" x14ac:dyDescent="0.25"/>
    <row r="1036" ht="14.25" customHeight="1" x14ac:dyDescent="0.25"/>
    <row r="1037" ht="14.25" customHeight="1" x14ac:dyDescent="0.25"/>
    <row r="1038" ht="14.25" customHeight="1" x14ac:dyDescent="0.25"/>
    <row r="1039" ht="14.25" customHeight="1" x14ac:dyDescent="0.25"/>
    <row r="1040" ht="14.25" customHeight="1" x14ac:dyDescent="0.25"/>
    <row r="1041" ht="14.25" customHeight="1" x14ac:dyDescent="0.25"/>
    <row r="1042" ht="14.25" customHeight="1" x14ac:dyDescent="0.25"/>
    <row r="1043" ht="14.25" customHeight="1" x14ac:dyDescent="0.25"/>
    <row r="1044" ht="14.25" customHeight="1" x14ac:dyDescent="0.25"/>
    <row r="1045" ht="14.25" customHeight="1" x14ac:dyDescent="0.25"/>
    <row r="1046" ht="14.25" customHeight="1" x14ac:dyDescent="0.25"/>
    <row r="1047" ht="14.25" customHeight="1" x14ac:dyDescent="0.25"/>
    <row r="1048" ht="14.25" customHeight="1" x14ac:dyDescent="0.25"/>
    <row r="1049" ht="14.25" customHeight="1" x14ac:dyDescent="0.25"/>
    <row r="1050" ht="14.25" customHeight="1" x14ac:dyDescent="0.25"/>
    <row r="1051" ht="14.25" customHeight="1" x14ac:dyDescent="0.25"/>
    <row r="1052" ht="14.25" customHeight="1" x14ac:dyDescent="0.25"/>
    <row r="1053" ht="14.25" customHeight="1" x14ac:dyDescent="0.25"/>
    <row r="1054" ht="14.25" customHeight="1" x14ac:dyDescent="0.25"/>
    <row r="1055" ht="14.25" customHeight="1" x14ac:dyDescent="0.25"/>
    <row r="1056" ht="14.25" customHeight="1" x14ac:dyDescent="0.25"/>
    <row r="1057" ht="14.25" customHeight="1" x14ac:dyDescent="0.25"/>
    <row r="1058" ht="14.25" customHeight="1" x14ac:dyDescent="0.25"/>
    <row r="1059" ht="14.25" customHeight="1" x14ac:dyDescent="0.25"/>
    <row r="1060" ht="14.25" customHeight="1" x14ac:dyDescent="0.25"/>
    <row r="1061" ht="14.25" customHeight="1" x14ac:dyDescent="0.25"/>
    <row r="1062" ht="14.25" customHeight="1" x14ac:dyDescent="0.25"/>
    <row r="1063" ht="14.25" customHeight="1" x14ac:dyDescent="0.25"/>
    <row r="1064" ht="14.25" customHeight="1" x14ac:dyDescent="0.25"/>
    <row r="1065" ht="14.25" customHeight="1" x14ac:dyDescent="0.25"/>
    <row r="1066" ht="14.25" customHeight="1" x14ac:dyDescent="0.25"/>
    <row r="1067" ht="14.25" customHeight="1" x14ac:dyDescent="0.25"/>
    <row r="1068" ht="14.25" customHeight="1" x14ac:dyDescent="0.25"/>
    <row r="1069" ht="14.25" customHeight="1" x14ac:dyDescent="0.25"/>
    <row r="1070" ht="14.25" customHeight="1" x14ac:dyDescent="0.25"/>
    <row r="1071" ht="14.25" customHeight="1" x14ac:dyDescent="0.25"/>
    <row r="1072" ht="14.25" customHeight="1" x14ac:dyDescent="0.25"/>
    <row r="1073" ht="14.25" customHeight="1" x14ac:dyDescent="0.25"/>
    <row r="1074" ht="14.25" customHeight="1" x14ac:dyDescent="0.25"/>
    <row r="1075" ht="14.25" customHeight="1" x14ac:dyDescent="0.25"/>
    <row r="1076" ht="14.25" customHeight="1" x14ac:dyDescent="0.25"/>
    <row r="1077" ht="14.25" customHeight="1" x14ac:dyDescent="0.25"/>
    <row r="1078" ht="14.25" customHeight="1" x14ac:dyDescent="0.25"/>
    <row r="1079" ht="14.25" customHeight="1" x14ac:dyDescent="0.25"/>
    <row r="1080" ht="14.25" customHeight="1" x14ac:dyDescent="0.25"/>
    <row r="1081" ht="14.25" customHeight="1" x14ac:dyDescent="0.25"/>
    <row r="1082" ht="14.25" customHeight="1" x14ac:dyDescent="0.25"/>
    <row r="1083" ht="14.25" customHeight="1" x14ac:dyDescent="0.25"/>
    <row r="1084" ht="14.25" customHeight="1" x14ac:dyDescent="0.25"/>
    <row r="1085" ht="14.25" customHeight="1" x14ac:dyDescent="0.25"/>
    <row r="1086" ht="14.25" customHeight="1" x14ac:dyDescent="0.25"/>
    <row r="1087" ht="14.25" customHeight="1" x14ac:dyDescent="0.25"/>
    <row r="1088" ht="14.25" customHeight="1" x14ac:dyDescent="0.25"/>
    <row r="1089" ht="14.25" customHeight="1" x14ac:dyDescent="0.25"/>
    <row r="1090" ht="14.25" customHeight="1" x14ac:dyDescent="0.25"/>
    <row r="1091" ht="14.25" customHeight="1" x14ac:dyDescent="0.25"/>
    <row r="1092" ht="14.25" customHeight="1" x14ac:dyDescent="0.25"/>
    <row r="1093" ht="14.25" customHeight="1" x14ac:dyDescent="0.25"/>
    <row r="1094" ht="14.25" customHeight="1" x14ac:dyDescent="0.25"/>
    <row r="1095" ht="14.25" customHeight="1" x14ac:dyDescent="0.25"/>
    <row r="1096" ht="14.25" customHeight="1" x14ac:dyDescent="0.25"/>
    <row r="1097" ht="14.25" customHeight="1" x14ac:dyDescent="0.25"/>
    <row r="1098" ht="14.25" customHeight="1" x14ac:dyDescent="0.25"/>
    <row r="1099" ht="14.25" customHeight="1" x14ac:dyDescent="0.25"/>
    <row r="1100" ht="14.25" customHeight="1" x14ac:dyDescent="0.25"/>
    <row r="1101" ht="14.25" customHeight="1" x14ac:dyDescent="0.25"/>
    <row r="1102" ht="14.25" customHeight="1" x14ac:dyDescent="0.25"/>
    <row r="1103" ht="14.25" customHeight="1" x14ac:dyDescent="0.25"/>
    <row r="1104" ht="14.25" customHeight="1" x14ac:dyDescent="0.25"/>
    <row r="1105" ht="14.25" customHeight="1" x14ac:dyDescent="0.25"/>
    <row r="1106" ht="14.25" customHeight="1" x14ac:dyDescent="0.25"/>
    <row r="1107" ht="14.25" customHeight="1" x14ac:dyDescent="0.25"/>
    <row r="1108" ht="14.25" customHeight="1" x14ac:dyDescent="0.25"/>
    <row r="1109" ht="14.25" customHeight="1" x14ac:dyDescent="0.25"/>
    <row r="1110" ht="14.25" customHeight="1" x14ac:dyDescent="0.25"/>
    <row r="1111" ht="14.25" customHeight="1" x14ac:dyDescent="0.25"/>
    <row r="1112" ht="14.25" customHeight="1" x14ac:dyDescent="0.25"/>
    <row r="1113" ht="14.25" customHeight="1" x14ac:dyDescent="0.25"/>
    <row r="1114" ht="14.25" customHeight="1" x14ac:dyDescent="0.25"/>
    <row r="1115" ht="14.25" customHeight="1" x14ac:dyDescent="0.25"/>
    <row r="1116" ht="14.25" customHeight="1" x14ac:dyDescent="0.25"/>
    <row r="1117" ht="14.25" customHeight="1" x14ac:dyDescent="0.25"/>
    <row r="1118" ht="14.25" customHeight="1" x14ac:dyDescent="0.25"/>
    <row r="1119" ht="14.25" customHeight="1" x14ac:dyDescent="0.25"/>
    <row r="1120" ht="14.25" customHeight="1" x14ac:dyDescent="0.25"/>
    <row r="1121" ht="14.25" customHeight="1" x14ac:dyDescent="0.25"/>
    <row r="1122" ht="14.25" customHeight="1" x14ac:dyDescent="0.25"/>
    <row r="1123" ht="14.25" customHeight="1" x14ac:dyDescent="0.25"/>
    <row r="1124" ht="14.25" customHeight="1" x14ac:dyDescent="0.25"/>
    <row r="1125" ht="14.25" customHeight="1" x14ac:dyDescent="0.25"/>
    <row r="1126" ht="14.25" customHeight="1" x14ac:dyDescent="0.25"/>
    <row r="1127" ht="14.25" customHeight="1" x14ac:dyDescent="0.25"/>
    <row r="1128" ht="14.25" customHeight="1" x14ac:dyDescent="0.25"/>
    <row r="1129" ht="14.25" customHeight="1" x14ac:dyDescent="0.25"/>
    <row r="1130" ht="14.25" customHeight="1" x14ac:dyDescent="0.25"/>
    <row r="1131" ht="14.25" customHeight="1" x14ac:dyDescent="0.25"/>
    <row r="1132" ht="14.25" customHeight="1" x14ac:dyDescent="0.25"/>
    <row r="1133" ht="14.25" customHeight="1" x14ac:dyDescent="0.25"/>
    <row r="1134" ht="14.25" customHeight="1" x14ac:dyDescent="0.25"/>
    <row r="1135" ht="14.25" customHeight="1" x14ac:dyDescent="0.25"/>
    <row r="1136" ht="14.25" customHeight="1" x14ac:dyDescent="0.25"/>
    <row r="1137" ht="14.25" customHeight="1" x14ac:dyDescent="0.25"/>
    <row r="1138" ht="14.25" customHeight="1" x14ac:dyDescent="0.25"/>
    <row r="1139" ht="14.25" customHeight="1" x14ac:dyDescent="0.25"/>
    <row r="1140" ht="14.25" customHeight="1" x14ac:dyDescent="0.25"/>
    <row r="1141" ht="14.25" customHeight="1" x14ac:dyDescent="0.25"/>
    <row r="1142" ht="14.25" customHeight="1" x14ac:dyDescent="0.25"/>
    <row r="1143" ht="14.25" customHeight="1" x14ac:dyDescent="0.25"/>
    <row r="1144" ht="14.25" customHeight="1" x14ac:dyDescent="0.25"/>
    <row r="1145" ht="14.25" customHeight="1" x14ac:dyDescent="0.25"/>
    <row r="1146" ht="14.25" customHeight="1" x14ac:dyDescent="0.25"/>
    <row r="1147" ht="14.25" customHeight="1" x14ac:dyDescent="0.25"/>
    <row r="1148" ht="14.25" customHeight="1" x14ac:dyDescent="0.25"/>
    <row r="1149" ht="14.25" customHeight="1" x14ac:dyDescent="0.25"/>
    <row r="1150" ht="14.25" customHeight="1" x14ac:dyDescent="0.25"/>
    <row r="1151" ht="14.25" customHeight="1" x14ac:dyDescent="0.25"/>
    <row r="1152" ht="14.25" customHeight="1" x14ac:dyDescent="0.25"/>
    <row r="1153" ht="14.25" customHeight="1" x14ac:dyDescent="0.25"/>
    <row r="1154" ht="14.25" customHeight="1" x14ac:dyDescent="0.25"/>
    <row r="1155" ht="14.25" customHeight="1" x14ac:dyDescent="0.25"/>
    <row r="1156" ht="14.25" customHeight="1" x14ac:dyDescent="0.25"/>
    <row r="1157" ht="14.25" customHeight="1" x14ac:dyDescent="0.25"/>
    <row r="1158" ht="14.25" customHeight="1" x14ac:dyDescent="0.25"/>
    <row r="1159" ht="14.25" customHeight="1" x14ac:dyDescent="0.25"/>
    <row r="1160" ht="14.25" customHeight="1" x14ac:dyDescent="0.25"/>
    <row r="1161" ht="14.25" customHeight="1" x14ac:dyDescent="0.25"/>
    <row r="1162" ht="14.25" customHeight="1" x14ac:dyDescent="0.25"/>
    <row r="1163" ht="14.25" customHeight="1" x14ac:dyDescent="0.25"/>
    <row r="1164" ht="14.25" customHeight="1" x14ac:dyDescent="0.25"/>
    <row r="1165" ht="14.25" customHeight="1" x14ac:dyDescent="0.25"/>
    <row r="1166" ht="14.25" customHeight="1" x14ac:dyDescent="0.25"/>
    <row r="1167" ht="14.25" customHeight="1" x14ac:dyDescent="0.25"/>
    <row r="1168" ht="14.25" customHeight="1" x14ac:dyDescent="0.25"/>
    <row r="1169" ht="14.25" customHeight="1" x14ac:dyDescent="0.25"/>
    <row r="1170" ht="14.25" customHeight="1" x14ac:dyDescent="0.25"/>
    <row r="1171" ht="14.25" customHeight="1" x14ac:dyDescent="0.25"/>
    <row r="1172" ht="14.25" customHeight="1" x14ac:dyDescent="0.25"/>
    <row r="1173" ht="14.25" customHeight="1" x14ac:dyDescent="0.25"/>
    <row r="1174" ht="14.25" customHeight="1" x14ac:dyDescent="0.25"/>
    <row r="1175" ht="14.25" customHeight="1" x14ac:dyDescent="0.25"/>
    <row r="1176" ht="14.25" customHeight="1" x14ac:dyDescent="0.25"/>
    <row r="1177" ht="14.25" customHeight="1" x14ac:dyDescent="0.25"/>
    <row r="1178" ht="14.25" customHeight="1" x14ac:dyDescent="0.25"/>
    <row r="1179" ht="14.25" customHeight="1" x14ac:dyDescent="0.25"/>
    <row r="1180" ht="14.25" customHeight="1" x14ac:dyDescent="0.25"/>
    <row r="1181" ht="14.25" customHeight="1" x14ac:dyDescent="0.25"/>
    <row r="1182" ht="14.25" customHeight="1" x14ac:dyDescent="0.25"/>
    <row r="1183" ht="14.25" customHeight="1" x14ac:dyDescent="0.25"/>
    <row r="1184" ht="14.25" customHeight="1" x14ac:dyDescent="0.25"/>
    <row r="1185" ht="14.25" customHeight="1" x14ac:dyDescent="0.25"/>
    <row r="1186" ht="14.25" customHeight="1" x14ac:dyDescent="0.25"/>
    <row r="1187" ht="14.25" customHeight="1" x14ac:dyDescent="0.25"/>
    <row r="1188" ht="14.25" customHeight="1" x14ac:dyDescent="0.25"/>
    <row r="1189" ht="14.25" customHeight="1" x14ac:dyDescent="0.25"/>
    <row r="1190" ht="14.25" customHeight="1" x14ac:dyDescent="0.25"/>
    <row r="1191" ht="14.25" customHeight="1" x14ac:dyDescent="0.25"/>
    <row r="1192" ht="14.25" customHeight="1" x14ac:dyDescent="0.25"/>
    <row r="1193" ht="14.25" customHeight="1" x14ac:dyDescent="0.25"/>
    <row r="1194" ht="14.25" customHeight="1" x14ac:dyDescent="0.25"/>
    <row r="1195" ht="14.25" customHeight="1" x14ac:dyDescent="0.25"/>
    <row r="1196" ht="14.25" customHeight="1" x14ac:dyDescent="0.25"/>
    <row r="1197" ht="14.25" customHeight="1" x14ac:dyDescent="0.25"/>
    <row r="1198" ht="14.25" customHeight="1" x14ac:dyDescent="0.25"/>
    <row r="1199" ht="14.25" customHeight="1" x14ac:dyDescent="0.25"/>
    <row r="1200" ht="14.25" customHeight="1" x14ac:dyDescent="0.25"/>
    <row r="1201" ht="14.25" customHeight="1" x14ac:dyDescent="0.25"/>
    <row r="1202" ht="14.25" customHeight="1" x14ac:dyDescent="0.25"/>
    <row r="1203" ht="14.25" customHeight="1" x14ac:dyDescent="0.25"/>
    <row r="1204" ht="14.25" customHeight="1" x14ac:dyDescent="0.25"/>
    <row r="1205" ht="14.25" customHeight="1" x14ac:dyDescent="0.25"/>
    <row r="1206" ht="14.25" customHeight="1" x14ac:dyDescent="0.25"/>
    <row r="1207" ht="14.25" customHeight="1" x14ac:dyDescent="0.25"/>
    <row r="1208" ht="14.25" customHeight="1" x14ac:dyDescent="0.25"/>
    <row r="1209" ht="14.25" customHeight="1" x14ac:dyDescent="0.25"/>
    <row r="1210" ht="14.25" customHeight="1" x14ac:dyDescent="0.25"/>
    <row r="1211" ht="14.25" customHeight="1" x14ac:dyDescent="0.25"/>
    <row r="1212" ht="14.25" customHeight="1" x14ac:dyDescent="0.25"/>
    <row r="1213" ht="14.25" customHeight="1" x14ac:dyDescent="0.25"/>
    <row r="1214" ht="14.25" customHeight="1" x14ac:dyDescent="0.25"/>
    <row r="1215" ht="14.25" customHeight="1" x14ac:dyDescent="0.25"/>
    <row r="1216" ht="14.25" customHeight="1" x14ac:dyDescent="0.25"/>
    <row r="1217" ht="14.25" customHeight="1" x14ac:dyDescent="0.25"/>
    <row r="1218" ht="14.25" customHeight="1" x14ac:dyDescent="0.25"/>
    <row r="1219" ht="14.25" customHeight="1" x14ac:dyDescent="0.25"/>
    <row r="1220" ht="14.25" customHeight="1" x14ac:dyDescent="0.25"/>
    <row r="1221" ht="14.25" customHeight="1" x14ac:dyDescent="0.25"/>
    <row r="1222" ht="14.25" customHeight="1" x14ac:dyDescent="0.25"/>
    <row r="1223" ht="14.25" customHeight="1" x14ac:dyDescent="0.25"/>
    <row r="1224" ht="14.25" customHeight="1" x14ac:dyDescent="0.25"/>
    <row r="1225" ht="14.25" customHeight="1" x14ac:dyDescent="0.25"/>
    <row r="1226" ht="14.25" customHeight="1" x14ac:dyDescent="0.25"/>
    <row r="1227" ht="14.25" customHeight="1" x14ac:dyDescent="0.25"/>
    <row r="1228" ht="14.25" customHeight="1" x14ac:dyDescent="0.25"/>
    <row r="1229" ht="14.25" customHeight="1" x14ac:dyDescent="0.25"/>
    <row r="1230" ht="14.25" customHeight="1" x14ac:dyDescent="0.25"/>
    <row r="1231" ht="14.25" customHeight="1" x14ac:dyDescent="0.25"/>
    <row r="1232" ht="14.25" customHeight="1" x14ac:dyDescent="0.25"/>
    <row r="1233" ht="14.25" customHeight="1" x14ac:dyDescent="0.25"/>
    <row r="1234" ht="14.25" customHeight="1" x14ac:dyDescent="0.25"/>
    <row r="1235" ht="14.25" customHeight="1" x14ac:dyDescent="0.25"/>
    <row r="1236" ht="14.25" customHeight="1" x14ac:dyDescent="0.25"/>
    <row r="1237" ht="14.25" customHeight="1" x14ac:dyDescent="0.25"/>
    <row r="1238" ht="14.25" customHeight="1" x14ac:dyDescent="0.25"/>
    <row r="1239" ht="14.25" customHeight="1" x14ac:dyDescent="0.25"/>
    <row r="1240" ht="14.25" customHeight="1" x14ac:dyDescent="0.25"/>
    <row r="1241" ht="14.25" customHeight="1" x14ac:dyDescent="0.25"/>
    <row r="1242" ht="14.25" customHeight="1" x14ac:dyDescent="0.25"/>
    <row r="1243" ht="14.25" customHeight="1" x14ac:dyDescent="0.25"/>
    <row r="1244" ht="14.25" customHeight="1" x14ac:dyDescent="0.25"/>
    <row r="1245" ht="14.25" customHeight="1" x14ac:dyDescent="0.25"/>
    <row r="1246" ht="14.25" customHeight="1" x14ac:dyDescent="0.25"/>
    <row r="1247" ht="14.25" customHeight="1" x14ac:dyDescent="0.25"/>
    <row r="1248" ht="14.25" customHeight="1" x14ac:dyDescent="0.25"/>
    <row r="1249" ht="14.25" customHeight="1" x14ac:dyDescent="0.25"/>
    <row r="1250" ht="14.25" customHeight="1" x14ac:dyDescent="0.25"/>
    <row r="1251" ht="14.25" customHeight="1" x14ac:dyDescent="0.25"/>
    <row r="1252" ht="14.25" customHeight="1" x14ac:dyDescent="0.25"/>
    <row r="1253" ht="14.25" customHeight="1" x14ac:dyDescent="0.25"/>
    <row r="1254" ht="14.25" customHeight="1" x14ac:dyDescent="0.25"/>
    <row r="1255" ht="14.25" customHeight="1" x14ac:dyDescent="0.25"/>
    <row r="1256" ht="14.25" customHeight="1" x14ac:dyDescent="0.25"/>
    <row r="1257" ht="14.25" customHeight="1" x14ac:dyDescent="0.25"/>
    <row r="1258" ht="14.25" customHeight="1" x14ac:dyDescent="0.25"/>
    <row r="1259" ht="14.25" customHeight="1" x14ac:dyDescent="0.25"/>
    <row r="1260" ht="14.25" customHeight="1" x14ac:dyDescent="0.25"/>
    <row r="1261" ht="14.25" customHeight="1" x14ac:dyDescent="0.25"/>
    <row r="1262" ht="14.25" customHeight="1" x14ac:dyDescent="0.25"/>
    <row r="1263" ht="14.25" customHeight="1" x14ac:dyDescent="0.25"/>
    <row r="1264" ht="14.25" customHeight="1" x14ac:dyDescent="0.25"/>
    <row r="1265" ht="14.25" customHeight="1" x14ac:dyDescent="0.25"/>
    <row r="1266" ht="14.25" customHeight="1" x14ac:dyDescent="0.25"/>
    <row r="1267" ht="14.25" customHeight="1" x14ac:dyDescent="0.25"/>
    <row r="1268" ht="14.25" customHeight="1" x14ac:dyDescent="0.25"/>
    <row r="1269" ht="14.25" customHeight="1" x14ac:dyDescent="0.25"/>
    <row r="1270" ht="14.25" customHeight="1" x14ac:dyDescent="0.25"/>
    <row r="1271" ht="14.25" customHeight="1" x14ac:dyDescent="0.25"/>
    <row r="1272" ht="14.25" customHeight="1" x14ac:dyDescent="0.25"/>
    <row r="1273" ht="14.25" customHeight="1" x14ac:dyDescent="0.25"/>
    <row r="1274" ht="14.25" customHeight="1" x14ac:dyDescent="0.25"/>
    <row r="1275" ht="14.25" customHeight="1" x14ac:dyDescent="0.25"/>
    <row r="1276" ht="14.25" customHeight="1" x14ac:dyDescent="0.25"/>
    <row r="1277" ht="14.25" customHeight="1" x14ac:dyDescent="0.25"/>
    <row r="1278" ht="14.25" customHeight="1" x14ac:dyDescent="0.25"/>
    <row r="1279" ht="14.25" customHeight="1" x14ac:dyDescent="0.25"/>
    <row r="1280" ht="14.25" customHeight="1" x14ac:dyDescent="0.25"/>
    <row r="1281" ht="14.25" customHeight="1" x14ac:dyDescent="0.25"/>
    <row r="1282" ht="14.25" customHeight="1" x14ac:dyDescent="0.25"/>
    <row r="1283" ht="14.25" customHeight="1" x14ac:dyDescent="0.25"/>
    <row r="1284" ht="14.25" customHeight="1" x14ac:dyDescent="0.25"/>
    <row r="1285" ht="14.25" customHeight="1" x14ac:dyDescent="0.25"/>
    <row r="1286" ht="14.25" customHeight="1" x14ac:dyDescent="0.25"/>
    <row r="1287" ht="14.25" customHeight="1" x14ac:dyDescent="0.25"/>
    <row r="1288" ht="14.25" customHeight="1" x14ac:dyDescent="0.25"/>
    <row r="1289" ht="14.25" customHeight="1" x14ac:dyDescent="0.25"/>
    <row r="1290" ht="14.25" customHeight="1" x14ac:dyDescent="0.25"/>
    <row r="1291" ht="14.25" customHeight="1" x14ac:dyDescent="0.25"/>
    <row r="1292" ht="14.25" customHeight="1" x14ac:dyDescent="0.25"/>
    <row r="1293" ht="14.25" customHeight="1" x14ac:dyDescent="0.25"/>
    <row r="1294" ht="14.25" customHeight="1" x14ac:dyDescent="0.25"/>
    <row r="1295" ht="14.25" customHeight="1" x14ac:dyDescent="0.25"/>
    <row r="1296" ht="14.25" customHeight="1" x14ac:dyDescent="0.25"/>
    <row r="1297" ht="14.25" customHeight="1" x14ac:dyDescent="0.25"/>
    <row r="1298" ht="14.25" customHeight="1" x14ac:dyDescent="0.25"/>
    <row r="1299" ht="14.25" customHeight="1" x14ac:dyDescent="0.25"/>
    <row r="1300" ht="14.25" customHeight="1" x14ac:dyDescent="0.25"/>
    <row r="1301" ht="14.25" customHeight="1" x14ac:dyDescent="0.25"/>
    <row r="1302" ht="14.25" customHeight="1" x14ac:dyDescent="0.25"/>
    <row r="1303" ht="14.25" customHeight="1" x14ac:dyDescent="0.25"/>
    <row r="1304" ht="14.25" customHeight="1" x14ac:dyDescent="0.25"/>
    <row r="1305" ht="14.25" customHeight="1" x14ac:dyDescent="0.25"/>
    <row r="1306" ht="14.25" customHeight="1" x14ac:dyDescent="0.25"/>
    <row r="1307" ht="14.25" customHeight="1" x14ac:dyDescent="0.25"/>
    <row r="1308" ht="14.25" customHeight="1" x14ac:dyDescent="0.25"/>
    <row r="1309" ht="14.25" customHeight="1" x14ac:dyDescent="0.25"/>
    <row r="1310" ht="14.25" customHeight="1" x14ac:dyDescent="0.25"/>
    <row r="1311" ht="14.25" customHeight="1" x14ac:dyDescent="0.25"/>
    <row r="1312" ht="14.25" customHeight="1" x14ac:dyDescent="0.25"/>
    <row r="1313" ht="14.25" customHeight="1" x14ac:dyDescent="0.25"/>
    <row r="1314" ht="14.25" customHeight="1" x14ac:dyDescent="0.25"/>
    <row r="1315" ht="14.25" customHeight="1" x14ac:dyDescent="0.25"/>
    <row r="1316" ht="14.25" customHeight="1" x14ac:dyDescent="0.25"/>
    <row r="1317" ht="14.25" customHeight="1" x14ac:dyDescent="0.25"/>
    <row r="1318" ht="14.25" customHeight="1" x14ac:dyDescent="0.25"/>
    <row r="1319" ht="14.25" customHeight="1" x14ac:dyDescent="0.25"/>
    <row r="1320" ht="14.25" customHeight="1" x14ac:dyDescent="0.25"/>
    <row r="1321" ht="14.25" customHeight="1" x14ac:dyDescent="0.25"/>
    <row r="1322" ht="14.25" customHeight="1" x14ac:dyDescent="0.25"/>
    <row r="1323" ht="14.25" customHeight="1" x14ac:dyDescent="0.25"/>
    <row r="1324" ht="14.25" customHeight="1" x14ac:dyDescent="0.25"/>
    <row r="1325" ht="14.25" customHeight="1" x14ac:dyDescent="0.25"/>
    <row r="1326" ht="14.25" customHeight="1" x14ac:dyDescent="0.25"/>
    <row r="1327" ht="14.25" customHeight="1" x14ac:dyDescent="0.25"/>
    <row r="1328" ht="14.25" customHeight="1" x14ac:dyDescent="0.25"/>
    <row r="1329" ht="14.25" customHeight="1" x14ac:dyDescent="0.25"/>
    <row r="1330" ht="14.25" customHeight="1" x14ac:dyDescent="0.25"/>
    <row r="1331" ht="14.25" customHeight="1" x14ac:dyDescent="0.25"/>
    <row r="1332" ht="14.25" customHeight="1" x14ac:dyDescent="0.25"/>
    <row r="1333" ht="14.25" customHeight="1" x14ac:dyDescent="0.25"/>
    <row r="1334" ht="14.25" customHeight="1" x14ac:dyDescent="0.25"/>
    <row r="1335" ht="14.25" customHeight="1" x14ac:dyDescent="0.25"/>
    <row r="1336" ht="14.25" customHeight="1" x14ac:dyDescent="0.25"/>
    <row r="1337" ht="14.25" customHeight="1" x14ac:dyDescent="0.25"/>
    <row r="1338" ht="14.25" customHeight="1" x14ac:dyDescent="0.25"/>
    <row r="1339" ht="14.25" customHeight="1" x14ac:dyDescent="0.25"/>
    <row r="1340" ht="14.25" customHeight="1" x14ac:dyDescent="0.25"/>
    <row r="1341" ht="14.25" customHeight="1" x14ac:dyDescent="0.25"/>
    <row r="1342" ht="14.25" customHeight="1" x14ac:dyDescent="0.25"/>
    <row r="1343" ht="14.25" customHeight="1" x14ac:dyDescent="0.25"/>
    <row r="1344" ht="14.25" customHeight="1" x14ac:dyDescent="0.25"/>
    <row r="1345" ht="14.25" customHeight="1" x14ac:dyDescent="0.25"/>
    <row r="1346" ht="14.25" customHeight="1" x14ac:dyDescent="0.25"/>
    <row r="1347" ht="14.25" customHeight="1" x14ac:dyDescent="0.25"/>
    <row r="1348" ht="14.25" customHeight="1" x14ac:dyDescent="0.25"/>
    <row r="1349" ht="14.25" customHeight="1" x14ac:dyDescent="0.25"/>
    <row r="1350" ht="14.25" customHeight="1" x14ac:dyDescent="0.25"/>
    <row r="1351" ht="14.25" customHeight="1" x14ac:dyDescent="0.25"/>
    <row r="1352" ht="14.25" customHeight="1" x14ac:dyDescent="0.25"/>
    <row r="1353" ht="14.25" customHeight="1" x14ac:dyDescent="0.25"/>
    <row r="1354" ht="14.25" customHeight="1" x14ac:dyDescent="0.25"/>
    <row r="1355" ht="14.25" customHeight="1" x14ac:dyDescent="0.25"/>
    <row r="1356" ht="14.25" customHeight="1" x14ac:dyDescent="0.25"/>
    <row r="1357" ht="14.25" customHeight="1" x14ac:dyDescent="0.25"/>
    <row r="1358" ht="14.25" customHeight="1" x14ac:dyDescent="0.25"/>
    <row r="1359" ht="14.25" customHeight="1" x14ac:dyDescent="0.25"/>
    <row r="1360" ht="14.25" customHeight="1" x14ac:dyDescent="0.25"/>
    <row r="1361" ht="14.25" customHeight="1" x14ac:dyDescent="0.25"/>
    <row r="1362" ht="14.25" customHeight="1" x14ac:dyDescent="0.25"/>
    <row r="1363" ht="14.25" customHeight="1" x14ac:dyDescent="0.25"/>
    <row r="1364" ht="14.25" customHeight="1" x14ac:dyDescent="0.25"/>
    <row r="1365" ht="14.25" customHeight="1" x14ac:dyDescent="0.25"/>
    <row r="1366" ht="14.25" customHeight="1" x14ac:dyDescent="0.25"/>
    <row r="1367" ht="14.25" customHeight="1" x14ac:dyDescent="0.25"/>
    <row r="1368" ht="14.25" customHeight="1" x14ac:dyDescent="0.25"/>
    <row r="1369" ht="14.25" customHeight="1" x14ac:dyDescent="0.25"/>
    <row r="1370" ht="14.25" customHeight="1" x14ac:dyDescent="0.25"/>
    <row r="1371" ht="14.25" customHeight="1" x14ac:dyDescent="0.25"/>
    <row r="1372" ht="14.25" customHeight="1" x14ac:dyDescent="0.25"/>
    <row r="1373" ht="14.25" customHeight="1" x14ac:dyDescent="0.25"/>
    <row r="1374" ht="14.25" customHeight="1" x14ac:dyDescent="0.25"/>
    <row r="1375" ht="14.25" customHeight="1" x14ac:dyDescent="0.25"/>
    <row r="1376" ht="14.25" customHeight="1" x14ac:dyDescent="0.25"/>
    <row r="1377" ht="14.25" customHeight="1" x14ac:dyDescent="0.25"/>
    <row r="1378" ht="14.25" customHeight="1" x14ac:dyDescent="0.25"/>
    <row r="1379" ht="14.25" customHeight="1" x14ac:dyDescent="0.25"/>
    <row r="1380" ht="14.25" customHeight="1" x14ac:dyDescent="0.25"/>
    <row r="1381" ht="14.25" customHeight="1" x14ac:dyDescent="0.25"/>
    <row r="1382" ht="14.25" customHeight="1" x14ac:dyDescent="0.25"/>
    <row r="1383" ht="14.25" customHeight="1" x14ac:dyDescent="0.25"/>
    <row r="1384" ht="14.25" customHeight="1" x14ac:dyDescent="0.25"/>
    <row r="1385" ht="14.25" customHeight="1" x14ac:dyDescent="0.25"/>
    <row r="1386" ht="14.25" customHeight="1" x14ac:dyDescent="0.25"/>
    <row r="1387" ht="14.25" customHeight="1" x14ac:dyDescent="0.25"/>
    <row r="1388" ht="14.25" customHeight="1" x14ac:dyDescent="0.25"/>
    <row r="1389" ht="14.25" customHeight="1" x14ac:dyDescent="0.25"/>
    <row r="1390" ht="14.25" customHeight="1" x14ac:dyDescent="0.25"/>
    <row r="1391" ht="14.25" customHeight="1" x14ac:dyDescent="0.25"/>
    <row r="1392" ht="14.25" customHeight="1" x14ac:dyDescent="0.25"/>
    <row r="1393" ht="14.25" customHeight="1" x14ac:dyDescent="0.25"/>
    <row r="1394" ht="14.25" customHeight="1" x14ac:dyDescent="0.25"/>
    <row r="1395" ht="14.25" customHeight="1" x14ac:dyDescent="0.25"/>
    <row r="1396" ht="14.25" customHeight="1" x14ac:dyDescent="0.25"/>
    <row r="1397" ht="14.25" customHeight="1" x14ac:dyDescent="0.25"/>
    <row r="1398" ht="14.25" customHeight="1" x14ac:dyDescent="0.25"/>
    <row r="1399" ht="14.25" customHeight="1" x14ac:dyDescent="0.25"/>
    <row r="1400" ht="14.25" customHeight="1" x14ac:dyDescent="0.25"/>
    <row r="1401" ht="14.25" customHeight="1" x14ac:dyDescent="0.25"/>
    <row r="1402" ht="14.25" customHeight="1" x14ac:dyDescent="0.25"/>
    <row r="1403" ht="14.25" customHeight="1" x14ac:dyDescent="0.25"/>
    <row r="1404" ht="14.25" customHeight="1" x14ac:dyDescent="0.25"/>
    <row r="1405" ht="14.25" customHeight="1" x14ac:dyDescent="0.25"/>
    <row r="1406" ht="14.25" customHeight="1" x14ac:dyDescent="0.25"/>
    <row r="1407" ht="14.25" customHeight="1" x14ac:dyDescent="0.25"/>
    <row r="1408" ht="14.25" customHeight="1" x14ac:dyDescent="0.25"/>
    <row r="1409" ht="14.25" customHeight="1" x14ac:dyDescent="0.25"/>
    <row r="1410" ht="14.25" customHeight="1" x14ac:dyDescent="0.25"/>
    <row r="1411" ht="14.25" customHeight="1" x14ac:dyDescent="0.25"/>
    <row r="1412" ht="14.25" customHeight="1" x14ac:dyDescent="0.25"/>
    <row r="1413" ht="14.25" customHeight="1" x14ac:dyDescent="0.25"/>
    <row r="1414" ht="14.25" customHeight="1" x14ac:dyDescent="0.25"/>
    <row r="1415" ht="14.25" customHeight="1" x14ac:dyDescent="0.25"/>
    <row r="1416" ht="14.25" customHeight="1" x14ac:dyDescent="0.25"/>
    <row r="1417" ht="14.25" customHeight="1" x14ac:dyDescent="0.25"/>
    <row r="1418" ht="14.25" customHeight="1" x14ac:dyDescent="0.25"/>
    <row r="1419" ht="14.25" customHeight="1" x14ac:dyDescent="0.25"/>
    <row r="1420" ht="14.25" customHeight="1" x14ac:dyDescent="0.25"/>
    <row r="1421" ht="14.25" customHeight="1" x14ac:dyDescent="0.25"/>
    <row r="1422" ht="14.25" customHeight="1" x14ac:dyDescent="0.25"/>
    <row r="1423" ht="14.25" customHeight="1" x14ac:dyDescent="0.25"/>
    <row r="1424" ht="14.25" customHeight="1" x14ac:dyDescent="0.25"/>
    <row r="1425" ht="14.25" customHeight="1" x14ac:dyDescent="0.25"/>
    <row r="1426" ht="14.25" customHeight="1" x14ac:dyDescent="0.25"/>
    <row r="1427" ht="14.25" customHeight="1" x14ac:dyDescent="0.25"/>
    <row r="1428" ht="14.25" customHeight="1" x14ac:dyDescent="0.25"/>
    <row r="1429" ht="14.25" customHeight="1" x14ac:dyDescent="0.25"/>
    <row r="1430" ht="14.25" customHeight="1" x14ac:dyDescent="0.25"/>
    <row r="1431" ht="14.25" customHeight="1" x14ac:dyDescent="0.25"/>
    <row r="1432" ht="14.25" customHeight="1" x14ac:dyDescent="0.25"/>
    <row r="1433" ht="14.25" customHeight="1" x14ac:dyDescent="0.25"/>
    <row r="1434" ht="14.25" customHeight="1" x14ac:dyDescent="0.25"/>
    <row r="1435" ht="14.25" customHeight="1" x14ac:dyDescent="0.25"/>
    <row r="1436" ht="14.25" customHeight="1" x14ac:dyDescent="0.25"/>
    <row r="1437" ht="14.25" customHeight="1" x14ac:dyDescent="0.25"/>
    <row r="1438" ht="14.25" customHeight="1" x14ac:dyDescent="0.25"/>
    <row r="1439" ht="14.25" customHeight="1" x14ac:dyDescent="0.25"/>
    <row r="1440" ht="14.25" customHeight="1" x14ac:dyDescent="0.25"/>
    <row r="1441" ht="14.25" customHeight="1" x14ac:dyDescent="0.25"/>
    <row r="1442" ht="14.25" customHeight="1" x14ac:dyDescent="0.25"/>
    <row r="1443" ht="14.25" customHeight="1" x14ac:dyDescent="0.25"/>
    <row r="1444" ht="14.25" customHeight="1" x14ac:dyDescent="0.25"/>
    <row r="1445" ht="14.25" customHeight="1" x14ac:dyDescent="0.25"/>
    <row r="1446" ht="14.25" customHeight="1" x14ac:dyDescent="0.25"/>
    <row r="1447" ht="14.25" customHeight="1" x14ac:dyDescent="0.25"/>
    <row r="1448" ht="14.25" customHeight="1" x14ac:dyDescent="0.25"/>
    <row r="1449" ht="14.25" customHeight="1" x14ac:dyDescent="0.25"/>
    <row r="1450" ht="14.25" customHeight="1" x14ac:dyDescent="0.25"/>
    <row r="1451" ht="14.25" customHeight="1" x14ac:dyDescent="0.25"/>
    <row r="1452" ht="14.25" customHeight="1" x14ac:dyDescent="0.25"/>
    <row r="1453" ht="14.25" customHeight="1" x14ac:dyDescent="0.25"/>
    <row r="1454" ht="14.25" customHeight="1" x14ac:dyDescent="0.25"/>
    <row r="1455" ht="14.25" customHeight="1" x14ac:dyDescent="0.25"/>
    <row r="1456" ht="14.25" customHeight="1" x14ac:dyDescent="0.25"/>
    <row r="1457" ht="14.25" customHeight="1" x14ac:dyDescent="0.25"/>
    <row r="1458" ht="14.25" customHeight="1" x14ac:dyDescent="0.25"/>
    <row r="1459" ht="14.25" customHeight="1" x14ac:dyDescent="0.25"/>
    <row r="1460" ht="14.25" customHeight="1" x14ac:dyDescent="0.25"/>
    <row r="1461" ht="14.25" customHeight="1" x14ac:dyDescent="0.25"/>
    <row r="1462" ht="14.25" customHeight="1" x14ac:dyDescent="0.25"/>
    <row r="1463" ht="14.25" customHeight="1" x14ac:dyDescent="0.25"/>
    <row r="1464" ht="14.25" customHeight="1" x14ac:dyDescent="0.25"/>
    <row r="1465" ht="14.25" customHeight="1" x14ac:dyDescent="0.25"/>
    <row r="1466" ht="14.25" customHeight="1" x14ac:dyDescent="0.25"/>
    <row r="1467" ht="14.25" customHeight="1" x14ac:dyDescent="0.25"/>
    <row r="1468" ht="14.25" customHeight="1" x14ac:dyDescent="0.25"/>
    <row r="1469" ht="14.25" customHeight="1" x14ac:dyDescent="0.25"/>
    <row r="1470" ht="14.25" customHeight="1" x14ac:dyDescent="0.25"/>
    <row r="1471" ht="14.25" customHeight="1" x14ac:dyDescent="0.25"/>
    <row r="1472" ht="14.25" customHeight="1" x14ac:dyDescent="0.25"/>
    <row r="1473" ht="14.25" customHeight="1" x14ac:dyDescent="0.25"/>
    <row r="1474" ht="14.25" customHeight="1" x14ac:dyDescent="0.25"/>
    <row r="1475" ht="14.25" customHeight="1" x14ac:dyDescent="0.25"/>
    <row r="1476" ht="14.25" customHeight="1" x14ac:dyDescent="0.25"/>
    <row r="1477" ht="14.25" customHeight="1" x14ac:dyDescent="0.25"/>
    <row r="1478" ht="14.25" customHeight="1" x14ac:dyDescent="0.25"/>
    <row r="1479" ht="14.25" customHeight="1" x14ac:dyDescent="0.25"/>
    <row r="1480" ht="14.25" customHeight="1" x14ac:dyDescent="0.25"/>
    <row r="1481" ht="14.25" customHeight="1" x14ac:dyDescent="0.25"/>
    <row r="1482" ht="14.25" customHeight="1" x14ac:dyDescent="0.25"/>
    <row r="1483" ht="14.25" customHeight="1" x14ac:dyDescent="0.25"/>
    <row r="1484" ht="14.25" customHeight="1" x14ac:dyDescent="0.25"/>
    <row r="1485" ht="14.25" customHeight="1" x14ac:dyDescent="0.25"/>
    <row r="1486" ht="14.25" customHeight="1" x14ac:dyDescent="0.25"/>
    <row r="1487" ht="14.25" customHeight="1" x14ac:dyDescent="0.25"/>
    <row r="1488" ht="14.25" customHeight="1" x14ac:dyDescent="0.25"/>
    <row r="1489" ht="14.25" customHeight="1" x14ac:dyDescent="0.25"/>
    <row r="1490" ht="14.25" customHeight="1" x14ac:dyDescent="0.25"/>
    <row r="1491" ht="14.25" customHeight="1" x14ac:dyDescent="0.25"/>
    <row r="1492" ht="14.25" customHeight="1" x14ac:dyDescent="0.25"/>
    <row r="1493" ht="14.25" customHeight="1" x14ac:dyDescent="0.25"/>
    <row r="1494" ht="14.25" customHeight="1" x14ac:dyDescent="0.25"/>
    <row r="1495" ht="14.25" customHeight="1" x14ac:dyDescent="0.25"/>
    <row r="1496" ht="14.25" customHeight="1" x14ac:dyDescent="0.25"/>
    <row r="1497" ht="14.25" customHeight="1" x14ac:dyDescent="0.25"/>
    <row r="1498" ht="14.25" customHeight="1" x14ac:dyDescent="0.25"/>
    <row r="1499" ht="14.25" customHeight="1" x14ac:dyDescent="0.25"/>
    <row r="1500" ht="14.25" customHeight="1" x14ac:dyDescent="0.25"/>
    <row r="1501" ht="14.25" customHeight="1" x14ac:dyDescent="0.25"/>
    <row r="1502" ht="14.25" customHeight="1" x14ac:dyDescent="0.25"/>
    <row r="1503" ht="14.25" customHeight="1" x14ac:dyDescent="0.25"/>
    <row r="1504" ht="14.25" customHeight="1" x14ac:dyDescent="0.25"/>
    <row r="1505" ht="14.25" customHeight="1" x14ac:dyDescent="0.25"/>
    <row r="1506" ht="14.25" customHeight="1" x14ac:dyDescent="0.25"/>
    <row r="1507" ht="14.25" customHeight="1" x14ac:dyDescent="0.25"/>
    <row r="1508" ht="14.25" customHeight="1" x14ac:dyDescent="0.25"/>
    <row r="1509" ht="14.25" customHeight="1" x14ac:dyDescent="0.25"/>
    <row r="1510" ht="14.25" customHeight="1" x14ac:dyDescent="0.25"/>
    <row r="1511" ht="14.25" customHeight="1" x14ac:dyDescent="0.25"/>
    <row r="1512" ht="14.25" customHeight="1" x14ac:dyDescent="0.25"/>
    <row r="1513" ht="14.25" customHeight="1" x14ac:dyDescent="0.25"/>
    <row r="1514" ht="14.25" customHeight="1" x14ac:dyDescent="0.25"/>
    <row r="1515" ht="14.25" customHeight="1" x14ac:dyDescent="0.25"/>
    <row r="1516" ht="14.25" customHeight="1" x14ac:dyDescent="0.25"/>
    <row r="1517" ht="14.25" customHeight="1" x14ac:dyDescent="0.25"/>
    <row r="1518" ht="14.25" customHeight="1" x14ac:dyDescent="0.25"/>
    <row r="1519" ht="14.25" customHeight="1" x14ac:dyDescent="0.25"/>
    <row r="1520" ht="14.25" customHeight="1" x14ac:dyDescent="0.25"/>
    <row r="1521" ht="14.25" customHeight="1" x14ac:dyDescent="0.25"/>
    <row r="1522" ht="14.25" customHeight="1" x14ac:dyDescent="0.25"/>
    <row r="1523" ht="14.25" customHeight="1" x14ac:dyDescent="0.25"/>
    <row r="1524" ht="14.25" customHeight="1" x14ac:dyDescent="0.25"/>
    <row r="1525" ht="14.25" customHeight="1" x14ac:dyDescent="0.25"/>
    <row r="1526" ht="14.25" customHeight="1" x14ac:dyDescent="0.25"/>
    <row r="1527" ht="14.25" customHeight="1" x14ac:dyDescent="0.25"/>
    <row r="1528" ht="14.25" customHeight="1" x14ac:dyDescent="0.25"/>
    <row r="1529" ht="14.25" customHeight="1" x14ac:dyDescent="0.25"/>
    <row r="1530" ht="14.25" customHeight="1" x14ac:dyDescent="0.25"/>
    <row r="1531" ht="14.25" customHeight="1" x14ac:dyDescent="0.25"/>
    <row r="1532" ht="14.25" customHeight="1" x14ac:dyDescent="0.25"/>
    <row r="1533" ht="14.25" customHeight="1" x14ac:dyDescent="0.25"/>
    <row r="1534" ht="14.25" customHeight="1" x14ac:dyDescent="0.25"/>
    <row r="1535" ht="14.25" customHeight="1" x14ac:dyDescent="0.25"/>
    <row r="1536" ht="14.25" customHeight="1" x14ac:dyDescent="0.25"/>
    <row r="1537" ht="14.25" customHeight="1" x14ac:dyDescent="0.25"/>
    <row r="1538" ht="14.25" customHeight="1" x14ac:dyDescent="0.25"/>
  </sheetData>
  <autoFilter ref="A2:BU28"/>
  <mergeCells count="4">
    <mergeCell ref="N1:AQ1"/>
    <mergeCell ref="AR1:BU1"/>
    <mergeCell ref="AP31:AQ31"/>
    <mergeCell ref="AP33:AQ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0"/>
  <sheetViews>
    <sheetView topLeftCell="D1" workbookViewId="0">
      <pane xSplit="5" ySplit="2" topLeftCell="AO38" activePane="bottomRight" state="frozen"/>
      <selection activeCell="D1" sqref="D1"/>
      <selection pane="topRight" activeCell="I1" sqref="I1"/>
      <selection pane="bottomLeft" activeCell="D3" sqref="D3"/>
      <selection pane="bottomRight" activeCell="AR50" sqref="AR50:BD50"/>
    </sheetView>
  </sheetViews>
  <sheetFormatPr defaultRowHeight="15" x14ac:dyDescent="0.25"/>
  <cols>
    <col min="1" max="1" width="44.85546875" bestFit="1" customWidth="1"/>
    <col min="2" max="2" width="36" bestFit="1" customWidth="1"/>
    <col min="3" max="3" width="36.140625" bestFit="1" customWidth="1"/>
    <col min="4" max="4" width="48.5703125" bestFit="1" customWidth="1"/>
    <col min="5" max="5" width="12.85546875" bestFit="1" customWidth="1"/>
    <col min="9" max="9" width="89.5703125" bestFit="1" customWidth="1"/>
    <col min="10" max="10" width="43.140625" bestFit="1" customWidth="1"/>
  </cols>
  <sheetData>
    <row r="1" spans="1:73" s="22" customFormat="1" ht="13.9" x14ac:dyDescent="0.25">
      <c r="A1" s="23" t="s">
        <v>57</v>
      </c>
      <c r="C1" s="23"/>
      <c r="D1" s="23"/>
      <c r="E1" s="23"/>
      <c r="F1" s="24"/>
      <c r="G1" s="24"/>
      <c r="H1" s="23"/>
      <c r="I1" s="23"/>
      <c r="J1" s="25"/>
      <c r="K1" s="26"/>
      <c r="L1" s="25"/>
      <c r="M1" s="25"/>
      <c r="N1" s="34" t="s">
        <v>1</v>
      </c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6"/>
      <c r="AR1" s="34" t="s">
        <v>2</v>
      </c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6"/>
    </row>
    <row r="2" spans="1:73" s="22" customFormat="1" ht="110.45" x14ac:dyDescent="0.25">
      <c r="A2" s="27" t="s">
        <v>3</v>
      </c>
      <c r="B2" s="27" t="s">
        <v>4</v>
      </c>
      <c r="C2" s="27" t="s">
        <v>5</v>
      </c>
      <c r="D2" s="28" t="s">
        <v>6</v>
      </c>
      <c r="E2" s="28" t="s">
        <v>7</v>
      </c>
      <c r="F2" s="28" t="s">
        <v>8</v>
      </c>
      <c r="G2" s="28" t="s">
        <v>58</v>
      </c>
      <c r="H2" s="29" t="s">
        <v>9</v>
      </c>
      <c r="I2" s="29" t="s">
        <v>59</v>
      </c>
      <c r="J2" s="29" t="s">
        <v>12</v>
      </c>
      <c r="K2" s="30" t="s">
        <v>51</v>
      </c>
      <c r="L2" s="29" t="s">
        <v>14</v>
      </c>
      <c r="M2" s="29" t="s">
        <v>15</v>
      </c>
      <c r="N2" s="29">
        <v>2011</v>
      </c>
      <c r="O2" s="29">
        <v>2012</v>
      </c>
      <c r="P2" s="29">
        <v>2013</v>
      </c>
      <c r="Q2" s="29">
        <v>2014</v>
      </c>
      <c r="R2" s="29">
        <v>2015</v>
      </c>
      <c r="S2" s="29">
        <v>2016</v>
      </c>
      <c r="T2" s="29">
        <v>2017</v>
      </c>
      <c r="U2" s="29">
        <v>2018</v>
      </c>
      <c r="V2" s="29">
        <v>2019</v>
      </c>
      <c r="W2" s="29">
        <v>2020</v>
      </c>
      <c r="X2" s="29">
        <v>2021</v>
      </c>
      <c r="Y2" s="29">
        <v>2022</v>
      </c>
      <c r="Z2" s="29">
        <v>2023</v>
      </c>
      <c r="AA2" s="29">
        <v>2024</v>
      </c>
      <c r="AB2" s="29">
        <v>2025</v>
      </c>
      <c r="AC2" s="29">
        <v>2026</v>
      </c>
      <c r="AD2" s="29">
        <v>2027</v>
      </c>
      <c r="AE2" s="29">
        <v>2028</v>
      </c>
      <c r="AF2" s="29">
        <v>2029</v>
      </c>
      <c r="AG2" s="29">
        <v>2030</v>
      </c>
      <c r="AH2" s="29">
        <v>2031</v>
      </c>
      <c r="AI2" s="29">
        <v>2032</v>
      </c>
      <c r="AJ2" s="29">
        <v>2033</v>
      </c>
      <c r="AK2" s="29">
        <v>2034</v>
      </c>
      <c r="AL2" s="29">
        <v>2035</v>
      </c>
      <c r="AM2" s="29">
        <v>2036</v>
      </c>
      <c r="AN2" s="29">
        <v>2037</v>
      </c>
      <c r="AO2" s="29">
        <v>2038</v>
      </c>
      <c r="AP2" s="29">
        <v>2039</v>
      </c>
      <c r="AQ2" s="29">
        <v>2040</v>
      </c>
      <c r="AR2" s="29">
        <v>2011</v>
      </c>
      <c r="AS2" s="29">
        <v>2012</v>
      </c>
      <c r="AT2" s="29">
        <v>2013</v>
      </c>
      <c r="AU2" s="29">
        <v>2014</v>
      </c>
      <c r="AV2" s="29">
        <v>2015</v>
      </c>
      <c r="AW2" s="29">
        <v>2016</v>
      </c>
      <c r="AX2" s="29">
        <v>2017</v>
      </c>
      <c r="AY2" s="29">
        <v>2018</v>
      </c>
      <c r="AZ2" s="29">
        <v>2019</v>
      </c>
      <c r="BA2" s="29">
        <v>2020</v>
      </c>
      <c r="BB2" s="29">
        <v>2021</v>
      </c>
      <c r="BC2" s="29">
        <v>2022</v>
      </c>
      <c r="BD2" s="29">
        <v>2023</v>
      </c>
      <c r="BE2" s="29">
        <v>2024</v>
      </c>
      <c r="BF2" s="29">
        <v>2025</v>
      </c>
      <c r="BG2" s="29">
        <v>2026</v>
      </c>
      <c r="BH2" s="29">
        <v>2027</v>
      </c>
      <c r="BI2" s="29">
        <v>2028</v>
      </c>
      <c r="BJ2" s="29">
        <v>2029</v>
      </c>
      <c r="BK2" s="29">
        <v>2030</v>
      </c>
      <c r="BL2" s="29">
        <v>2031</v>
      </c>
      <c r="BM2" s="29">
        <v>2032</v>
      </c>
      <c r="BN2" s="29">
        <v>2033</v>
      </c>
      <c r="BO2" s="29">
        <v>2034</v>
      </c>
      <c r="BP2" s="29">
        <v>2035</v>
      </c>
      <c r="BQ2" s="29">
        <v>2036</v>
      </c>
      <c r="BR2" s="29">
        <v>2037</v>
      </c>
      <c r="BS2" s="29">
        <v>2038</v>
      </c>
      <c r="BT2" s="29">
        <v>2039</v>
      </c>
      <c r="BU2" s="29">
        <v>2040</v>
      </c>
    </row>
    <row r="3" spans="1:73" ht="14.45" x14ac:dyDescent="0.3">
      <c r="A3" t="s">
        <v>6</v>
      </c>
      <c r="B3" t="s">
        <v>39</v>
      </c>
      <c r="C3" t="s">
        <v>41</v>
      </c>
      <c r="D3" t="s">
        <v>24</v>
      </c>
      <c r="E3" t="s">
        <v>76</v>
      </c>
      <c r="F3" t="s">
        <v>20</v>
      </c>
      <c r="G3" t="s">
        <v>60</v>
      </c>
      <c r="H3">
        <v>2014</v>
      </c>
      <c r="I3" t="s">
        <v>75</v>
      </c>
      <c r="J3" t="s">
        <v>36</v>
      </c>
      <c r="K3">
        <v>122</v>
      </c>
      <c r="L3">
        <v>128.3195929</v>
      </c>
      <c r="M3">
        <v>478358.06400000001</v>
      </c>
      <c r="N3">
        <v>0</v>
      </c>
      <c r="O3">
        <v>0</v>
      </c>
      <c r="P3">
        <v>0</v>
      </c>
      <c r="Q3">
        <v>0.1283195929</v>
      </c>
      <c r="R3">
        <v>0.1274300528</v>
      </c>
      <c r="S3">
        <v>0.1041294329</v>
      </c>
      <c r="T3">
        <v>6.0063868130000003E-2</v>
      </c>
      <c r="U3">
        <v>6.0063868130000003E-2</v>
      </c>
      <c r="V3">
        <v>6.0063868130000003E-2</v>
      </c>
      <c r="W3">
        <v>6.0063868130000003E-2</v>
      </c>
      <c r="X3">
        <v>6.0063868130000003E-2</v>
      </c>
      <c r="Y3">
        <v>6.0063868130000003E-2</v>
      </c>
      <c r="Z3">
        <v>6.0063868130000003E-2</v>
      </c>
      <c r="AA3">
        <v>5.9223783509999996E-2</v>
      </c>
      <c r="AB3">
        <v>1.048897084E-2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478.35806400000001</v>
      </c>
      <c r="AV3">
        <v>475.22847409999997</v>
      </c>
      <c r="AW3">
        <v>383.68287650000002</v>
      </c>
      <c r="AX3">
        <v>233.48919789999999</v>
      </c>
      <c r="AY3">
        <v>233.48919789999999</v>
      </c>
      <c r="AZ3">
        <v>233.48919789999999</v>
      </c>
      <c r="BA3">
        <v>233.48919789999999</v>
      </c>
      <c r="BB3">
        <v>233.48919789999999</v>
      </c>
      <c r="BC3">
        <v>233.48919789999999</v>
      </c>
      <c r="BD3">
        <v>233.48919789999999</v>
      </c>
      <c r="BE3">
        <v>225.74275039999998</v>
      </c>
      <c r="BF3">
        <v>35.249348859999998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</row>
    <row r="4" spans="1:73" ht="14.45" x14ac:dyDescent="0.3">
      <c r="A4" t="s">
        <v>6</v>
      </c>
      <c r="B4" t="s">
        <v>39</v>
      </c>
      <c r="C4" t="s">
        <v>41</v>
      </c>
      <c r="D4" t="s">
        <v>25</v>
      </c>
      <c r="E4" t="s">
        <v>76</v>
      </c>
      <c r="F4" t="s">
        <v>20</v>
      </c>
      <c r="G4" t="s">
        <v>60</v>
      </c>
      <c r="H4">
        <v>2014</v>
      </c>
      <c r="I4" t="s">
        <v>75</v>
      </c>
      <c r="J4" t="s">
        <v>36</v>
      </c>
      <c r="K4">
        <v>18</v>
      </c>
      <c r="L4">
        <v>15.58749613</v>
      </c>
      <c r="M4">
        <v>60316.876109999997</v>
      </c>
      <c r="N4">
        <v>0</v>
      </c>
      <c r="O4">
        <v>0</v>
      </c>
      <c r="P4">
        <v>0</v>
      </c>
      <c r="Q4">
        <v>1.558749613E-2</v>
      </c>
      <c r="R4">
        <v>1.558749613E-2</v>
      </c>
      <c r="S4">
        <v>1.414818243E-2</v>
      </c>
      <c r="T4">
        <v>9.2780622069999989E-3</v>
      </c>
      <c r="U4">
        <v>9.2780622069999989E-3</v>
      </c>
      <c r="V4">
        <v>9.2780622069999989E-3</v>
      </c>
      <c r="W4">
        <v>9.2780622069999989E-3</v>
      </c>
      <c r="X4">
        <v>9.2780622069999989E-3</v>
      </c>
      <c r="Y4">
        <v>9.2780622069999989E-3</v>
      </c>
      <c r="Z4">
        <v>9.2780622069999989E-3</v>
      </c>
      <c r="AA4">
        <v>9.1980541470000014E-3</v>
      </c>
      <c r="AB4">
        <v>1.655722345E-3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60.316876109999995</v>
      </c>
      <c r="AV4">
        <v>60.316876109999995</v>
      </c>
      <c r="AW4">
        <v>55.366390559999999</v>
      </c>
      <c r="AX4">
        <v>36.417418590000004</v>
      </c>
      <c r="AY4">
        <v>36.417418590000004</v>
      </c>
      <c r="AZ4">
        <v>36.417418590000004</v>
      </c>
      <c r="BA4">
        <v>36.417418590000004</v>
      </c>
      <c r="BB4">
        <v>36.417418590000004</v>
      </c>
      <c r="BC4">
        <v>36.417418590000004</v>
      </c>
      <c r="BD4">
        <v>36.417418590000004</v>
      </c>
      <c r="BE4">
        <v>35.679661690000003</v>
      </c>
      <c r="BF4">
        <v>6.9412180479999996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</row>
    <row r="5" spans="1:73" ht="14.45" x14ac:dyDescent="0.3">
      <c r="A5" t="s">
        <v>6</v>
      </c>
      <c r="B5" t="s">
        <v>39</v>
      </c>
      <c r="C5" t="s">
        <v>43</v>
      </c>
      <c r="D5" t="s">
        <v>24</v>
      </c>
      <c r="E5" t="s">
        <v>76</v>
      </c>
      <c r="F5" t="s">
        <v>20</v>
      </c>
      <c r="G5" t="s">
        <v>60</v>
      </c>
      <c r="H5">
        <v>2013</v>
      </c>
      <c r="I5" t="s">
        <v>75</v>
      </c>
      <c r="J5" t="s">
        <v>63</v>
      </c>
      <c r="K5">
        <v>1</v>
      </c>
      <c r="L5">
        <v>5.8450300000000002E-3</v>
      </c>
      <c r="M5">
        <v>64.270189810000005</v>
      </c>
      <c r="N5">
        <v>0</v>
      </c>
      <c r="O5">
        <v>0</v>
      </c>
      <c r="P5">
        <v>5.8450300000000003E-6</v>
      </c>
      <c r="Q5">
        <v>5.8450300000000003E-6</v>
      </c>
      <c r="R5">
        <v>5.8450300000000003E-6</v>
      </c>
      <c r="S5">
        <v>5.8450300000000003E-6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3.2135094900000001E-2</v>
      </c>
      <c r="AU5">
        <v>3.2135094900000001E-2</v>
      </c>
      <c r="AV5">
        <v>3.2135094900000001E-2</v>
      </c>
      <c r="AW5">
        <v>3.2135094900000001E-2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</row>
    <row r="6" spans="1:73" ht="14.45" x14ac:dyDescent="0.3">
      <c r="A6" t="s">
        <v>6</v>
      </c>
      <c r="B6" t="s">
        <v>39</v>
      </c>
      <c r="C6" t="s">
        <v>44</v>
      </c>
      <c r="D6" t="s">
        <v>24</v>
      </c>
      <c r="E6" t="s">
        <v>76</v>
      </c>
      <c r="F6" t="s">
        <v>20</v>
      </c>
      <c r="G6" t="s">
        <v>60</v>
      </c>
      <c r="H6">
        <v>2012</v>
      </c>
      <c r="I6" t="s">
        <v>75</v>
      </c>
      <c r="J6" t="s">
        <v>22</v>
      </c>
      <c r="K6">
        <v>1</v>
      </c>
      <c r="L6">
        <v>0.96286959999999999</v>
      </c>
      <c r="M6">
        <v>17976.90048</v>
      </c>
      <c r="N6">
        <v>0</v>
      </c>
      <c r="O6">
        <v>9.6286959999999997E-4</v>
      </c>
      <c r="P6">
        <v>9.6286959999999997E-4</v>
      </c>
      <c r="Q6">
        <v>9.6286959999999997E-4</v>
      </c>
      <c r="R6">
        <v>9.6286959999999997E-4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5.9923001600000001</v>
      </c>
      <c r="AT6">
        <v>5.9923001600000001</v>
      </c>
      <c r="AU6">
        <v>5.9923001600000001</v>
      </c>
      <c r="AV6">
        <v>5.9923001600000001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</row>
    <row r="7" spans="1:73" ht="14.45" x14ac:dyDescent="0.3">
      <c r="A7" t="s">
        <v>6</v>
      </c>
      <c r="B7" t="s">
        <v>39</v>
      </c>
      <c r="C7" t="s">
        <v>44</v>
      </c>
      <c r="D7" t="s">
        <v>24</v>
      </c>
      <c r="E7" t="s">
        <v>76</v>
      </c>
      <c r="F7" t="s">
        <v>20</v>
      </c>
      <c r="G7" t="s">
        <v>60</v>
      </c>
      <c r="H7">
        <v>2013</v>
      </c>
      <c r="I7" t="s">
        <v>75</v>
      </c>
      <c r="J7" t="s">
        <v>22</v>
      </c>
      <c r="K7">
        <v>1</v>
      </c>
      <c r="L7">
        <v>10.853999999999999</v>
      </c>
      <c r="M7">
        <v>51912.576000000001</v>
      </c>
      <c r="N7">
        <v>0</v>
      </c>
      <c r="O7">
        <v>0</v>
      </c>
      <c r="P7">
        <v>1.0853999999999999E-2</v>
      </c>
      <c r="Q7">
        <v>1.0853999999999999E-2</v>
      </c>
      <c r="R7">
        <v>1.0853999999999999E-2</v>
      </c>
      <c r="S7">
        <v>1.0853999999999999E-2</v>
      </c>
      <c r="T7">
        <v>1.0853999999999999E-2</v>
      </c>
      <c r="U7">
        <v>1.0853999999999999E-2</v>
      </c>
      <c r="V7">
        <v>1.0853999999999999E-2</v>
      </c>
      <c r="W7">
        <v>1.0853999999999999E-2</v>
      </c>
      <c r="X7">
        <v>1.0853999999999999E-2</v>
      </c>
      <c r="Y7">
        <v>1.0853999999999999E-2</v>
      </c>
      <c r="Z7">
        <v>1.0853999999999999E-2</v>
      </c>
      <c r="AA7">
        <v>1.0853999999999999E-2</v>
      </c>
      <c r="AB7">
        <v>1.0853999999999999E-2</v>
      </c>
      <c r="AC7">
        <v>1.0853999999999999E-2</v>
      </c>
      <c r="AD7">
        <v>1.0853999999999999E-2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25.956288000000001</v>
      </c>
      <c r="AU7">
        <v>25.956288000000001</v>
      </c>
      <c r="AV7">
        <v>25.956288000000001</v>
      </c>
      <c r="AW7">
        <v>25.956288000000001</v>
      </c>
      <c r="AX7">
        <v>25.956288000000001</v>
      </c>
      <c r="AY7">
        <v>25.956288000000001</v>
      </c>
      <c r="AZ7">
        <v>25.956288000000001</v>
      </c>
      <c r="BA7">
        <v>25.956288000000001</v>
      </c>
      <c r="BB7">
        <v>25.956288000000001</v>
      </c>
      <c r="BC7">
        <v>25.956288000000001</v>
      </c>
      <c r="BD7">
        <v>25.956288000000001</v>
      </c>
      <c r="BE7">
        <v>25.956288000000001</v>
      </c>
      <c r="BF7">
        <v>25.956288000000001</v>
      </c>
      <c r="BG7">
        <v>25.956288000000001</v>
      </c>
      <c r="BH7">
        <v>25.956288000000001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</row>
    <row r="8" spans="1:73" ht="14.45" x14ac:dyDescent="0.3">
      <c r="A8" t="s">
        <v>6</v>
      </c>
      <c r="B8" t="s">
        <v>39</v>
      </c>
      <c r="C8" t="s">
        <v>42</v>
      </c>
      <c r="D8" t="s">
        <v>24</v>
      </c>
      <c r="E8" t="s">
        <v>76</v>
      </c>
      <c r="F8" t="s">
        <v>20</v>
      </c>
      <c r="G8" t="s">
        <v>60</v>
      </c>
      <c r="H8">
        <v>2012</v>
      </c>
      <c r="I8" t="s">
        <v>75</v>
      </c>
      <c r="J8" t="s">
        <v>36</v>
      </c>
      <c r="K8">
        <v>1</v>
      </c>
      <c r="L8">
        <v>1.04</v>
      </c>
      <c r="M8">
        <v>298059.64</v>
      </c>
      <c r="N8">
        <v>0</v>
      </c>
      <c r="O8">
        <v>1.2199999999999999E-3</v>
      </c>
      <c r="P8">
        <v>1.2199999999999999E-3</v>
      </c>
      <c r="Q8">
        <v>1.0400000000000001E-3</v>
      </c>
      <c r="R8">
        <v>1.0400000000000001E-3</v>
      </c>
      <c r="S8">
        <v>1.0400000000000001E-3</v>
      </c>
      <c r="T8">
        <v>5.8E-4</v>
      </c>
      <c r="U8">
        <v>5.8E-4</v>
      </c>
      <c r="V8">
        <v>5.8E-4</v>
      </c>
      <c r="W8">
        <v>5.8E-4</v>
      </c>
      <c r="X8">
        <v>5.8E-4</v>
      </c>
      <c r="Y8">
        <v>5.4000000000000001E-4</v>
      </c>
      <c r="Z8">
        <v>5.4000000000000001E-4</v>
      </c>
      <c r="AA8">
        <v>4.4000000000000002E-4</v>
      </c>
      <c r="AB8">
        <v>4.4000000000000002E-4</v>
      </c>
      <c r="AC8">
        <v>4.4000000000000002E-4</v>
      </c>
      <c r="AD8">
        <v>4.4000000000000002E-4</v>
      </c>
      <c r="AE8">
        <v>4.4000000000000002E-4</v>
      </c>
      <c r="AF8">
        <v>4.4000000000000002E-4</v>
      </c>
      <c r="AG8">
        <v>4.4000000000000002E-4</v>
      </c>
      <c r="AH8">
        <v>4.4000000000000002E-4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4.7039999999999997</v>
      </c>
      <c r="AT8">
        <v>4.7039999999999997</v>
      </c>
      <c r="AU8">
        <v>4.07</v>
      </c>
      <c r="AV8">
        <v>4.07</v>
      </c>
      <c r="AW8">
        <v>4.07</v>
      </c>
      <c r="AX8">
        <v>2.403</v>
      </c>
      <c r="AY8">
        <v>2.403</v>
      </c>
      <c r="AZ8">
        <v>2.403</v>
      </c>
      <c r="BA8">
        <v>2.403</v>
      </c>
      <c r="BB8">
        <v>2.403</v>
      </c>
      <c r="BC8">
        <v>1.962</v>
      </c>
      <c r="BD8">
        <v>1.962</v>
      </c>
      <c r="BE8">
        <v>1.5780000000000001</v>
      </c>
      <c r="BF8">
        <v>1.5780000000000001</v>
      </c>
      <c r="BG8">
        <v>1.5780000000000001</v>
      </c>
      <c r="BH8">
        <v>1.5780000000000001</v>
      </c>
      <c r="BI8">
        <v>1.5780000000000001</v>
      </c>
      <c r="BJ8">
        <v>1.5780000000000001</v>
      </c>
      <c r="BK8">
        <v>1.5780000000000001</v>
      </c>
      <c r="BL8">
        <v>1.5780000000000001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</row>
    <row r="9" spans="1:73" ht="14.45" x14ac:dyDescent="0.3">
      <c r="A9" t="s">
        <v>6</v>
      </c>
      <c r="B9" t="s">
        <v>39</v>
      </c>
      <c r="C9" t="s">
        <v>42</v>
      </c>
      <c r="D9" t="s">
        <v>24</v>
      </c>
      <c r="E9" t="s">
        <v>76</v>
      </c>
      <c r="F9" t="s">
        <v>20</v>
      </c>
      <c r="G9" t="s">
        <v>60</v>
      </c>
      <c r="H9">
        <v>2013</v>
      </c>
      <c r="I9" t="s">
        <v>75</v>
      </c>
      <c r="J9" t="s">
        <v>36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</row>
    <row r="10" spans="1:73" ht="14.45" x14ac:dyDescent="0.3">
      <c r="A10" t="s">
        <v>6</v>
      </c>
      <c r="B10" t="s">
        <v>39</v>
      </c>
      <c r="C10" t="s">
        <v>42</v>
      </c>
      <c r="D10" t="s">
        <v>24</v>
      </c>
      <c r="E10" t="s">
        <v>76</v>
      </c>
      <c r="F10" t="s">
        <v>20</v>
      </c>
      <c r="G10" t="s">
        <v>60</v>
      </c>
      <c r="H10">
        <v>2014</v>
      </c>
      <c r="I10" t="s">
        <v>75</v>
      </c>
      <c r="J10" t="s">
        <v>36</v>
      </c>
      <c r="K10">
        <v>21</v>
      </c>
      <c r="L10">
        <v>151.37413219999999</v>
      </c>
      <c r="M10">
        <v>1293084.9709999999</v>
      </c>
      <c r="N10">
        <v>0</v>
      </c>
      <c r="O10">
        <v>0</v>
      </c>
      <c r="P10">
        <v>0</v>
      </c>
      <c r="Q10">
        <v>0.15137413219999998</v>
      </c>
      <c r="R10">
        <v>0.15137413219999998</v>
      </c>
      <c r="S10">
        <v>0.15137413219999998</v>
      </c>
      <c r="T10">
        <v>0.15127034080000001</v>
      </c>
      <c r="U10">
        <v>0.15127034080000001</v>
      </c>
      <c r="V10">
        <v>0.15127034080000001</v>
      </c>
      <c r="W10">
        <v>0.14189364359999998</v>
      </c>
      <c r="X10">
        <v>0.14189364359999998</v>
      </c>
      <c r="Y10">
        <v>0.13832600450000002</v>
      </c>
      <c r="Z10">
        <v>9.8601761800000007E-2</v>
      </c>
      <c r="AA10">
        <v>5.9723302490000005E-2</v>
      </c>
      <c r="AB10">
        <v>5.9723302490000005E-2</v>
      </c>
      <c r="AC10">
        <v>4.5623635759999996E-2</v>
      </c>
      <c r="AD10">
        <v>4.5623635759999996E-2</v>
      </c>
      <c r="AE10">
        <v>4.5623635759999996E-2</v>
      </c>
      <c r="AF10">
        <v>3.6496685770000002E-2</v>
      </c>
      <c r="AG10">
        <v>4.1939579900000003E-3</v>
      </c>
      <c r="AH10">
        <v>4.1939579900000003E-3</v>
      </c>
      <c r="AI10">
        <v>4.1939579900000003E-3</v>
      </c>
      <c r="AJ10">
        <v>4.1939579900000003E-3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1293.084971</v>
      </c>
      <c r="AV10">
        <v>1293.084971</v>
      </c>
      <c r="AW10">
        <v>1293.084971</v>
      </c>
      <c r="AX10">
        <v>1292.7204489999999</v>
      </c>
      <c r="AY10">
        <v>1292.7204489999999</v>
      </c>
      <c r="AZ10">
        <v>1292.7204489999999</v>
      </c>
      <c r="BA10">
        <v>1204.6164720000002</v>
      </c>
      <c r="BB10">
        <v>1204.6164720000002</v>
      </c>
      <c r="BC10">
        <v>1190.945082</v>
      </c>
      <c r="BD10">
        <v>817.35166830000003</v>
      </c>
      <c r="BE10">
        <v>451.14547350000004</v>
      </c>
      <c r="BF10">
        <v>449.94442070000002</v>
      </c>
      <c r="BG10">
        <v>358.88780539999999</v>
      </c>
      <c r="BH10">
        <v>358.88780539999999</v>
      </c>
      <c r="BI10">
        <v>358.88780539999999</v>
      </c>
      <c r="BJ10">
        <v>284.8089531</v>
      </c>
      <c r="BK10">
        <v>14.60960455</v>
      </c>
      <c r="BL10">
        <v>14.60960455</v>
      </c>
      <c r="BM10">
        <v>14.60960455</v>
      </c>
      <c r="BN10">
        <v>14.60960455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</row>
    <row r="11" spans="1:73" ht="14.45" x14ac:dyDescent="0.3">
      <c r="A11" t="s">
        <v>6</v>
      </c>
      <c r="B11" t="s">
        <v>39</v>
      </c>
      <c r="C11" t="s">
        <v>42</v>
      </c>
      <c r="D11" t="s">
        <v>25</v>
      </c>
      <c r="E11" t="s">
        <v>76</v>
      </c>
      <c r="F11" t="s">
        <v>20</v>
      </c>
      <c r="G11" t="s">
        <v>60</v>
      </c>
      <c r="H11">
        <v>2012</v>
      </c>
      <c r="I11" t="s">
        <v>75</v>
      </c>
      <c r="J11" t="s">
        <v>36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</row>
    <row r="12" spans="1:73" ht="14.45" x14ac:dyDescent="0.3">
      <c r="A12" t="s">
        <v>6</v>
      </c>
      <c r="B12" t="s">
        <v>39</v>
      </c>
      <c r="C12" t="s">
        <v>42</v>
      </c>
      <c r="D12" t="s">
        <v>25</v>
      </c>
      <c r="E12" t="s">
        <v>76</v>
      </c>
      <c r="F12" t="s">
        <v>20</v>
      </c>
      <c r="G12" t="s">
        <v>60</v>
      </c>
      <c r="H12">
        <v>2013</v>
      </c>
      <c r="I12" t="s">
        <v>75</v>
      </c>
      <c r="J12" t="s">
        <v>36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</row>
    <row r="13" spans="1:73" ht="14.45" x14ac:dyDescent="0.3">
      <c r="A13" t="s">
        <v>6</v>
      </c>
      <c r="B13" t="s">
        <v>39</v>
      </c>
      <c r="C13" t="s">
        <v>42</v>
      </c>
      <c r="D13" t="s">
        <v>25</v>
      </c>
      <c r="E13" t="s">
        <v>76</v>
      </c>
      <c r="F13" t="s">
        <v>20</v>
      </c>
      <c r="G13" t="s">
        <v>60</v>
      </c>
      <c r="H13">
        <v>2014</v>
      </c>
      <c r="I13" t="s">
        <v>75</v>
      </c>
      <c r="J13" t="s">
        <v>36</v>
      </c>
      <c r="K13">
        <v>7</v>
      </c>
      <c r="L13">
        <v>17.840061739999999</v>
      </c>
      <c r="M13">
        <v>118286.0083</v>
      </c>
      <c r="N13">
        <v>0</v>
      </c>
      <c r="O13">
        <v>0</v>
      </c>
      <c r="P13">
        <v>0</v>
      </c>
      <c r="Q13">
        <v>1.784006174E-2</v>
      </c>
      <c r="R13">
        <v>1.784006174E-2</v>
      </c>
      <c r="S13">
        <v>1.784006174E-2</v>
      </c>
      <c r="T13">
        <v>1.784006174E-2</v>
      </c>
      <c r="U13">
        <v>1.784006174E-2</v>
      </c>
      <c r="V13">
        <v>1.784006174E-2</v>
      </c>
      <c r="W13">
        <v>1.784006174E-2</v>
      </c>
      <c r="X13">
        <v>1.784006174E-2</v>
      </c>
      <c r="Y13">
        <v>1.6795932690000001E-2</v>
      </c>
      <c r="Z13">
        <v>1.6795932690000001E-2</v>
      </c>
      <c r="AA13">
        <v>1.6795932690000001E-2</v>
      </c>
      <c r="AB13">
        <v>1.6795932690000001E-2</v>
      </c>
      <c r="AC13">
        <v>5.1910039400000002E-3</v>
      </c>
      <c r="AD13">
        <v>5.1910039400000002E-3</v>
      </c>
      <c r="AE13">
        <v>5.1910039400000002E-3</v>
      </c>
      <c r="AF13">
        <v>4.0763676120000002E-3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118.28600830000001</v>
      </c>
      <c r="AV13">
        <v>118.28600830000001</v>
      </c>
      <c r="AW13">
        <v>118.28600830000001</v>
      </c>
      <c r="AX13">
        <v>118.28600830000001</v>
      </c>
      <c r="AY13">
        <v>118.28600830000001</v>
      </c>
      <c r="AZ13">
        <v>118.28600830000001</v>
      </c>
      <c r="BA13">
        <v>117.846014</v>
      </c>
      <c r="BB13">
        <v>117.846014</v>
      </c>
      <c r="BC13">
        <v>113.9896378</v>
      </c>
      <c r="BD13">
        <v>112.0653027</v>
      </c>
      <c r="BE13">
        <v>110.0819946</v>
      </c>
      <c r="BF13">
        <v>109.87032139999999</v>
      </c>
      <c r="BG13">
        <v>31.1096927</v>
      </c>
      <c r="BH13">
        <v>31.1096927</v>
      </c>
      <c r="BI13">
        <v>31.1096927</v>
      </c>
      <c r="BJ13">
        <v>24.429675879999998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</row>
    <row r="14" spans="1:73" ht="14.45" x14ac:dyDescent="0.3">
      <c r="A14" t="s">
        <v>6</v>
      </c>
      <c r="B14" t="s">
        <v>17</v>
      </c>
      <c r="C14" t="s">
        <v>18</v>
      </c>
      <c r="D14" t="s">
        <v>24</v>
      </c>
      <c r="E14" t="s">
        <v>19</v>
      </c>
      <c r="F14" t="s">
        <v>20</v>
      </c>
      <c r="G14" t="s">
        <v>60</v>
      </c>
      <c r="H14">
        <v>2014</v>
      </c>
      <c r="I14" t="s">
        <v>69</v>
      </c>
      <c r="J14" t="s">
        <v>23</v>
      </c>
      <c r="K14">
        <v>18</v>
      </c>
      <c r="L14">
        <v>3.7294937830000001</v>
      </c>
      <c r="M14">
        <v>6649.9178030000003</v>
      </c>
      <c r="N14">
        <v>0</v>
      </c>
      <c r="O14">
        <v>0</v>
      </c>
      <c r="P14">
        <v>0</v>
      </c>
      <c r="Q14">
        <v>3.7294937830000003E-3</v>
      </c>
      <c r="R14">
        <v>3.7294937830000003E-3</v>
      </c>
      <c r="S14">
        <v>3.7294937830000003E-3</v>
      </c>
      <c r="T14">
        <v>3.7294937830000003E-3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6.6499178030000001</v>
      </c>
      <c r="AV14">
        <v>6.6499178030000001</v>
      </c>
      <c r="AW14">
        <v>6.6499178030000001</v>
      </c>
      <c r="AX14">
        <v>6.6499178030000001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</row>
    <row r="15" spans="1:73" ht="14.45" x14ac:dyDescent="0.3">
      <c r="A15" t="s">
        <v>6</v>
      </c>
      <c r="B15" t="s">
        <v>17</v>
      </c>
      <c r="C15" t="s">
        <v>18</v>
      </c>
      <c r="D15" t="s">
        <v>25</v>
      </c>
      <c r="E15" t="s">
        <v>19</v>
      </c>
      <c r="F15" t="s">
        <v>20</v>
      </c>
      <c r="G15" t="s">
        <v>60</v>
      </c>
      <c r="H15">
        <v>2014</v>
      </c>
      <c r="I15" t="s">
        <v>69</v>
      </c>
      <c r="J15" t="s">
        <v>23</v>
      </c>
      <c r="K15">
        <v>9</v>
      </c>
      <c r="L15">
        <v>1.864746891</v>
      </c>
      <c r="M15">
        <v>3324.9589019999999</v>
      </c>
      <c r="N15">
        <v>0</v>
      </c>
      <c r="O15">
        <v>0</v>
      </c>
      <c r="P15">
        <v>0</v>
      </c>
      <c r="Q15">
        <v>1.8647468909999999E-3</v>
      </c>
      <c r="R15">
        <v>1.8647468909999999E-3</v>
      </c>
      <c r="S15">
        <v>1.8647468909999999E-3</v>
      </c>
      <c r="T15">
        <v>1.8647468909999999E-3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3.3249589019999997</v>
      </c>
      <c r="AV15">
        <v>3.3249589019999997</v>
      </c>
      <c r="AW15">
        <v>3.3249589019999997</v>
      </c>
      <c r="AX15">
        <v>3.3249589019999997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</row>
    <row r="16" spans="1:73" ht="14.45" x14ac:dyDescent="0.3">
      <c r="A16" t="s">
        <v>6</v>
      </c>
      <c r="B16" t="s">
        <v>17</v>
      </c>
      <c r="C16" t="s">
        <v>26</v>
      </c>
      <c r="D16" t="s">
        <v>24</v>
      </c>
      <c r="E16" t="s">
        <v>19</v>
      </c>
      <c r="F16" t="s">
        <v>20</v>
      </c>
      <c r="G16" t="s">
        <v>60</v>
      </c>
      <c r="H16">
        <v>2014</v>
      </c>
      <c r="I16" t="s">
        <v>75</v>
      </c>
      <c r="J16" t="s">
        <v>23</v>
      </c>
      <c r="K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</row>
    <row r="17" spans="1:73" ht="14.45" x14ac:dyDescent="0.3">
      <c r="A17" t="s">
        <v>6</v>
      </c>
      <c r="B17" t="s">
        <v>17</v>
      </c>
      <c r="C17" t="s">
        <v>26</v>
      </c>
      <c r="D17" t="s">
        <v>24</v>
      </c>
      <c r="E17" t="s">
        <v>19</v>
      </c>
      <c r="F17" t="s">
        <v>20</v>
      </c>
      <c r="G17" t="s">
        <v>60</v>
      </c>
      <c r="H17">
        <v>2014</v>
      </c>
      <c r="I17" t="s">
        <v>75</v>
      </c>
      <c r="J17" t="s">
        <v>23</v>
      </c>
      <c r="K17">
        <v>2</v>
      </c>
      <c r="L17">
        <v>0.353979669</v>
      </c>
      <c r="M17">
        <v>631.16761640000004</v>
      </c>
      <c r="N17">
        <v>0</v>
      </c>
      <c r="O17">
        <v>0</v>
      </c>
      <c r="P17">
        <v>0</v>
      </c>
      <c r="Q17">
        <v>3.5397966900000002E-4</v>
      </c>
      <c r="R17">
        <v>3.5397966900000002E-4</v>
      </c>
      <c r="S17">
        <v>3.5397966900000002E-4</v>
      </c>
      <c r="T17">
        <v>3.5397966900000002E-4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0.63116761640000008</v>
      </c>
      <c r="AV17">
        <v>0.63116761640000008</v>
      </c>
      <c r="AW17">
        <v>0.63116761640000008</v>
      </c>
      <c r="AX17">
        <v>0.63116761640000008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</row>
    <row r="18" spans="1:73" ht="14.45" x14ac:dyDescent="0.3">
      <c r="A18" t="s">
        <v>6</v>
      </c>
      <c r="B18" t="s">
        <v>17</v>
      </c>
      <c r="C18" t="s">
        <v>26</v>
      </c>
      <c r="D18" t="s">
        <v>24</v>
      </c>
      <c r="E18" t="s">
        <v>19</v>
      </c>
      <c r="F18" t="s">
        <v>20</v>
      </c>
      <c r="G18" t="s">
        <v>60</v>
      </c>
      <c r="H18">
        <v>2014</v>
      </c>
      <c r="I18" t="s">
        <v>75</v>
      </c>
      <c r="J18" t="s">
        <v>23</v>
      </c>
      <c r="K18">
        <v>10.00818624951301</v>
      </c>
      <c r="L18">
        <v>0.69694374987192387</v>
      </c>
      <c r="M18">
        <v>5046.2690097477944</v>
      </c>
      <c r="N18">
        <v>0</v>
      </c>
      <c r="O18">
        <v>0</v>
      </c>
      <c r="P18">
        <v>0</v>
      </c>
      <c r="Q18">
        <v>6.9694374987192389E-4</v>
      </c>
      <c r="R18">
        <v>6.9694374987192389E-4</v>
      </c>
      <c r="S18">
        <v>6.9694374987192389E-4</v>
      </c>
      <c r="T18">
        <v>6.9694374987192389E-4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5.0462690097477942</v>
      </c>
      <c r="AV18">
        <v>5.0462690097477942</v>
      </c>
      <c r="AW18">
        <v>5.0462690097477942</v>
      </c>
      <c r="AX18">
        <v>5.0462690097477942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</row>
    <row r="19" spans="1:73" ht="14.45" x14ac:dyDescent="0.3">
      <c r="A19" t="s">
        <v>6</v>
      </c>
      <c r="B19" t="s">
        <v>17</v>
      </c>
      <c r="C19" t="s">
        <v>26</v>
      </c>
      <c r="D19" t="s">
        <v>24</v>
      </c>
      <c r="E19" t="s">
        <v>19</v>
      </c>
      <c r="F19" t="s">
        <v>20</v>
      </c>
      <c r="G19" t="s">
        <v>60</v>
      </c>
      <c r="H19">
        <v>2014</v>
      </c>
      <c r="I19" t="s">
        <v>75</v>
      </c>
      <c r="J19" t="s">
        <v>23</v>
      </c>
      <c r="K19">
        <v>35.020465623782528</v>
      </c>
      <c r="L19">
        <v>2.1009317493368918</v>
      </c>
      <c r="M19">
        <v>14295.538825600564</v>
      </c>
      <c r="N19">
        <v>0</v>
      </c>
      <c r="O19">
        <v>0</v>
      </c>
      <c r="P19">
        <v>0</v>
      </c>
      <c r="Q19">
        <v>2.1009317493368919E-3</v>
      </c>
      <c r="R19">
        <v>2.1009317493368919E-3</v>
      </c>
      <c r="S19">
        <v>2.1009317493368919E-3</v>
      </c>
      <c r="T19">
        <v>2.1009317493368919E-3</v>
      </c>
      <c r="U19">
        <v>2.1009317493368919E-3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14.295538825600564</v>
      </c>
      <c r="AV19">
        <v>14.295538825600564</v>
      </c>
      <c r="AW19">
        <v>14.295538825600564</v>
      </c>
      <c r="AX19">
        <v>14.295538825600564</v>
      </c>
      <c r="AY19">
        <v>14.295538825600564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</row>
    <row r="20" spans="1:73" ht="14.45" x14ac:dyDescent="0.3">
      <c r="A20" t="s">
        <v>6</v>
      </c>
      <c r="B20" t="s">
        <v>17</v>
      </c>
      <c r="C20" t="s">
        <v>26</v>
      </c>
      <c r="D20" t="s">
        <v>25</v>
      </c>
      <c r="E20" t="s">
        <v>19</v>
      </c>
      <c r="F20" t="s">
        <v>20</v>
      </c>
      <c r="G20" t="s">
        <v>60</v>
      </c>
      <c r="H20">
        <v>2014</v>
      </c>
      <c r="I20" t="s">
        <v>75</v>
      </c>
      <c r="J20" t="s">
        <v>23</v>
      </c>
      <c r="K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</row>
    <row r="21" spans="1:73" ht="14.45" x14ac:dyDescent="0.3">
      <c r="A21" t="s">
        <v>6</v>
      </c>
      <c r="B21" t="s">
        <v>17</v>
      </c>
      <c r="C21" t="s">
        <v>26</v>
      </c>
      <c r="D21" t="s">
        <v>25</v>
      </c>
      <c r="E21" t="s">
        <v>19</v>
      </c>
      <c r="F21" t="s">
        <v>20</v>
      </c>
      <c r="G21" t="s">
        <v>60</v>
      </c>
      <c r="H21">
        <v>2014</v>
      </c>
      <c r="I21" t="s">
        <v>75</v>
      </c>
      <c r="J21" t="s">
        <v>23</v>
      </c>
      <c r="K21">
        <v>3</v>
      </c>
      <c r="L21">
        <v>0.53096950300000001</v>
      </c>
      <c r="M21">
        <v>946.75142459999995</v>
      </c>
      <c r="N21">
        <v>0</v>
      </c>
      <c r="O21">
        <v>0</v>
      </c>
      <c r="P21">
        <v>0</v>
      </c>
      <c r="Q21">
        <v>5.30969503E-4</v>
      </c>
      <c r="R21">
        <v>5.30969503E-4</v>
      </c>
      <c r="S21">
        <v>5.30969503E-4</v>
      </c>
      <c r="T21">
        <v>5.30969503E-4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0.94675142459999995</v>
      </c>
      <c r="AV21">
        <v>0.94675142459999995</v>
      </c>
      <c r="AW21">
        <v>0.94675142459999995</v>
      </c>
      <c r="AX21">
        <v>0.94675142459999995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</row>
    <row r="22" spans="1:73" ht="14.45" x14ac:dyDescent="0.3">
      <c r="A22" t="s">
        <v>6</v>
      </c>
      <c r="B22" t="s">
        <v>17</v>
      </c>
      <c r="C22" t="s">
        <v>26</v>
      </c>
      <c r="D22" t="s">
        <v>25</v>
      </c>
      <c r="E22" t="s">
        <v>19</v>
      </c>
      <c r="F22" t="s">
        <v>20</v>
      </c>
      <c r="G22" t="s">
        <v>60</v>
      </c>
      <c r="H22">
        <v>2014</v>
      </c>
      <c r="I22" t="s">
        <v>75</v>
      </c>
      <c r="J22" t="s">
        <v>23</v>
      </c>
      <c r="K22">
        <v>12.003436828283768</v>
      </c>
      <c r="L22">
        <v>0.83588774967680868</v>
      </c>
      <c r="M22">
        <v>6052.3025614131311</v>
      </c>
      <c r="N22">
        <v>0</v>
      </c>
      <c r="O22">
        <v>0</v>
      </c>
      <c r="P22">
        <v>0</v>
      </c>
      <c r="Q22">
        <v>8.358877496768087E-4</v>
      </c>
      <c r="R22">
        <v>8.358877496768087E-4</v>
      </c>
      <c r="S22">
        <v>8.358877496768087E-4</v>
      </c>
      <c r="T22">
        <v>8.358877496768087E-4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6.0523025614131312</v>
      </c>
      <c r="AV22">
        <v>6.0523025614131312</v>
      </c>
      <c r="AW22">
        <v>6.0523025614131312</v>
      </c>
      <c r="AX22">
        <v>6.0523025614131312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</row>
    <row r="23" spans="1:73" ht="14.45" x14ac:dyDescent="0.3">
      <c r="A23" t="s">
        <v>6</v>
      </c>
      <c r="B23" t="s">
        <v>17</v>
      </c>
      <c r="C23" t="s">
        <v>26</v>
      </c>
      <c r="D23" t="s">
        <v>25</v>
      </c>
      <c r="E23" t="s">
        <v>19</v>
      </c>
      <c r="F23" t="s">
        <v>20</v>
      </c>
      <c r="G23" t="s">
        <v>60</v>
      </c>
      <c r="H23">
        <v>2014</v>
      </c>
      <c r="I23" t="s">
        <v>75</v>
      </c>
      <c r="J23" t="s">
        <v>23</v>
      </c>
      <c r="K23">
        <v>12.008592070709417</v>
      </c>
      <c r="L23">
        <v>0.72041396057426776</v>
      </c>
      <c r="M23">
        <v>4901.9706385936315</v>
      </c>
      <c r="N23">
        <v>0</v>
      </c>
      <c r="O23">
        <v>0</v>
      </c>
      <c r="P23">
        <v>0</v>
      </c>
      <c r="Q23">
        <v>7.2041396057426774E-4</v>
      </c>
      <c r="R23">
        <v>7.2041396057426774E-4</v>
      </c>
      <c r="S23">
        <v>7.2041396057426774E-4</v>
      </c>
      <c r="T23">
        <v>7.2041396057426774E-4</v>
      </c>
      <c r="U23">
        <v>7.2041396057426774E-4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4.9019706385936317</v>
      </c>
      <c r="AV23">
        <v>4.9019706385936317</v>
      </c>
      <c r="AW23">
        <v>4.9019706385936317</v>
      </c>
      <c r="AX23">
        <v>4.9019706385936317</v>
      </c>
      <c r="AY23">
        <v>4.9019706385936317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</row>
    <row r="24" spans="1:73" ht="14.45" x14ac:dyDescent="0.3">
      <c r="A24" t="s">
        <v>6</v>
      </c>
      <c r="B24" t="s">
        <v>17</v>
      </c>
      <c r="C24" t="s">
        <v>27</v>
      </c>
      <c r="D24" t="s">
        <v>24</v>
      </c>
      <c r="E24" t="s">
        <v>19</v>
      </c>
      <c r="F24" t="s">
        <v>20</v>
      </c>
      <c r="G24" t="s">
        <v>60</v>
      </c>
      <c r="H24">
        <v>2014</v>
      </c>
      <c r="I24" t="s">
        <v>77</v>
      </c>
      <c r="J24" t="s">
        <v>68</v>
      </c>
      <c r="K24">
        <v>9874.1540729999997</v>
      </c>
      <c r="L24">
        <v>16.461336119999999</v>
      </c>
      <c r="M24">
        <v>251528.18340000001</v>
      </c>
      <c r="N24">
        <v>0</v>
      </c>
      <c r="O24">
        <v>0</v>
      </c>
      <c r="P24">
        <v>0</v>
      </c>
      <c r="Q24">
        <v>1.646133612E-2</v>
      </c>
      <c r="R24">
        <v>1.436895987E-2</v>
      </c>
      <c r="S24">
        <v>1.3278529230000001E-2</v>
      </c>
      <c r="T24">
        <v>1.3278529230000001E-2</v>
      </c>
      <c r="U24">
        <v>1.3278529230000001E-2</v>
      </c>
      <c r="V24">
        <v>1.3278529230000001E-2</v>
      </c>
      <c r="W24">
        <v>1.3278529230000001E-2</v>
      </c>
      <c r="X24">
        <v>1.326859821E-2</v>
      </c>
      <c r="Y24">
        <v>1.326859821E-2</v>
      </c>
      <c r="Z24">
        <v>1.238715891E-2</v>
      </c>
      <c r="AA24">
        <v>1.1273075320000001E-2</v>
      </c>
      <c r="AB24">
        <v>9.5493342139999996E-3</v>
      </c>
      <c r="AC24">
        <v>9.5493342139999996E-3</v>
      </c>
      <c r="AD24">
        <v>9.5033830179999997E-3</v>
      </c>
      <c r="AE24">
        <v>9.5033830179999997E-3</v>
      </c>
      <c r="AF24">
        <v>9.4839716999999997E-3</v>
      </c>
      <c r="AG24">
        <v>7.7098459110000002E-3</v>
      </c>
      <c r="AH24">
        <v>7.7098459110000002E-3</v>
      </c>
      <c r="AI24">
        <v>7.7098459110000002E-3</v>
      </c>
      <c r="AJ24">
        <v>7.7098459110000002E-3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251.52818340000002</v>
      </c>
      <c r="AV24">
        <v>218.19804209999998</v>
      </c>
      <c r="AW24">
        <v>200.82821799999999</v>
      </c>
      <c r="AX24">
        <v>200.82821799999999</v>
      </c>
      <c r="AY24">
        <v>200.82821799999999</v>
      </c>
      <c r="AZ24">
        <v>200.82821799999999</v>
      </c>
      <c r="BA24">
        <v>200.82821799999999</v>
      </c>
      <c r="BB24">
        <v>200.74122219999998</v>
      </c>
      <c r="BC24">
        <v>200.74122219999998</v>
      </c>
      <c r="BD24">
        <v>186.70048920000002</v>
      </c>
      <c r="BE24">
        <v>181.50842950000001</v>
      </c>
      <c r="BF24">
        <v>153.48504550000001</v>
      </c>
      <c r="BG24">
        <v>153.48504550000001</v>
      </c>
      <c r="BH24">
        <v>151.2871529</v>
      </c>
      <c r="BI24">
        <v>151.2871529</v>
      </c>
      <c r="BJ24">
        <v>151.07326759999998</v>
      </c>
      <c r="BK24">
        <v>122.81264130000001</v>
      </c>
      <c r="BL24">
        <v>122.81264130000001</v>
      </c>
      <c r="BM24">
        <v>122.81264130000001</v>
      </c>
      <c r="BN24">
        <v>122.81264130000001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</row>
    <row r="25" spans="1:73" ht="14.45" x14ac:dyDescent="0.3">
      <c r="A25" t="s">
        <v>6</v>
      </c>
      <c r="B25" t="s">
        <v>17</v>
      </c>
      <c r="C25" t="s">
        <v>27</v>
      </c>
      <c r="D25" t="s">
        <v>25</v>
      </c>
      <c r="E25" t="s">
        <v>19</v>
      </c>
      <c r="F25" t="s">
        <v>20</v>
      </c>
      <c r="G25" t="s">
        <v>60</v>
      </c>
      <c r="H25">
        <v>2014</v>
      </c>
      <c r="I25" t="s">
        <v>77</v>
      </c>
      <c r="J25" t="s">
        <v>68</v>
      </c>
      <c r="K25">
        <v>4145.460255</v>
      </c>
      <c r="L25">
        <v>6.9109529910000003</v>
      </c>
      <c r="M25">
        <v>105598.92819999999</v>
      </c>
      <c r="N25">
        <v>0</v>
      </c>
      <c r="O25">
        <v>0</v>
      </c>
      <c r="P25">
        <v>0</v>
      </c>
      <c r="Q25">
        <v>6.9109529910000005E-3</v>
      </c>
      <c r="R25">
        <v>6.0325119110000002E-3</v>
      </c>
      <c r="S25">
        <v>5.5747170590000001E-3</v>
      </c>
      <c r="T25">
        <v>5.5747170590000001E-3</v>
      </c>
      <c r="U25">
        <v>5.5747170590000001E-3</v>
      </c>
      <c r="V25">
        <v>5.5747170590000001E-3</v>
      </c>
      <c r="W25">
        <v>5.5747170590000001E-3</v>
      </c>
      <c r="X25">
        <v>5.5705477249999996E-3</v>
      </c>
      <c r="Y25">
        <v>5.5705477249999996E-3</v>
      </c>
      <c r="Z25">
        <v>5.2004935870000003E-3</v>
      </c>
      <c r="AA25">
        <v>4.7327685350000001E-3</v>
      </c>
      <c r="AB25">
        <v>4.0090913259999998E-3</v>
      </c>
      <c r="AC25">
        <v>4.0090913259999998E-3</v>
      </c>
      <c r="AD25">
        <v>3.989799663E-3</v>
      </c>
      <c r="AE25">
        <v>3.989799663E-3</v>
      </c>
      <c r="AF25">
        <v>3.9816502210000002E-3</v>
      </c>
      <c r="AG25">
        <v>3.2368200420000003E-3</v>
      </c>
      <c r="AH25">
        <v>3.2368200420000003E-3</v>
      </c>
      <c r="AI25">
        <v>3.2368200420000003E-3</v>
      </c>
      <c r="AJ25">
        <v>3.2368200420000003E-3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105.59892819999999</v>
      </c>
      <c r="AV25">
        <v>91.605954769999997</v>
      </c>
      <c r="AW25">
        <v>84.313591779999996</v>
      </c>
      <c r="AX25">
        <v>84.313591779999996</v>
      </c>
      <c r="AY25">
        <v>84.313591779999996</v>
      </c>
      <c r="AZ25">
        <v>84.313591779999996</v>
      </c>
      <c r="BA25">
        <v>84.313591779999996</v>
      </c>
      <c r="BB25">
        <v>84.277068419999992</v>
      </c>
      <c r="BC25">
        <v>84.277068419999992</v>
      </c>
      <c r="BD25">
        <v>78.382355779999997</v>
      </c>
      <c r="BE25">
        <v>76.202576430000008</v>
      </c>
      <c r="BF25">
        <v>64.437535740000001</v>
      </c>
      <c r="BG25">
        <v>64.437535740000001</v>
      </c>
      <c r="BH25">
        <v>63.51479578</v>
      </c>
      <c r="BI25">
        <v>63.51479578</v>
      </c>
      <c r="BJ25">
        <v>63.42500046</v>
      </c>
      <c r="BK25">
        <v>51.560358450000003</v>
      </c>
      <c r="BL25">
        <v>51.560358450000003</v>
      </c>
      <c r="BM25">
        <v>51.560358450000003</v>
      </c>
      <c r="BN25">
        <v>51.560358450000003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</row>
    <row r="26" spans="1:73" ht="14.45" x14ac:dyDescent="0.3">
      <c r="A26" t="s">
        <v>6</v>
      </c>
      <c r="B26" t="s">
        <v>17</v>
      </c>
      <c r="C26" t="s">
        <v>29</v>
      </c>
      <c r="D26" t="s">
        <v>24</v>
      </c>
      <c r="E26" t="s">
        <v>19</v>
      </c>
      <c r="F26" t="s">
        <v>20</v>
      </c>
      <c r="G26" t="s">
        <v>60</v>
      </c>
      <c r="H26">
        <v>2013</v>
      </c>
      <c r="I26" t="s">
        <v>77</v>
      </c>
      <c r="J26" t="s">
        <v>68</v>
      </c>
      <c r="K26">
        <v>2.1491289679999999</v>
      </c>
      <c r="L26">
        <v>0</v>
      </c>
      <c r="M26">
        <v>48</v>
      </c>
      <c r="N26">
        <v>0</v>
      </c>
      <c r="O26">
        <v>0</v>
      </c>
      <c r="P26">
        <v>3.0000000000000001E-6</v>
      </c>
      <c r="Q26">
        <v>3.0000000000000001E-6</v>
      </c>
      <c r="R26">
        <v>3.0000000000000001E-6</v>
      </c>
      <c r="S26">
        <v>3.0000000000000001E-6</v>
      </c>
      <c r="T26">
        <v>3.0000000000000001E-6</v>
      </c>
      <c r="U26">
        <v>3.0000000000000001E-6</v>
      </c>
      <c r="V26">
        <v>3.0000000000000001E-6</v>
      </c>
      <c r="W26">
        <v>3.0000000000000001E-6</v>
      </c>
      <c r="X26">
        <v>1.9999999999999999E-6</v>
      </c>
      <c r="Y26">
        <v>1.9999999999999999E-6</v>
      </c>
      <c r="Z26">
        <v>1.9999999999999999E-6</v>
      </c>
      <c r="AA26">
        <v>1.9999999999999999E-6</v>
      </c>
      <c r="AB26">
        <v>1.9999999999999999E-6</v>
      </c>
      <c r="AC26">
        <v>1.9999999999999999E-6</v>
      </c>
      <c r="AD26">
        <v>1.9999999999999999E-6</v>
      </c>
      <c r="AE26">
        <v>1.9999999999999999E-6</v>
      </c>
      <c r="AF26">
        <v>9.9999999999999995E-7</v>
      </c>
      <c r="AG26">
        <v>9.9999999999999995E-7</v>
      </c>
      <c r="AH26">
        <v>9.9999999999999995E-7</v>
      </c>
      <c r="AI26">
        <v>9.9999999999999995E-7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4.8000000000000001E-2</v>
      </c>
      <c r="AU26">
        <v>4.8000000000000001E-2</v>
      </c>
      <c r="AV26">
        <v>4.5999999999999999E-2</v>
      </c>
      <c r="AW26">
        <v>0.04</v>
      </c>
      <c r="AX26">
        <v>0.04</v>
      </c>
      <c r="AY26">
        <v>0.04</v>
      </c>
      <c r="AZ26">
        <v>0.04</v>
      </c>
      <c r="BA26">
        <v>0.04</v>
      </c>
      <c r="BB26">
        <v>3.3000000000000002E-2</v>
      </c>
      <c r="BC26">
        <v>3.3000000000000002E-2</v>
      </c>
      <c r="BD26">
        <v>3.2000000000000001E-2</v>
      </c>
      <c r="BE26">
        <v>3.2000000000000001E-2</v>
      </c>
      <c r="BF26">
        <v>3.2000000000000001E-2</v>
      </c>
      <c r="BG26">
        <v>3.2000000000000001E-2</v>
      </c>
      <c r="BH26">
        <v>3.2000000000000001E-2</v>
      </c>
      <c r="BI26">
        <v>3.2000000000000001E-2</v>
      </c>
      <c r="BJ26">
        <v>1.7000000000000001E-2</v>
      </c>
      <c r="BK26">
        <v>1.7000000000000001E-2</v>
      </c>
      <c r="BL26">
        <v>1.7000000000000001E-2</v>
      </c>
      <c r="BM26">
        <v>1.7000000000000001E-2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</row>
    <row r="27" spans="1:73" ht="14.45" x14ac:dyDescent="0.3">
      <c r="A27" t="s">
        <v>6</v>
      </c>
      <c r="B27" t="s">
        <v>17</v>
      </c>
      <c r="C27" t="s">
        <v>29</v>
      </c>
      <c r="D27" t="s">
        <v>24</v>
      </c>
      <c r="E27" t="s">
        <v>19</v>
      </c>
      <c r="F27" t="s">
        <v>20</v>
      </c>
      <c r="G27" t="s">
        <v>60</v>
      </c>
      <c r="H27">
        <v>2014</v>
      </c>
      <c r="I27" t="s">
        <v>77</v>
      </c>
      <c r="J27" t="s">
        <v>68</v>
      </c>
      <c r="K27">
        <v>2114.5845250000002</v>
      </c>
      <c r="L27">
        <v>4.3155428369999997</v>
      </c>
      <c r="M27">
        <v>57693.637990000003</v>
      </c>
      <c r="N27">
        <v>0</v>
      </c>
      <c r="O27">
        <v>0</v>
      </c>
      <c r="P27">
        <v>0</v>
      </c>
      <c r="Q27">
        <v>4.315542837E-3</v>
      </c>
      <c r="R27">
        <v>4.0665137600000003E-3</v>
      </c>
      <c r="S27">
        <v>3.9462388980000002E-3</v>
      </c>
      <c r="T27">
        <v>3.9462388980000002E-3</v>
      </c>
      <c r="U27">
        <v>3.9462388980000002E-3</v>
      </c>
      <c r="V27">
        <v>3.9462388980000002E-3</v>
      </c>
      <c r="W27">
        <v>3.9462388980000002E-3</v>
      </c>
      <c r="X27">
        <v>3.9347561560000004E-3</v>
      </c>
      <c r="Y27">
        <v>3.9347561560000004E-3</v>
      </c>
      <c r="Z27">
        <v>3.466649887E-3</v>
      </c>
      <c r="AA27">
        <v>2.5272486730000001E-3</v>
      </c>
      <c r="AB27">
        <v>2.527186494E-3</v>
      </c>
      <c r="AC27">
        <v>2.527186494E-3</v>
      </c>
      <c r="AD27">
        <v>2.5221994520000001E-3</v>
      </c>
      <c r="AE27">
        <v>2.5221994520000001E-3</v>
      </c>
      <c r="AF27">
        <v>2.5178546150000001E-3</v>
      </c>
      <c r="AG27">
        <v>1.132680176E-3</v>
      </c>
      <c r="AH27">
        <v>1.132680176E-3</v>
      </c>
      <c r="AI27">
        <v>1.132680176E-3</v>
      </c>
      <c r="AJ27">
        <v>1.132680176E-3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57.693637990000006</v>
      </c>
      <c r="AV27">
        <v>53.726772889999999</v>
      </c>
      <c r="AW27">
        <v>51.810875529999997</v>
      </c>
      <c r="AX27">
        <v>51.810875529999997</v>
      </c>
      <c r="AY27">
        <v>51.810875529999997</v>
      </c>
      <c r="AZ27">
        <v>51.810875529999997</v>
      </c>
      <c r="BA27">
        <v>51.810875529999997</v>
      </c>
      <c r="BB27">
        <v>51.710286709999998</v>
      </c>
      <c r="BC27">
        <v>51.710286709999998</v>
      </c>
      <c r="BD27">
        <v>44.253669809999998</v>
      </c>
      <c r="BE27">
        <v>40.909536639999999</v>
      </c>
      <c r="BF27">
        <v>40.397104370000001</v>
      </c>
      <c r="BG27">
        <v>40.397104370000001</v>
      </c>
      <c r="BH27">
        <v>40.155598449999999</v>
      </c>
      <c r="BI27">
        <v>40.155598449999999</v>
      </c>
      <c r="BJ27">
        <v>40.107724490000003</v>
      </c>
      <c r="BK27">
        <v>18.042830670000001</v>
      </c>
      <c r="BL27">
        <v>18.042830670000001</v>
      </c>
      <c r="BM27">
        <v>18.042830670000001</v>
      </c>
      <c r="BN27">
        <v>18.042830670000001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</row>
    <row r="28" spans="1:73" ht="14.45" x14ac:dyDescent="0.3">
      <c r="A28" t="s">
        <v>6</v>
      </c>
      <c r="B28" t="s">
        <v>17</v>
      </c>
      <c r="C28" t="s">
        <v>29</v>
      </c>
      <c r="D28" t="s">
        <v>25</v>
      </c>
      <c r="E28" t="s">
        <v>19</v>
      </c>
      <c r="F28" t="s">
        <v>20</v>
      </c>
      <c r="G28" t="s">
        <v>60</v>
      </c>
      <c r="H28">
        <v>2013</v>
      </c>
      <c r="I28" t="s">
        <v>77</v>
      </c>
      <c r="J28" t="s">
        <v>68</v>
      </c>
      <c r="K28">
        <v>0.90226754099999995</v>
      </c>
      <c r="L28">
        <v>0</v>
      </c>
      <c r="M28">
        <v>20</v>
      </c>
      <c r="N28">
        <v>0</v>
      </c>
      <c r="O28">
        <v>0</v>
      </c>
      <c r="P28">
        <v>9.9999999999999995E-7</v>
      </c>
      <c r="Q28">
        <v>9.9999999999999995E-7</v>
      </c>
      <c r="R28">
        <v>9.9999999999999995E-7</v>
      </c>
      <c r="S28">
        <v>9.9999999999999995E-7</v>
      </c>
      <c r="T28">
        <v>9.9999999999999995E-7</v>
      </c>
      <c r="U28">
        <v>9.9999999999999995E-7</v>
      </c>
      <c r="V28">
        <v>9.9999999999999995E-7</v>
      </c>
      <c r="W28">
        <v>9.9999999999999995E-7</v>
      </c>
      <c r="X28">
        <v>9.9999999999999995E-7</v>
      </c>
      <c r="Y28">
        <v>9.9999999999999995E-7</v>
      </c>
      <c r="Z28">
        <v>9.9999999999999995E-7</v>
      </c>
      <c r="AA28">
        <v>9.9999999999999995E-7</v>
      </c>
      <c r="AB28">
        <v>9.9999999999999995E-7</v>
      </c>
      <c r="AC28">
        <v>9.9999999999999995E-7</v>
      </c>
      <c r="AD28">
        <v>9.9999999999999995E-7</v>
      </c>
      <c r="AE28">
        <v>9.9999999999999995E-7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0.02</v>
      </c>
      <c r="AU28">
        <v>0.02</v>
      </c>
      <c r="AV28">
        <v>1.9E-2</v>
      </c>
      <c r="AW28">
        <v>1.7000000000000001E-2</v>
      </c>
      <c r="AX28">
        <v>1.7000000000000001E-2</v>
      </c>
      <c r="AY28">
        <v>1.7000000000000001E-2</v>
      </c>
      <c r="AZ28">
        <v>1.7000000000000001E-2</v>
      </c>
      <c r="BA28">
        <v>1.7000000000000001E-2</v>
      </c>
      <c r="BB28">
        <v>1.4E-2</v>
      </c>
      <c r="BC28">
        <v>1.4E-2</v>
      </c>
      <c r="BD28">
        <v>1.2999999999999999E-2</v>
      </c>
      <c r="BE28">
        <v>1.2999999999999999E-2</v>
      </c>
      <c r="BF28">
        <v>1.2999999999999999E-2</v>
      </c>
      <c r="BG28">
        <v>1.2999999999999999E-2</v>
      </c>
      <c r="BH28">
        <v>1.2999999999999999E-2</v>
      </c>
      <c r="BI28">
        <v>1.2999999999999999E-2</v>
      </c>
      <c r="BJ28">
        <v>7.0000000000000001E-3</v>
      </c>
      <c r="BK28">
        <v>7.0000000000000001E-3</v>
      </c>
      <c r="BL28">
        <v>7.0000000000000001E-3</v>
      </c>
      <c r="BM28">
        <v>7.0000000000000001E-3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</row>
    <row r="29" spans="1:73" ht="14.45" x14ac:dyDescent="0.3">
      <c r="A29" t="s">
        <v>6</v>
      </c>
      <c r="B29" t="s">
        <v>17</v>
      </c>
      <c r="C29" t="s">
        <v>29</v>
      </c>
      <c r="D29" t="s">
        <v>25</v>
      </c>
      <c r="E29" t="s">
        <v>19</v>
      </c>
      <c r="F29" t="s">
        <v>20</v>
      </c>
      <c r="G29" t="s">
        <v>60</v>
      </c>
      <c r="H29">
        <v>2014</v>
      </c>
      <c r="I29" t="s">
        <v>77</v>
      </c>
      <c r="J29" t="s">
        <v>68</v>
      </c>
      <c r="K29">
        <v>887.3449392</v>
      </c>
      <c r="L29">
        <v>1.8099865209999999</v>
      </c>
      <c r="M29">
        <v>24192.7291</v>
      </c>
      <c r="N29">
        <v>0</v>
      </c>
      <c r="O29">
        <v>0</v>
      </c>
      <c r="P29">
        <v>0</v>
      </c>
      <c r="Q29">
        <v>1.8099865209999998E-3</v>
      </c>
      <c r="R29">
        <v>1.7054367909999999E-3</v>
      </c>
      <c r="S29">
        <v>1.6549418670000001E-3</v>
      </c>
      <c r="T29">
        <v>1.6549418670000001E-3</v>
      </c>
      <c r="U29">
        <v>1.6549418670000001E-3</v>
      </c>
      <c r="V29">
        <v>1.6549418670000001E-3</v>
      </c>
      <c r="W29">
        <v>1.6549418670000001E-3</v>
      </c>
      <c r="X29">
        <v>1.650121074E-3</v>
      </c>
      <c r="Y29">
        <v>1.650121074E-3</v>
      </c>
      <c r="Z29">
        <v>1.453596296E-3</v>
      </c>
      <c r="AA29">
        <v>1.0592080409999999E-3</v>
      </c>
      <c r="AB29">
        <v>1.0591819360000001E-3</v>
      </c>
      <c r="AC29">
        <v>1.0591819360000001E-3</v>
      </c>
      <c r="AD29">
        <v>1.05708823E-3</v>
      </c>
      <c r="AE29">
        <v>1.05708823E-3</v>
      </c>
      <c r="AF29">
        <v>1.0552641389999999E-3</v>
      </c>
      <c r="AG29">
        <v>4.7553244799999997E-4</v>
      </c>
      <c r="AH29">
        <v>4.7553244799999997E-4</v>
      </c>
      <c r="AI29">
        <v>4.7553244799999997E-4</v>
      </c>
      <c r="AJ29">
        <v>4.7553244799999997E-4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24.192729100000001</v>
      </c>
      <c r="AV29">
        <v>22.527322469999998</v>
      </c>
      <c r="AW29">
        <v>21.722972409999997</v>
      </c>
      <c r="AX29">
        <v>21.722972409999997</v>
      </c>
      <c r="AY29">
        <v>21.722972409999997</v>
      </c>
      <c r="AZ29">
        <v>21.722972409999997</v>
      </c>
      <c r="BA29">
        <v>21.722972409999997</v>
      </c>
      <c r="BB29">
        <v>21.68074227</v>
      </c>
      <c r="BC29">
        <v>21.68074227</v>
      </c>
      <c r="BD29">
        <v>18.55023521</v>
      </c>
      <c r="BE29">
        <v>17.146269759999999</v>
      </c>
      <c r="BF29">
        <v>16.93113563</v>
      </c>
      <c r="BG29">
        <v>16.93113563</v>
      </c>
      <c r="BH29">
        <v>16.829744340000001</v>
      </c>
      <c r="BI29">
        <v>16.829744340000001</v>
      </c>
      <c r="BJ29">
        <v>16.809645450000001</v>
      </c>
      <c r="BK29">
        <v>7.5749109109999999</v>
      </c>
      <c r="BL29">
        <v>7.5749109109999999</v>
      </c>
      <c r="BM29">
        <v>7.5749109109999999</v>
      </c>
      <c r="BN29">
        <v>7.5749109109999999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</row>
    <row r="30" spans="1:73" ht="14.45" x14ac:dyDescent="0.3">
      <c r="A30" t="s">
        <v>6</v>
      </c>
      <c r="B30" t="s">
        <v>46</v>
      </c>
      <c r="C30" t="s">
        <v>47</v>
      </c>
      <c r="D30" t="s">
        <v>24</v>
      </c>
      <c r="E30" t="s">
        <v>19</v>
      </c>
      <c r="F30" t="s">
        <v>20</v>
      </c>
      <c r="G30" t="s">
        <v>60</v>
      </c>
      <c r="H30">
        <v>2013</v>
      </c>
      <c r="I30" t="s">
        <v>75</v>
      </c>
      <c r="J30" t="s">
        <v>78</v>
      </c>
      <c r="K30">
        <v>21</v>
      </c>
      <c r="L30">
        <v>0.85536489800000004</v>
      </c>
      <c r="M30">
        <v>20943.509999999998</v>
      </c>
      <c r="N30">
        <v>0</v>
      </c>
      <c r="O30">
        <v>0</v>
      </c>
      <c r="P30">
        <v>8.8426572999999997E-4</v>
      </c>
      <c r="Q30">
        <v>8.5777330200000003E-4</v>
      </c>
      <c r="R30">
        <v>8.5536489800000005E-4</v>
      </c>
      <c r="S30">
        <v>8.0192733599999998E-4</v>
      </c>
      <c r="T30">
        <v>7.8484216599999999E-4</v>
      </c>
      <c r="U30">
        <v>7.6775699300000002E-4</v>
      </c>
      <c r="V30">
        <v>7.5544562E-4</v>
      </c>
      <c r="W30">
        <v>7.5544562E-4</v>
      </c>
      <c r="X30">
        <v>4.7866041399999997E-4</v>
      </c>
      <c r="Y30">
        <v>4.7866041399999997E-4</v>
      </c>
      <c r="Z30">
        <v>4.7866041399999997E-4</v>
      </c>
      <c r="AA30">
        <v>4.7866041399999997E-4</v>
      </c>
      <c r="AB30">
        <v>3.42939476E-4</v>
      </c>
      <c r="AC30">
        <v>3.42939476E-4</v>
      </c>
      <c r="AD30">
        <v>1.0203947300000001E-4</v>
      </c>
      <c r="AE30">
        <v>8.3639473000000011E-5</v>
      </c>
      <c r="AF30">
        <v>8.3639473000000011E-5</v>
      </c>
      <c r="AG30">
        <v>8.3639473000000011E-5</v>
      </c>
      <c r="AH30">
        <v>8.3639473000000011E-5</v>
      </c>
      <c r="AI30">
        <v>8.3639473000000011E-5</v>
      </c>
      <c r="AJ30">
        <v>8.3639473000000011E-5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11.01110821</v>
      </c>
      <c r="AU30">
        <v>10.49520304</v>
      </c>
      <c r="AV30">
        <v>10.448302589999999</v>
      </c>
      <c r="AW30">
        <v>9.4181672209999991</v>
      </c>
      <c r="AX30">
        <v>9.0907014850000003</v>
      </c>
      <c r="AY30">
        <v>8.7632356569999992</v>
      </c>
      <c r="AZ30">
        <v>8.5270582810000004</v>
      </c>
      <c r="BA30">
        <v>8.5270582810000004</v>
      </c>
      <c r="BB30">
        <v>3.2005049130000001</v>
      </c>
      <c r="BC30">
        <v>3.2005049130000001</v>
      </c>
      <c r="BD30">
        <v>3.2005049130000001</v>
      </c>
      <c r="BE30">
        <v>3.2005049130000001</v>
      </c>
      <c r="BF30">
        <v>2.749342102</v>
      </c>
      <c r="BG30">
        <v>2.749342102</v>
      </c>
      <c r="BH30">
        <v>0.76834210209999998</v>
      </c>
      <c r="BI30">
        <v>0.61634210210000007</v>
      </c>
      <c r="BJ30">
        <v>0.61634210210000007</v>
      </c>
      <c r="BK30">
        <v>0.61634210210000007</v>
      </c>
      <c r="BL30">
        <v>0.61634210210000007</v>
      </c>
      <c r="BM30">
        <v>0.61634210210000007</v>
      </c>
      <c r="BN30">
        <v>0.61634210210000007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</row>
    <row r="31" spans="1:73" ht="14.45" x14ac:dyDescent="0.3">
      <c r="A31" t="s">
        <v>6</v>
      </c>
      <c r="B31" t="s">
        <v>46</v>
      </c>
      <c r="C31" t="s">
        <v>47</v>
      </c>
      <c r="D31" t="s">
        <v>24</v>
      </c>
      <c r="E31" t="s">
        <v>19</v>
      </c>
      <c r="F31" t="s">
        <v>20</v>
      </c>
      <c r="G31" t="s">
        <v>60</v>
      </c>
      <c r="H31">
        <v>2014</v>
      </c>
      <c r="I31" t="s">
        <v>75</v>
      </c>
      <c r="J31" t="s">
        <v>78</v>
      </c>
      <c r="K31">
        <v>46</v>
      </c>
      <c r="L31">
        <v>0.81813030200000003</v>
      </c>
      <c r="M31">
        <v>21895.051439999999</v>
      </c>
      <c r="N31">
        <v>0</v>
      </c>
      <c r="O31">
        <v>0</v>
      </c>
      <c r="P31">
        <v>0</v>
      </c>
      <c r="Q31">
        <v>8.1935835800000004E-4</v>
      </c>
      <c r="R31">
        <v>8.1813030200000001E-4</v>
      </c>
      <c r="S31">
        <v>7.5968392100000004E-4</v>
      </c>
      <c r="T31">
        <v>7.35372945E-4</v>
      </c>
      <c r="U31">
        <v>7.1106197500000004E-4</v>
      </c>
      <c r="V31">
        <v>7.1106197500000004E-4</v>
      </c>
      <c r="W31">
        <v>6.9725308000000001E-4</v>
      </c>
      <c r="X31">
        <v>6.9725308000000001E-4</v>
      </c>
      <c r="Y31">
        <v>4.3506245700000002E-4</v>
      </c>
      <c r="Z31">
        <v>4.3506245700000002E-4</v>
      </c>
      <c r="AA31">
        <v>3.2569999199999998E-4</v>
      </c>
      <c r="AB31">
        <v>3.2569999199999998E-4</v>
      </c>
      <c r="AC31">
        <v>3.2569999199999998E-4</v>
      </c>
      <c r="AD31">
        <v>3.2569999199999998E-4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10.95948314</v>
      </c>
      <c r="AV31">
        <v>10.93556837</v>
      </c>
      <c r="AW31">
        <v>9.8123296999999994</v>
      </c>
      <c r="AX31">
        <v>9.3463694419999985</v>
      </c>
      <c r="AY31">
        <v>8.8804091489999983</v>
      </c>
      <c r="AZ31">
        <v>8.8804091489999983</v>
      </c>
      <c r="BA31">
        <v>8.6155038150000003</v>
      </c>
      <c r="BB31">
        <v>8.6155038150000003</v>
      </c>
      <c r="BC31">
        <v>3.5796152339999998</v>
      </c>
      <c r="BD31">
        <v>3.5796152339999998</v>
      </c>
      <c r="BE31">
        <v>2.6779999999999999</v>
      </c>
      <c r="BF31">
        <v>2.6779999999999999</v>
      </c>
      <c r="BG31">
        <v>2.6779999999999999</v>
      </c>
      <c r="BH31">
        <v>2.6779999999999999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</row>
    <row r="32" spans="1:73" x14ac:dyDescent="0.25">
      <c r="A32" t="s">
        <v>6</v>
      </c>
      <c r="B32" t="s">
        <v>46</v>
      </c>
      <c r="C32" t="s">
        <v>47</v>
      </c>
      <c r="D32" t="s">
        <v>25</v>
      </c>
      <c r="E32" t="s">
        <v>19</v>
      </c>
      <c r="F32" t="s">
        <v>20</v>
      </c>
      <c r="G32" t="s">
        <v>60</v>
      </c>
      <c r="H32">
        <v>2012</v>
      </c>
      <c r="I32" t="s">
        <v>75</v>
      </c>
      <c r="J32" t="s">
        <v>78</v>
      </c>
      <c r="K32">
        <v>50</v>
      </c>
      <c r="L32">
        <v>3.1877583509999998</v>
      </c>
      <c r="M32">
        <v>84571.6</v>
      </c>
      <c r="N32">
        <v>3.0000000000000001E-3</v>
      </c>
      <c r="O32">
        <v>3.2584999739999998E-3</v>
      </c>
      <c r="P32">
        <v>3.2584999739999998E-3</v>
      </c>
      <c r="Q32">
        <v>3.1936534820000001E-3</v>
      </c>
      <c r="R32">
        <v>3.1877583509999996E-3</v>
      </c>
      <c r="S32">
        <v>2.9422398229999999E-3</v>
      </c>
      <c r="T32">
        <v>2.8430611000000001E-3</v>
      </c>
      <c r="U32">
        <v>2.7438823650000003E-3</v>
      </c>
      <c r="V32">
        <v>2.6556823640000002E-3</v>
      </c>
      <c r="W32">
        <v>2.6556823640000002E-3</v>
      </c>
      <c r="X32">
        <v>1.7457999699999999E-3</v>
      </c>
      <c r="Y32">
        <v>1.7457999699999999E-3</v>
      </c>
      <c r="Z32">
        <v>1.140899956E-3</v>
      </c>
      <c r="AA32">
        <v>1.140899956E-3</v>
      </c>
      <c r="AB32">
        <v>1.140899956E-3</v>
      </c>
      <c r="AC32">
        <v>1.140899956E-3</v>
      </c>
      <c r="AD32">
        <v>7.3600001999999992E-5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43.606000000000002</v>
      </c>
      <c r="AS32">
        <v>43.606000000000002</v>
      </c>
      <c r="AT32">
        <v>43.606000000000002</v>
      </c>
      <c r="AU32">
        <v>42.343199930000004</v>
      </c>
      <c r="AV32">
        <v>42.228400070000006</v>
      </c>
      <c r="AW32">
        <v>37.508148930000004</v>
      </c>
      <c r="AX32">
        <v>35.607223560000001</v>
      </c>
      <c r="AY32">
        <v>33.706297929999998</v>
      </c>
      <c r="AZ32">
        <v>32.014297929999998</v>
      </c>
      <c r="BA32">
        <v>31.866297930000002</v>
      </c>
      <c r="BB32">
        <v>14.368</v>
      </c>
      <c r="BC32">
        <v>14.368</v>
      </c>
      <c r="BD32">
        <v>9.3829999999999991</v>
      </c>
      <c r="BE32">
        <v>9.3829999999999991</v>
      </c>
      <c r="BF32">
        <v>9.3829999999999991</v>
      </c>
      <c r="BG32">
        <v>9.3829999999999991</v>
      </c>
      <c r="BH32">
        <v>0.60799999999999998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</row>
    <row r="33" spans="1:73" x14ac:dyDescent="0.25">
      <c r="A33" t="s">
        <v>6</v>
      </c>
      <c r="B33" t="s">
        <v>46</v>
      </c>
      <c r="C33" t="s">
        <v>47</v>
      </c>
      <c r="D33" t="s">
        <v>25</v>
      </c>
      <c r="E33" t="s">
        <v>19</v>
      </c>
      <c r="F33" t="s">
        <v>20</v>
      </c>
      <c r="G33" t="s">
        <v>60</v>
      </c>
      <c r="H33">
        <v>2013</v>
      </c>
      <c r="I33" t="s">
        <v>75</v>
      </c>
      <c r="J33" t="s">
        <v>78</v>
      </c>
      <c r="K33">
        <v>1</v>
      </c>
      <c r="L33">
        <v>7.9400002999999997E-2</v>
      </c>
      <c r="M33">
        <v>1306</v>
      </c>
      <c r="N33">
        <v>0</v>
      </c>
      <c r="O33">
        <v>0</v>
      </c>
      <c r="P33">
        <v>7.9400002999999994E-5</v>
      </c>
      <c r="Q33">
        <v>7.9400002999999994E-5</v>
      </c>
      <c r="R33">
        <v>7.9400002999999994E-5</v>
      </c>
      <c r="S33">
        <v>7.9400002999999994E-5</v>
      </c>
      <c r="T33">
        <v>7.9400002999999994E-5</v>
      </c>
      <c r="U33">
        <v>7.9400002999999994E-5</v>
      </c>
      <c r="V33">
        <v>7.9400002999999994E-5</v>
      </c>
      <c r="W33">
        <v>7.9400002999999994E-5</v>
      </c>
      <c r="X33">
        <v>7.9400002999999994E-5</v>
      </c>
      <c r="Y33">
        <v>7.9400002999999994E-5</v>
      </c>
      <c r="Z33">
        <v>7.9400002999999994E-5</v>
      </c>
      <c r="AA33">
        <v>7.9400002999999994E-5</v>
      </c>
      <c r="AB33">
        <v>7.9400002999999994E-5</v>
      </c>
      <c r="AC33">
        <v>7.9400002999999994E-5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0.65300000000000002</v>
      </c>
      <c r="AU33">
        <v>0.65300000000000002</v>
      </c>
      <c r="AV33">
        <v>0.65300000000000002</v>
      </c>
      <c r="AW33">
        <v>0.65300000000000002</v>
      </c>
      <c r="AX33">
        <v>0.65300000000000002</v>
      </c>
      <c r="AY33">
        <v>0.65300000000000002</v>
      </c>
      <c r="AZ33">
        <v>0.65300000000000002</v>
      </c>
      <c r="BA33">
        <v>0.65300000000000002</v>
      </c>
      <c r="BB33">
        <v>0.65300000000000002</v>
      </c>
      <c r="BC33">
        <v>0.65300000000000002</v>
      </c>
      <c r="BD33">
        <v>0.65300000000000002</v>
      </c>
      <c r="BE33">
        <v>0.65300000000000002</v>
      </c>
      <c r="BF33">
        <v>0.65300000000000002</v>
      </c>
      <c r="BG33">
        <v>0.65300000000000002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</row>
    <row r="34" spans="1:73" x14ac:dyDescent="0.25">
      <c r="A34" t="s">
        <v>6</v>
      </c>
      <c r="B34" t="s">
        <v>46</v>
      </c>
      <c r="C34" t="s">
        <v>47</v>
      </c>
      <c r="D34" t="s">
        <v>25</v>
      </c>
      <c r="E34" t="s">
        <v>19</v>
      </c>
      <c r="F34" t="s">
        <v>20</v>
      </c>
      <c r="G34" t="s">
        <v>60</v>
      </c>
      <c r="H34">
        <v>2014</v>
      </c>
      <c r="I34" t="s">
        <v>75</v>
      </c>
      <c r="J34" t="s">
        <v>78</v>
      </c>
      <c r="K34">
        <v>8</v>
      </c>
      <c r="L34">
        <v>0.39052785699999998</v>
      </c>
      <c r="M34">
        <v>9156.8545759999997</v>
      </c>
      <c r="N34">
        <v>0</v>
      </c>
      <c r="O34">
        <v>0</v>
      </c>
      <c r="P34">
        <v>0</v>
      </c>
      <c r="Q34">
        <v>3.9083487E-4</v>
      </c>
      <c r="R34">
        <v>3.9052785699999999E-4</v>
      </c>
      <c r="S34">
        <v>3.68806449E-4</v>
      </c>
      <c r="T34">
        <v>3.5917380000000001E-4</v>
      </c>
      <c r="U34">
        <v>3.4954115000000003E-4</v>
      </c>
      <c r="V34">
        <v>3.4954115000000003E-4</v>
      </c>
      <c r="W34">
        <v>3.4954115000000003E-4</v>
      </c>
      <c r="X34">
        <v>3.4954115000000003E-4</v>
      </c>
      <c r="Y34">
        <v>2.66597091E-4</v>
      </c>
      <c r="Z34">
        <v>2.66597091E-4</v>
      </c>
      <c r="AA34">
        <v>8.2099996999999988E-5</v>
      </c>
      <c r="AB34">
        <v>8.2099996999999988E-5</v>
      </c>
      <c r="AC34">
        <v>8.2099996999999988E-5</v>
      </c>
      <c r="AD34">
        <v>8.2099996999999988E-5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4.581416645</v>
      </c>
      <c r="AV34">
        <v>4.5754379539999999</v>
      </c>
      <c r="AW34">
        <v>4.158356886</v>
      </c>
      <c r="AX34">
        <v>3.9737311289999999</v>
      </c>
      <c r="AY34">
        <v>3.7891053430000001</v>
      </c>
      <c r="AZ34">
        <v>3.7891053430000001</v>
      </c>
      <c r="BA34">
        <v>3.7891053430000001</v>
      </c>
      <c r="BB34">
        <v>3.7891053430000001</v>
      </c>
      <c r="BC34">
        <v>2.1964232520000002</v>
      </c>
      <c r="BD34">
        <v>2.1964232520000002</v>
      </c>
      <c r="BE34">
        <v>0.67500000000000004</v>
      </c>
      <c r="BF34">
        <v>0.67500000000000004</v>
      </c>
      <c r="BG34">
        <v>0.67500000000000004</v>
      </c>
      <c r="BH34">
        <v>0.67500000000000004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</row>
    <row r="35" spans="1:73" x14ac:dyDescent="0.25">
      <c r="A35" t="s">
        <v>6</v>
      </c>
      <c r="B35" t="s">
        <v>17</v>
      </c>
      <c r="C35" t="s">
        <v>30</v>
      </c>
      <c r="D35" t="s">
        <v>24</v>
      </c>
      <c r="E35" t="s">
        <v>19</v>
      </c>
      <c r="F35" t="s">
        <v>33</v>
      </c>
      <c r="G35" t="s">
        <v>60</v>
      </c>
      <c r="H35">
        <v>2013</v>
      </c>
      <c r="I35" t="s">
        <v>73</v>
      </c>
      <c r="J35" t="s">
        <v>74</v>
      </c>
      <c r="K35">
        <v>4</v>
      </c>
      <c r="L35">
        <v>0.87341554099999996</v>
      </c>
      <c r="M35">
        <v>3214.6300172000001</v>
      </c>
      <c r="N35">
        <v>0</v>
      </c>
      <c r="O35">
        <v>0</v>
      </c>
      <c r="P35">
        <v>8.7341554100000001E-4</v>
      </c>
      <c r="Q35">
        <v>8.7341554100000001E-4</v>
      </c>
      <c r="R35">
        <v>8.7341554100000001E-4</v>
      </c>
      <c r="S35">
        <v>8.7341554100000001E-4</v>
      </c>
      <c r="T35">
        <v>8.7341554100000001E-4</v>
      </c>
      <c r="U35">
        <v>8.7341554100000001E-4</v>
      </c>
      <c r="V35">
        <v>8.7341554100000001E-4</v>
      </c>
      <c r="W35">
        <v>8.7341554100000001E-4</v>
      </c>
      <c r="X35">
        <v>8.7341554100000001E-4</v>
      </c>
      <c r="Y35">
        <v>8.7341554100000001E-4</v>
      </c>
      <c r="Z35">
        <v>8.7341554100000001E-4</v>
      </c>
      <c r="AA35">
        <v>8.7341554100000001E-4</v>
      </c>
      <c r="AB35">
        <v>8.7341554100000001E-4</v>
      </c>
      <c r="AC35">
        <v>8.7341554100000001E-4</v>
      </c>
      <c r="AD35">
        <v>8.7341554100000001E-4</v>
      </c>
      <c r="AE35">
        <v>8.7341554100000001E-4</v>
      </c>
      <c r="AF35">
        <v>8.7341554100000001E-4</v>
      </c>
      <c r="AG35">
        <v>8.7341554100000001E-4</v>
      </c>
      <c r="AH35">
        <v>7.8881093499999998E-4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1.6073150080900001</v>
      </c>
      <c r="AU35">
        <v>1.6073150080900001</v>
      </c>
      <c r="AV35">
        <v>1.6073150080900001</v>
      </c>
      <c r="AW35">
        <v>1.6073150080900001</v>
      </c>
      <c r="AX35">
        <v>1.6073150080900001</v>
      </c>
      <c r="AY35">
        <v>1.6073150080900001</v>
      </c>
      <c r="AZ35">
        <v>1.6073150080900001</v>
      </c>
      <c r="BA35">
        <v>1.6073150080900001</v>
      </c>
      <c r="BB35">
        <v>1.6073150080900001</v>
      </c>
      <c r="BC35">
        <v>1.6073150080900001</v>
      </c>
      <c r="BD35">
        <v>1.6073150080900001</v>
      </c>
      <c r="BE35">
        <v>1.6073150080900001</v>
      </c>
      <c r="BF35">
        <v>1.6073150080900001</v>
      </c>
      <c r="BG35">
        <v>1.6073150080900001</v>
      </c>
      <c r="BH35">
        <v>1.6073150080900001</v>
      </c>
      <c r="BI35">
        <v>1.6073150080900001</v>
      </c>
      <c r="BJ35">
        <v>1.6073150080900001</v>
      </c>
      <c r="BK35">
        <v>1.6073150080900001</v>
      </c>
      <c r="BL35">
        <v>1.5316569649999998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</row>
    <row r="36" spans="1:73" x14ac:dyDescent="0.25">
      <c r="A36" t="s">
        <v>6</v>
      </c>
      <c r="B36" t="s">
        <v>17</v>
      </c>
      <c r="C36" t="s">
        <v>30</v>
      </c>
      <c r="D36" t="s">
        <v>24</v>
      </c>
      <c r="E36" t="s">
        <v>19</v>
      </c>
      <c r="F36" t="s">
        <v>20</v>
      </c>
      <c r="G36" t="s">
        <v>60</v>
      </c>
      <c r="H36">
        <v>2014</v>
      </c>
      <c r="I36" t="s">
        <v>75</v>
      </c>
      <c r="J36" t="s">
        <v>74</v>
      </c>
      <c r="K36">
        <v>68</v>
      </c>
      <c r="L36">
        <v>15.726592405000002</v>
      </c>
      <c r="M36">
        <v>29839.1425132</v>
      </c>
      <c r="N36">
        <v>0</v>
      </c>
      <c r="O36">
        <v>0</v>
      </c>
      <c r="P36">
        <v>0</v>
      </c>
      <c r="Q36">
        <v>1.5726592405000003E-2</v>
      </c>
      <c r="R36">
        <v>1.5726592405000003E-2</v>
      </c>
      <c r="S36">
        <v>1.5726592405000003E-2</v>
      </c>
      <c r="T36">
        <v>1.5726592405000003E-2</v>
      </c>
      <c r="U36">
        <v>1.5726592405000003E-2</v>
      </c>
      <c r="V36">
        <v>1.5726592405000003E-2</v>
      </c>
      <c r="W36">
        <v>1.5726592405000003E-2</v>
      </c>
      <c r="X36">
        <v>1.5726592405000003E-2</v>
      </c>
      <c r="Y36">
        <v>1.5726592405000003E-2</v>
      </c>
      <c r="Z36">
        <v>1.5726592405000003E-2</v>
      </c>
      <c r="AA36">
        <v>1.5726592405000003E-2</v>
      </c>
      <c r="AB36">
        <v>1.5726592405000003E-2</v>
      </c>
      <c r="AC36">
        <v>1.5726592405000003E-2</v>
      </c>
      <c r="AD36">
        <v>1.5726592405000003E-2</v>
      </c>
      <c r="AE36">
        <v>1.5726592405000003E-2</v>
      </c>
      <c r="AF36">
        <v>1.5726592405000003E-2</v>
      </c>
      <c r="AG36">
        <v>1.5726592405000003E-2</v>
      </c>
      <c r="AH36">
        <v>1.5726592405000003E-2</v>
      </c>
      <c r="AI36">
        <v>1.487162237E-2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29.839142513199999</v>
      </c>
      <c r="AV36">
        <v>29.839142513199999</v>
      </c>
      <c r="AW36">
        <v>29.839142513199999</v>
      </c>
      <c r="AX36">
        <v>29.839142513199999</v>
      </c>
      <c r="AY36">
        <v>29.839142513199999</v>
      </c>
      <c r="AZ36">
        <v>29.839142513199999</v>
      </c>
      <c r="BA36">
        <v>29.839142513199999</v>
      </c>
      <c r="BB36">
        <v>29.839142513199999</v>
      </c>
      <c r="BC36">
        <v>29.839142513199999</v>
      </c>
      <c r="BD36">
        <v>29.839142513199999</v>
      </c>
      <c r="BE36">
        <v>29.839142513199999</v>
      </c>
      <c r="BF36">
        <v>29.839142513199999</v>
      </c>
      <c r="BG36">
        <v>29.839142513199999</v>
      </c>
      <c r="BH36">
        <v>29.839142513199999</v>
      </c>
      <c r="BI36">
        <v>29.839142513199999</v>
      </c>
      <c r="BJ36">
        <v>29.839142513199999</v>
      </c>
      <c r="BK36">
        <v>29.839142513199999</v>
      </c>
      <c r="BL36">
        <v>29.839142513199999</v>
      </c>
      <c r="BM36">
        <v>29.074581779999999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</row>
    <row r="37" spans="1:73" x14ac:dyDescent="0.25">
      <c r="A37" t="s">
        <v>6</v>
      </c>
      <c r="B37" t="s">
        <v>17</v>
      </c>
      <c r="C37" t="s">
        <v>30</v>
      </c>
      <c r="D37" t="s">
        <v>25</v>
      </c>
      <c r="E37" t="s">
        <v>19</v>
      </c>
      <c r="F37" t="s">
        <v>33</v>
      </c>
      <c r="G37" t="s">
        <v>60</v>
      </c>
      <c r="H37">
        <v>2013</v>
      </c>
      <c r="I37" t="s">
        <v>73</v>
      </c>
      <c r="J37" t="s">
        <v>74</v>
      </c>
      <c r="K37">
        <v>2</v>
      </c>
      <c r="L37">
        <v>0.39527869399999999</v>
      </c>
      <c r="M37">
        <v>1257.7989729000001</v>
      </c>
      <c r="N37">
        <v>0</v>
      </c>
      <c r="O37">
        <v>0</v>
      </c>
      <c r="P37">
        <v>3.9527869399999998E-4</v>
      </c>
      <c r="Q37">
        <v>3.9527869399999998E-4</v>
      </c>
      <c r="R37">
        <v>3.9527869399999998E-4</v>
      </c>
      <c r="S37">
        <v>3.9527869399999998E-4</v>
      </c>
      <c r="T37">
        <v>3.9527869399999998E-4</v>
      </c>
      <c r="U37">
        <v>3.9527869399999998E-4</v>
      </c>
      <c r="V37">
        <v>3.9527869399999998E-4</v>
      </c>
      <c r="W37">
        <v>3.9527869399999998E-4</v>
      </c>
      <c r="X37">
        <v>3.9527869399999998E-4</v>
      </c>
      <c r="Y37">
        <v>3.9527869399999998E-4</v>
      </c>
      <c r="Z37">
        <v>3.9527869399999998E-4</v>
      </c>
      <c r="AA37">
        <v>3.9527869399999998E-4</v>
      </c>
      <c r="AB37">
        <v>3.9527869399999998E-4</v>
      </c>
      <c r="AC37">
        <v>3.9527869399999998E-4</v>
      </c>
      <c r="AD37">
        <v>3.9527869399999998E-4</v>
      </c>
      <c r="AE37">
        <v>3.9527869399999998E-4</v>
      </c>
      <c r="AF37">
        <v>3.9527869399999998E-4</v>
      </c>
      <c r="AG37">
        <v>3.9527869399999998E-4</v>
      </c>
      <c r="AH37">
        <v>2.6293697800000001E-4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0.62889948619999991</v>
      </c>
      <c r="AU37">
        <v>0.62889948619999991</v>
      </c>
      <c r="AV37">
        <v>0.62889948619999991</v>
      </c>
      <c r="AW37">
        <v>0.62889948619999991</v>
      </c>
      <c r="AX37">
        <v>0.62889948619999991</v>
      </c>
      <c r="AY37">
        <v>0.62889948619999991</v>
      </c>
      <c r="AZ37">
        <v>0.62889948619999991</v>
      </c>
      <c r="BA37">
        <v>0.62889948619999991</v>
      </c>
      <c r="BB37">
        <v>0.62889948619999991</v>
      </c>
      <c r="BC37">
        <v>0.62889948619999991</v>
      </c>
      <c r="BD37">
        <v>0.62889948619999991</v>
      </c>
      <c r="BE37">
        <v>0.62889948619999991</v>
      </c>
      <c r="BF37">
        <v>0.62889948619999991</v>
      </c>
      <c r="BG37">
        <v>0.62889948619999991</v>
      </c>
      <c r="BH37">
        <v>0.62889948619999991</v>
      </c>
      <c r="BI37">
        <v>0.62889948619999991</v>
      </c>
      <c r="BJ37">
        <v>0.62889948619999991</v>
      </c>
      <c r="BK37">
        <v>0.62889948619999991</v>
      </c>
      <c r="BL37">
        <v>0.51055232179999999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</row>
    <row r="38" spans="1:73" x14ac:dyDescent="0.25">
      <c r="A38" t="s">
        <v>6</v>
      </c>
      <c r="B38" t="s">
        <v>17</v>
      </c>
      <c r="C38" t="s">
        <v>30</v>
      </c>
      <c r="D38" t="s">
        <v>25</v>
      </c>
      <c r="E38" t="s">
        <v>19</v>
      </c>
      <c r="F38" t="s">
        <v>20</v>
      </c>
      <c r="G38" t="s">
        <v>60</v>
      </c>
      <c r="H38">
        <v>2014</v>
      </c>
      <c r="I38" t="s">
        <v>75</v>
      </c>
      <c r="J38" t="s">
        <v>74</v>
      </c>
      <c r="K38">
        <v>2</v>
      </c>
      <c r="L38">
        <v>0.105518002</v>
      </c>
      <c r="M38">
        <v>94.359939780000005</v>
      </c>
      <c r="N38">
        <v>0</v>
      </c>
      <c r="O38">
        <v>0</v>
      </c>
      <c r="P38">
        <v>0</v>
      </c>
      <c r="Q38">
        <v>1.0551800199999999E-4</v>
      </c>
      <c r="R38">
        <v>1.0551800199999999E-4</v>
      </c>
      <c r="S38">
        <v>1.0551800199999999E-4</v>
      </c>
      <c r="T38">
        <v>1.0551800199999999E-4</v>
      </c>
      <c r="U38">
        <v>1.0551800199999999E-4</v>
      </c>
      <c r="V38">
        <v>1.0551800199999999E-4</v>
      </c>
      <c r="W38">
        <v>1.0551800199999999E-4</v>
      </c>
      <c r="X38">
        <v>1.0551800199999999E-4</v>
      </c>
      <c r="Y38">
        <v>1.0551800199999999E-4</v>
      </c>
      <c r="Z38">
        <v>1.0551800199999999E-4</v>
      </c>
      <c r="AA38">
        <v>1.0551800199999999E-4</v>
      </c>
      <c r="AB38">
        <v>1.0551800199999999E-4</v>
      </c>
      <c r="AC38">
        <v>1.0551800199999999E-4</v>
      </c>
      <c r="AD38">
        <v>1.0551800199999999E-4</v>
      </c>
      <c r="AE38">
        <v>1.0551800199999999E-4</v>
      </c>
      <c r="AF38">
        <v>1.0551800199999999E-4</v>
      </c>
      <c r="AG38">
        <v>1.0551800199999999E-4</v>
      </c>
      <c r="AH38">
        <v>1.0551800199999999E-4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9.4359939779999999E-2</v>
      </c>
      <c r="AV38">
        <v>9.4359939779999999E-2</v>
      </c>
      <c r="AW38">
        <v>9.4359939779999999E-2</v>
      </c>
      <c r="AX38">
        <v>9.4359939779999999E-2</v>
      </c>
      <c r="AY38">
        <v>9.4359939779999999E-2</v>
      </c>
      <c r="AZ38">
        <v>9.4359939779999999E-2</v>
      </c>
      <c r="BA38">
        <v>9.4359939779999999E-2</v>
      </c>
      <c r="BB38">
        <v>9.4359939779999999E-2</v>
      </c>
      <c r="BC38">
        <v>9.4359939779999999E-2</v>
      </c>
      <c r="BD38">
        <v>9.4359939779999999E-2</v>
      </c>
      <c r="BE38">
        <v>9.4359939779999999E-2</v>
      </c>
      <c r="BF38">
        <v>9.4359939779999999E-2</v>
      </c>
      <c r="BG38">
        <v>9.4359939779999999E-2</v>
      </c>
      <c r="BH38">
        <v>9.4359939779999999E-2</v>
      </c>
      <c r="BI38">
        <v>9.4359939779999999E-2</v>
      </c>
      <c r="BJ38">
        <v>9.4359939779999999E-2</v>
      </c>
      <c r="BK38">
        <v>9.4359939779999999E-2</v>
      </c>
      <c r="BL38">
        <v>9.4359939779999999E-2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</row>
    <row r="39" spans="1:73" x14ac:dyDescent="0.25">
      <c r="A39" t="s">
        <v>6</v>
      </c>
      <c r="B39" t="s">
        <v>17</v>
      </c>
      <c r="C39" t="s">
        <v>35</v>
      </c>
      <c r="D39" t="s">
        <v>24</v>
      </c>
      <c r="E39" t="s">
        <v>19</v>
      </c>
      <c r="F39" t="s">
        <v>20</v>
      </c>
      <c r="G39" t="s">
        <v>60</v>
      </c>
      <c r="H39">
        <v>2014</v>
      </c>
      <c r="I39" t="s">
        <v>75</v>
      </c>
      <c r="J39" t="s">
        <v>78</v>
      </c>
      <c r="K39">
        <v>2</v>
      </c>
      <c r="L39">
        <v>0.50674754700000002</v>
      </c>
      <c r="M39">
        <v>7734.42</v>
      </c>
      <c r="N39">
        <v>0</v>
      </c>
      <c r="O39">
        <v>0</v>
      </c>
      <c r="P39">
        <v>0</v>
      </c>
      <c r="Q39">
        <v>5.0674754699999997E-4</v>
      </c>
      <c r="R39">
        <v>5.0674754699999997E-4</v>
      </c>
      <c r="S39">
        <v>5.0674754699999997E-4</v>
      </c>
      <c r="T39">
        <v>5.0674754699999997E-4</v>
      </c>
      <c r="U39">
        <v>5.0674754699999997E-4</v>
      </c>
      <c r="V39">
        <v>5.0674754699999997E-4</v>
      </c>
      <c r="W39">
        <v>5.0674754699999997E-4</v>
      </c>
      <c r="X39">
        <v>5.0674754699999997E-4</v>
      </c>
      <c r="Y39">
        <v>5.0674754699999997E-4</v>
      </c>
      <c r="Z39">
        <v>5.0674754699999997E-4</v>
      </c>
      <c r="AA39">
        <v>5.0674754699999997E-4</v>
      </c>
      <c r="AB39">
        <v>5.0674754699999997E-4</v>
      </c>
      <c r="AC39">
        <v>2.5337377300000004E-4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7.7344200000000001</v>
      </c>
      <c r="AV39">
        <v>7.7344200000000001</v>
      </c>
      <c r="AW39">
        <v>7.7344200000000001</v>
      </c>
      <c r="AX39">
        <v>7.7344200000000001</v>
      </c>
      <c r="AY39">
        <v>7.7344200000000001</v>
      </c>
      <c r="AZ39">
        <v>7.7344200000000001</v>
      </c>
      <c r="BA39">
        <v>7.7344200000000001</v>
      </c>
      <c r="BB39">
        <v>7.7344200000000001</v>
      </c>
      <c r="BC39">
        <v>7.7344200000000001</v>
      </c>
      <c r="BD39">
        <v>7.7344200000000001</v>
      </c>
      <c r="BE39">
        <v>7.7344200000000001</v>
      </c>
      <c r="BF39">
        <v>7.7344200000000001</v>
      </c>
      <c r="BG39">
        <v>3.86721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</row>
    <row r="40" spans="1:73" x14ac:dyDescent="0.25">
      <c r="A40" t="s">
        <v>6</v>
      </c>
      <c r="B40" t="s">
        <v>54</v>
      </c>
      <c r="C40" t="s">
        <v>79</v>
      </c>
      <c r="D40" t="s">
        <v>24</v>
      </c>
      <c r="E40" t="s">
        <v>54</v>
      </c>
      <c r="F40" t="s">
        <v>33</v>
      </c>
      <c r="G40" t="s">
        <v>60</v>
      </c>
      <c r="H40">
        <v>2014</v>
      </c>
      <c r="I40" t="s">
        <v>75</v>
      </c>
      <c r="J40" t="s">
        <v>75</v>
      </c>
      <c r="L40">
        <v>95.580107819999995</v>
      </c>
      <c r="M40">
        <v>0</v>
      </c>
      <c r="N40">
        <v>0</v>
      </c>
      <c r="O40">
        <v>0</v>
      </c>
      <c r="P40">
        <v>0</v>
      </c>
      <c r="Q40">
        <v>9.5580107819999996E-2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</row>
    <row r="41" spans="1:73" x14ac:dyDescent="0.25">
      <c r="A41" t="s">
        <v>6</v>
      </c>
      <c r="B41" t="s">
        <v>54</v>
      </c>
      <c r="C41" t="s">
        <v>79</v>
      </c>
      <c r="D41" t="s">
        <v>25</v>
      </c>
      <c r="E41" t="s">
        <v>54</v>
      </c>
      <c r="F41" t="s">
        <v>33</v>
      </c>
      <c r="G41" t="s">
        <v>60</v>
      </c>
      <c r="H41">
        <v>2014</v>
      </c>
      <c r="I41" t="s">
        <v>75</v>
      </c>
      <c r="J41" t="s">
        <v>75</v>
      </c>
      <c r="L41">
        <v>30.486758529999999</v>
      </c>
      <c r="M41">
        <v>0</v>
      </c>
      <c r="N41">
        <v>0</v>
      </c>
      <c r="O41">
        <v>0</v>
      </c>
      <c r="P41">
        <v>0</v>
      </c>
      <c r="Q41">
        <v>3.0486758529999998E-2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</row>
    <row r="42" spans="1:73" x14ac:dyDescent="0.25">
      <c r="A42" t="s">
        <v>16</v>
      </c>
      <c r="B42" t="s">
        <v>17</v>
      </c>
      <c r="C42" t="s">
        <v>32</v>
      </c>
      <c r="D42" t="s">
        <v>24</v>
      </c>
      <c r="E42" t="s">
        <v>19</v>
      </c>
      <c r="F42" t="s">
        <v>33</v>
      </c>
      <c r="G42" t="s">
        <v>60</v>
      </c>
      <c r="H42">
        <v>2014</v>
      </c>
      <c r="I42" t="s">
        <v>75</v>
      </c>
      <c r="J42" t="s">
        <v>34</v>
      </c>
      <c r="K42">
        <v>17</v>
      </c>
      <c r="N42">
        <v>0</v>
      </c>
      <c r="O42">
        <v>0</v>
      </c>
      <c r="P42">
        <v>0</v>
      </c>
      <c r="Q42">
        <v>5.8859749999999999E-3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</row>
    <row r="43" spans="1:73" x14ac:dyDescent="0.25">
      <c r="A43" t="s">
        <v>16</v>
      </c>
      <c r="B43" t="s">
        <v>17</v>
      </c>
      <c r="C43" t="s">
        <v>32</v>
      </c>
      <c r="D43" t="s">
        <v>25</v>
      </c>
      <c r="E43" t="s">
        <v>19</v>
      </c>
      <c r="F43" t="s">
        <v>33</v>
      </c>
      <c r="G43" t="s">
        <v>60</v>
      </c>
      <c r="H43">
        <v>2014</v>
      </c>
      <c r="I43" t="s">
        <v>75</v>
      </c>
      <c r="J43" t="s">
        <v>34</v>
      </c>
      <c r="K43">
        <v>20</v>
      </c>
      <c r="N43">
        <v>0</v>
      </c>
      <c r="O43">
        <v>0</v>
      </c>
      <c r="P43">
        <v>0</v>
      </c>
      <c r="Q43">
        <v>6.3143898000000004E-3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</row>
    <row r="44" spans="1:73" x14ac:dyDescent="0.25">
      <c r="A44" t="s">
        <v>16</v>
      </c>
      <c r="B44" t="s">
        <v>45</v>
      </c>
      <c r="C44" t="s">
        <v>80</v>
      </c>
      <c r="D44" t="s">
        <v>24</v>
      </c>
      <c r="E44" t="s">
        <v>45</v>
      </c>
      <c r="F44" t="s">
        <v>20</v>
      </c>
      <c r="G44" t="s">
        <v>60</v>
      </c>
      <c r="H44">
        <v>2014</v>
      </c>
      <c r="I44" t="s">
        <v>75</v>
      </c>
      <c r="J44" t="s">
        <v>22</v>
      </c>
      <c r="K44">
        <v>1</v>
      </c>
      <c r="L44">
        <v>0.4914</v>
      </c>
      <c r="M44">
        <v>3312.576</v>
      </c>
      <c r="N44">
        <v>0</v>
      </c>
      <c r="O44">
        <v>0</v>
      </c>
      <c r="P44">
        <v>0</v>
      </c>
      <c r="Q44">
        <v>4.9140000000000002E-4</v>
      </c>
      <c r="R44">
        <v>4.9140000000000002E-4</v>
      </c>
      <c r="S44">
        <v>4.9140000000000002E-4</v>
      </c>
      <c r="T44">
        <v>4.9140000000000002E-4</v>
      </c>
      <c r="U44">
        <v>4.9140000000000002E-4</v>
      </c>
      <c r="V44">
        <v>4.9140000000000002E-4</v>
      </c>
      <c r="W44">
        <v>4.9140000000000002E-4</v>
      </c>
      <c r="X44">
        <v>4.9140000000000002E-4</v>
      </c>
      <c r="Y44">
        <v>4.9140000000000002E-4</v>
      </c>
      <c r="Z44">
        <v>4.9140000000000002E-4</v>
      </c>
      <c r="AA44">
        <v>4.9140000000000002E-4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3.312576</v>
      </c>
      <c r="AV44">
        <v>3.312576</v>
      </c>
      <c r="AW44">
        <v>3.312576</v>
      </c>
      <c r="AX44">
        <v>3.312576</v>
      </c>
      <c r="AY44">
        <v>3.312576</v>
      </c>
      <c r="AZ44">
        <v>3.312576</v>
      </c>
      <c r="BA44">
        <v>3.312576</v>
      </c>
      <c r="BB44">
        <v>3.312576</v>
      </c>
      <c r="BC44">
        <v>3.312576</v>
      </c>
      <c r="BD44">
        <v>3.312576</v>
      </c>
      <c r="BE44">
        <v>3.312576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</row>
    <row r="45" spans="1:73" x14ac:dyDescent="0.25">
      <c r="AR45">
        <f>AR2</f>
        <v>2011</v>
      </c>
      <c r="AS45">
        <f t="shared" ref="AS45:BD45" si="0">AS2</f>
        <v>2012</v>
      </c>
      <c r="AT45">
        <f t="shared" si="0"/>
        <v>2013</v>
      </c>
      <c r="AU45">
        <f t="shared" si="0"/>
        <v>2014</v>
      </c>
      <c r="AV45">
        <f t="shared" si="0"/>
        <v>2015</v>
      </c>
      <c r="AW45">
        <f t="shared" si="0"/>
        <v>2016</v>
      </c>
      <c r="AX45">
        <f t="shared" si="0"/>
        <v>2017</v>
      </c>
      <c r="AY45">
        <f t="shared" si="0"/>
        <v>2018</v>
      </c>
      <c r="AZ45">
        <f t="shared" si="0"/>
        <v>2019</v>
      </c>
      <c r="BA45">
        <f t="shared" si="0"/>
        <v>2020</v>
      </c>
      <c r="BB45">
        <f t="shared" si="0"/>
        <v>2021</v>
      </c>
      <c r="BC45">
        <f t="shared" si="0"/>
        <v>2022</v>
      </c>
      <c r="BD45">
        <f t="shared" si="0"/>
        <v>2023</v>
      </c>
    </row>
    <row r="46" spans="1:73" x14ac:dyDescent="0.25">
      <c r="AR46" s="78">
        <f>SUM(AR3:AR44)</f>
        <v>43.606000000000002</v>
      </c>
      <c r="AS46" s="78">
        <f t="shared" ref="AS46:BD46" si="1">SUM(AS3:AS44)</f>
        <v>54.302300160000001</v>
      </c>
      <c r="AT46" s="78">
        <f t="shared" si="1"/>
        <v>94.259045959190018</v>
      </c>
      <c r="AU46" s="78">
        <f t="shared" si="1"/>
        <v>2579.2760138385252</v>
      </c>
      <c r="AV46" s="78">
        <f t="shared" si="1"/>
        <v>2522.9964437075255</v>
      </c>
      <c r="AW46" s="78">
        <f t="shared" si="1"/>
        <v>2385.8269196405258</v>
      </c>
      <c r="AX46" s="78">
        <f t="shared" si="1"/>
        <v>2211.7416348546253</v>
      </c>
      <c r="AY46" s="78">
        <f t="shared" si="1"/>
        <v>2186.2112900004636</v>
      </c>
      <c r="AZ46" s="78">
        <f t="shared" si="1"/>
        <v>2165.0856031602702</v>
      </c>
      <c r="BA46" s="78">
        <f t="shared" si="1"/>
        <v>2076.1287265262704</v>
      </c>
      <c r="BB46" s="78">
        <f t="shared" si="1"/>
        <v>2053.0275371082698</v>
      </c>
      <c r="BC46" s="78">
        <f t="shared" si="1"/>
        <v>2028.4302002362697</v>
      </c>
      <c r="BD46" s="78">
        <f t="shared" si="1"/>
        <v>1617.4028818362697</v>
      </c>
    </row>
    <row r="47" spans="1:73" x14ac:dyDescent="0.25">
      <c r="AQ47" s="77" t="s">
        <v>94</v>
      </c>
      <c r="AR47" s="78">
        <f>AR32</f>
        <v>43.606000000000002</v>
      </c>
      <c r="AS47" s="78">
        <f t="shared" ref="AS47:BD47" si="2">AS32</f>
        <v>43.606000000000002</v>
      </c>
      <c r="AT47" s="78">
        <f t="shared" si="2"/>
        <v>43.606000000000002</v>
      </c>
      <c r="AU47" s="78">
        <f t="shared" si="2"/>
        <v>42.343199930000004</v>
      </c>
      <c r="AV47" s="78">
        <f t="shared" si="2"/>
        <v>42.228400070000006</v>
      </c>
      <c r="AW47" s="78">
        <f t="shared" si="2"/>
        <v>37.508148930000004</v>
      </c>
      <c r="AX47" s="78">
        <f t="shared" si="2"/>
        <v>35.607223560000001</v>
      </c>
      <c r="AY47" s="78">
        <f t="shared" si="2"/>
        <v>33.706297929999998</v>
      </c>
      <c r="AZ47" s="78">
        <f t="shared" si="2"/>
        <v>32.014297929999998</v>
      </c>
      <c r="BA47" s="78">
        <f t="shared" si="2"/>
        <v>31.866297930000002</v>
      </c>
      <c r="BB47" s="78">
        <f t="shared" si="2"/>
        <v>14.368</v>
      </c>
      <c r="BC47" s="78">
        <f t="shared" si="2"/>
        <v>14.368</v>
      </c>
      <c r="BD47" s="78">
        <f t="shared" si="2"/>
        <v>9.3829999999999991</v>
      </c>
    </row>
    <row r="48" spans="1:73" x14ac:dyDescent="0.25">
      <c r="AQ48" s="77" t="s">
        <v>95</v>
      </c>
      <c r="AR48" s="78">
        <f>AR6+AR8+AR11</f>
        <v>0</v>
      </c>
      <c r="AS48" s="78">
        <f t="shared" ref="AS48:BD48" si="3">AS6+AS8+AS11</f>
        <v>10.69630016</v>
      </c>
      <c r="AT48" s="78">
        <f t="shared" si="3"/>
        <v>10.69630016</v>
      </c>
      <c r="AU48" s="78">
        <f t="shared" si="3"/>
        <v>10.062300159999999</v>
      </c>
      <c r="AV48" s="78">
        <f t="shared" si="3"/>
        <v>10.062300159999999</v>
      </c>
      <c r="AW48" s="78">
        <f t="shared" si="3"/>
        <v>4.07</v>
      </c>
      <c r="AX48" s="78">
        <f t="shared" si="3"/>
        <v>2.403</v>
      </c>
      <c r="AY48" s="78">
        <f t="shared" si="3"/>
        <v>2.403</v>
      </c>
      <c r="AZ48" s="78">
        <f t="shared" si="3"/>
        <v>2.403</v>
      </c>
      <c r="BA48" s="78">
        <f t="shared" si="3"/>
        <v>2.403</v>
      </c>
      <c r="BB48" s="78">
        <f t="shared" si="3"/>
        <v>2.403</v>
      </c>
      <c r="BC48" s="78">
        <f t="shared" si="3"/>
        <v>1.962</v>
      </c>
      <c r="BD48" s="78">
        <f t="shared" si="3"/>
        <v>1.962</v>
      </c>
    </row>
    <row r="49" spans="43:56" x14ac:dyDescent="0.25">
      <c r="AQ49" s="77" t="s">
        <v>96</v>
      </c>
      <c r="AR49" s="78">
        <f>AR37+AR35+AR33+AR30+AR28+AR26+AR12+AR9+AR7+AR5</f>
        <v>0</v>
      </c>
      <c r="AS49" s="78">
        <f t="shared" ref="AS49:BD49" si="4">AS37+AS35+AS33+AS30+AS28+AS26+AS12+AS9+AS7+AS5</f>
        <v>0</v>
      </c>
      <c r="AT49" s="78">
        <f t="shared" si="4"/>
        <v>39.956745799190003</v>
      </c>
      <c r="AU49" s="78">
        <f t="shared" si="4"/>
        <v>39.440840629189999</v>
      </c>
      <c r="AV49" s="78">
        <f t="shared" si="4"/>
        <v>39.390940179189997</v>
      </c>
      <c r="AW49" s="78">
        <f t="shared" si="4"/>
        <v>38.352804810189994</v>
      </c>
      <c r="AX49" s="78">
        <f t="shared" si="4"/>
        <v>37.993203979290001</v>
      </c>
      <c r="AY49" s="78">
        <f t="shared" si="4"/>
        <v>37.66573815129</v>
      </c>
      <c r="AZ49" s="78">
        <f t="shared" si="4"/>
        <v>37.42956077529</v>
      </c>
      <c r="BA49" s="78">
        <f t="shared" si="4"/>
        <v>37.42956077529</v>
      </c>
      <c r="BB49" s="78">
        <f t="shared" si="4"/>
        <v>32.093007407290003</v>
      </c>
      <c r="BC49" s="78">
        <f t="shared" si="4"/>
        <v>32.093007407290003</v>
      </c>
      <c r="BD49" s="78">
        <f t="shared" si="4"/>
        <v>32.09100740729</v>
      </c>
    </row>
    <row r="50" spans="43:56" x14ac:dyDescent="0.25">
      <c r="AQ50">
        <v>2014</v>
      </c>
      <c r="AR50" s="78">
        <f>AR46-AR47-AR48-AR49</f>
        <v>0</v>
      </c>
      <c r="AS50" s="78">
        <f t="shared" ref="AS50:BD50" si="5">AS46-AS47-AS48-AS49</f>
        <v>0</v>
      </c>
      <c r="AT50" s="78">
        <f t="shared" si="5"/>
        <v>0</v>
      </c>
      <c r="AU50" s="78">
        <f t="shared" si="5"/>
        <v>2487.4296731193349</v>
      </c>
      <c r="AV50" s="78">
        <f t="shared" si="5"/>
        <v>2431.3148032983354</v>
      </c>
      <c r="AW50" s="78">
        <f t="shared" si="5"/>
        <v>2305.8959659003358</v>
      </c>
      <c r="AX50" s="78">
        <f t="shared" si="5"/>
        <v>2135.7382073153358</v>
      </c>
      <c r="AY50" s="78">
        <f t="shared" si="5"/>
        <v>2112.4362539191739</v>
      </c>
      <c r="AZ50" s="78">
        <f t="shared" si="5"/>
        <v>2093.2387444549804</v>
      </c>
      <c r="BA50" s="78">
        <f t="shared" si="5"/>
        <v>2004.4298678209805</v>
      </c>
      <c r="BB50" s="78">
        <f t="shared" si="5"/>
        <v>2004.1635297009798</v>
      </c>
      <c r="BC50" s="78">
        <f t="shared" si="5"/>
        <v>1980.0071928289797</v>
      </c>
      <c r="BD50" s="78">
        <f t="shared" si="5"/>
        <v>1573.9668744289797</v>
      </c>
    </row>
  </sheetData>
  <autoFilter ref="A2:BU44"/>
  <mergeCells count="2">
    <mergeCell ref="N1:AQ1"/>
    <mergeCell ref="AR1:B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2012</vt:lpstr>
      <vt:lpstr>2013</vt:lpstr>
      <vt:lpstr>2014</vt:lpstr>
    </vt:vector>
  </TitlesOfParts>
  <Company>Ontario Power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haneef.ansari</dc:creator>
  <cp:lastModifiedBy>Bruce Bacon</cp:lastModifiedBy>
  <dcterms:created xsi:type="dcterms:W3CDTF">2016-01-19T22:13:39Z</dcterms:created>
  <dcterms:modified xsi:type="dcterms:W3CDTF">2018-01-25T21:34:11Z</dcterms:modified>
</cp:coreProperties>
</file>