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H-Deanne\Documents\2019 IRM Rates\Staff IRs\"/>
    </mc:Choice>
  </mc:AlternateContent>
  <xr:revisionPtr revIDLastSave="0" documentId="13_ncr:1_{5BC94E81-7DFF-4D1F-AF08-18BFE1A31D17}" xr6:coauthVersionLast="40" xr6:coauthVersionMax="40" xr10:uidLastSave="{00000000-0000-0000-0000-000000000000}"/>
  <bookViews>
    <workbookView xWindow="0" yWindow="0" windowWidth="28800" windowHeight="11865" xr2:uid="{58F4DDAC-DFB1-4B4C-8EC6-41F2D8AD7E68}"/>
  </bookViews>
  <sheets>
    <sheet name="5a)" sheetId="3" r:id="rId1"/>
    <sheet name="2017" sheetId="2" r:id="rId2"/>
    <sheet name="2016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2" l="1"/>
  <c r="D23" i="1" l="1"/>
  <c r="N8" i="1" l="1"/>
  <c r="O8" i="1" s="1"/>
  <c r="O23" i="1" s="1"/>
  <c r="G8" i="1"/>
  <c r="H8" i="1"/>
  <c r="N23" i="2" l="1"/>
  <c r="K23" i="2"/>
  <c r="L23" i="2"/>
  <c r="M23" i="2"/>
  <c r="H23" i="2"/>
  <c r="G23" i="2"/>
  <c r="I8" i="1"/>
  <c r="N23" i="1"/>
  <c r="M23" i="1"/>
  <c r="L23" i="1"/>
  <c r="H23" i="1"/>
  <c r="G23" i="1"/>
  <c r="K23" i="1"/>
  <c r="F79" i="1"/>
  <c r="B19" i="3" l="1"/>
  <c r="B12" i="3"/>
  <c r="B20" i="3" s="1"/>
  <c r="B22" i="3" s="1"/>
  <c r="J23" i="1" l="1"/>
  <c r="J23" i="2"/>
  <c r="C64" i="2"/>
  <c r="D64" i="2"/>
  <c r="E64" i="2"/>
  <c r="B64" i="2"/>
  <c r="C46" i="2"/>
  <c r="D46" i="2"/>
  <c r="E46" i="2"/>
  <c r="F46" i="2"/>
  <c r="B46" i="2"/>
  <c r="C27" i="2"/>
  <c r="D27" i="2"/>
  <c r="E27" i="2"/>
  <c r="F27" i="2"/>
  <c r="B27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84" i="2"/>
  <c r="G97" i="2" l="1"/>
  <c r="I97" i="2" s="1"/>
  <c r="G96" i="2"/>
  <c r="I96" i="2" s="1"/>
  <c r="G95" i="2"/>
  <c r="I95" i="2" s="1"/>
  <c r="G94" i="2"/>
  <c r="I94" i="2" s="1"/>
  <c r="G93" i="2"/>
  <c r="I93" i="2" s="1"/>
  <c r="G92" i="2"/>
  <c r="I92" i="2" s="1"/>
  <c r="G91" i="2"/>
  <c r="I91" i="2" s="1"/>
  <c r="G90" i="2"/>
  <c r="I90" i="2" s="1"/>
  <c r="G89" i="2"/>
  <c r="I89" i="2" s="1"/>
  <c r="G88" i="2"/>
  <c r="I88" i="2" s="1"/>
  <c r="G87" i="2"/>
  <c r="I87" i="2" s="1"/>
  <c r="G86" i="2"/>
  <c r="I86" i="2" s="1"/>
  <c r="G85" i="2"/>
  <c r="I85" i="2" s="1"/>
  <c r="G84" i="2"/>
  <c r="I84" i="2" s="1"/>
  <c r="F77" i="2"/>
  <c r="K21" i="2" s="1"/>
  <c r="F76" i="2"/>
  <c r="K20" i="2" s="1"/>
  <c r="F75" i="2"/>
  <c r="K19" i="2" s="1"/>
  <c r="F74" i="2"/>
  <c r="K18" i="2" s="1"/>
  <c r="F73" i="2"/>
  <c r="K17" i="2" s="1"/>
  <c r="F72" i="2"/>
  <c r="K16" i="2" s="1"/>
  <c r="F71" i="2"/>
  <c r="K15" i="2" s="1"/>
  <c r="F70" i="2"/>
  <c r="K14" i="2" s="1"/>
  <c r="F69" i="2"/>
  <c r="K13" i="2" s="1"/>
  <c r="F68" i="2"/>
  <c r="K12" i="2" s="1"/>
  <c r="F67" i="2"/>
  <c r="K11" i="2" s="1"/>
  <c r="F66" i="2"/>
  <c r="K10" i="2" s="1"/>
  <c r="F65" i="2"/>
  <c r="K9" i="2" s="1"/>
  <c r="F64" i="2"/>
  <c r="K8" i="2" s="1"/>
  <c r="H59" i="2"/>
  <c r="G21" i="2" s="1"/>
  <c r="H58" i="2"/>
  <c r="G20" i="2" s="1"/>
  <c r="H57" i="2"/>
  <c r="G19" i="2" s="1"/>
  <c r="H56" i="2"/>
  <c r="G18" i="2" s="1"/>
  <c r="H55" i="2"/>
  <c r="G17" i="2" s="1"/>
  <c r="H54" i="2"/>
  <c r="G16" i="2" s="1"/>
  <c r="H53" i="2"/>
  <c r="G15" i="2" s="1"/>
  <c r="H52" i="2"/>
  <c r="G14" i="2" s="1"/>
  <c r="H51" i="2"/>
  <c r="G13" i="2" s="1"/>
  <c r="H50" i="2"/>
  <c r="G12" i="2" s="1"/>
  <c r="H49" i="2"/>
  <c r="G11" i="2" s="1"/>
  <c r="H48" i="2"/>
  <c r="G10" i="2" s="1"/>
  <c r="H47" i="2"/>
  <c r="G9" i="2" s="1"/>
  <c r="H46" i="2"/>
  <c r="G8" i="2" s="1"/>
  <c r="I40" i="2"/>
  <c r="H40" i="2"/>
  <c r="I39" i="2"/>
  <c r="H39" i="2"/>
  <c r="I38" i="2"/>
  <c r="H38" i="2"/>
  <c r="J38" i="2" s="1"/>
  <c r="I37" i="2"/>
  <c r="H37" i="2"/>
  <c r="I36" i="2"/>
  <c r="H36" i="2"/>
  <c r="I35" i="2"/>
  <c r="H35" i="2"/>
  <c r="I34" i="2"/>
  <c r="H34" i="2"/>
  <c r="I33" i="2"/>
  <c r="H33" i="2"/>
  <c r="I32" i="2"/>
  <c r="H32" i="2"/>
  <c r="J32" i="2" s="1"/>
  <c r="I31" i="2"/>
  <c r="H31" i="2"/>
  <c r="I30" i="2"/>
  <c r="H30" i="2"/>
  <c r="J30" i="2" s="1"/>
  <c r="I29" i="2"/>
  <c r="H29" i="2"/>
  <c r="J29" i="2" s="1"/>
  <c r="I28" i="2"/>
  <c r="H28" i="2"/>
  <c r="J28" i="2" s="1"/>
  <c r="I27" i="2"/>
  <c r="H27" i="2"/>
  <c r="E21" i="2"/>
  <c r="H21" i="2" s="1"/>
  <c r="E20" i="2"/>
  <c r="L20" i="2" s="1"/>
  <c r="E19" i="2"/>
  <c r="L19" i="2" s="1"/>
  <c r="E18" i="2"/>
  <c r="H18" i="2" s="1"/>
  <c r="H17" i="2"/>
  <c r="E17" i="2"/>
  <c r="L17" i="2" s="1"/>
  <c r="E16" i="2"/>
  <c r="L16" i="2" s="1"/>
  <c r="E15" i="2"/>
  <c r="L15" i="2" s="1"/>
  <c r="E14" i="2"/>
  <c r="H14" i="2" s="1"/>
  <c r="E13" i="2"/>
  <c r="L13" i="2" s="1"/>
  <c r="E12" i="2"/>
  <c r="L12" i="2" s="1"/>
  <c r="E11" i="2"/>
  <c r="L11" i="2" s="1"/>
  <c r="E10" i="2"/>
  <c r="H10" i="2" s="1"/>
  <c r="E9" i="2"/>
  <c r="L9" i="2" s="1"/>
  <c r="E8" i="2"/>
  <c r="L8" i="2" s="1"/>
  <c r="J31" i="2" l="1"/>
  <c r="J27" i="2"/>
  <c r="L21" i="2"/>
  <c r="M21" i="2" s="1"/>
  <c r="H20" i="2"/>
  <c r="I20" i="2" s="1"/>
  <c r="N13" i="2"/>
  <c r="O13" i="2" s="1"/>
  <c r="J35" i="2"/>
  <c r="J39" i="2"/>
  <c r="J36" i="2"/>
  <c r="J40" i="2"/>
  <c r="J34" i="2"/>
  <c r="J33" i="2"/>
  <c r="J37" i="2"/>
  <c r="H16" i="2"/>
  <c r="I16" i="2" s="1"/>
  <c r="H13" i="2"/>
  <c r="M17" i="2"/>
  <c r="M9" i="2"/>
  <c r="H9" i="2"/>
  <c r="H12" i="2"/>
  <c r="I12" i="2" s="1"/>
  <c r="M13" i="2"/>
  <c r="H8" i="2"/>
  <c r="I8" i="2" s="1"/>
  <c r="N15" i="2"/>
  <c r="O15" i="2" s="1"/>
  <c r="N9" i="2"/>
  <c r="O9" i="2" s="1"/>
  <c r="M11" i="2"/>
  <c r="N17" i="2"/>
  <c r="O17" i="2" s="1"/>
  <c r="N10" i="2"/>
  <c r="O10" i="2" s="1"/>
  <c r="I10" i="2"/>
  <c r="N14" i="2"/>
  <c r="O14" i="2" s="1"/>
  <c r="I14" i="2"/>
  <c r="N18" i="2"/>
  <c r="O18" i="2" s="1"/>
  <c r="I18" i="2"/>
  <c r="N8" i="2"/>
  <c r="M8" i="2"/>
  <c r="N12" i="2"/>
  <c r="O12" i="2" s="1"/>
  <c r="M12" i="2"/>
  <c r="M16" i="2"/>
  <c r="N16" i="2"/>
  <c r="O16" i="2" s="1"/>
  <c r="N20" i="2"/>
  <c r="O20" i="2" s="1"/>
  <c r="M20" i="2"/>
  <c r="N11" i="2"/>
  <c r="O11" i="2" s="1"/>
  <c r="N19" i="2"/>
  <c r="O19" i="2" s="1"/>
  <c r="M19" i="2"/>
  <c r="I99" i="2"/>
  <c r="M15" i="2"/>
  <c r="N21" i="2"/>
  <c r="O21" i="2" s="1"/>
  <c r="L10" i="2"/>
  <c r="M10" i="2" s="1"/>
  <c r="L14" i="2"/>
  <c r="M14" i="2" s="1"/>
  <c r="L18" i="2"/>
  <c r="M18" i="2" s="1"/>
  <c r="H11" i="2"/>
  <c r="I11" i="2" s="1"/>
  <c r="H15" i="2"/>
  <c r="I15" i="2" s="1"/>
  <c r="H19" i="2"/>
  <c r="I19" i="2" s="1"/>
  <c r="I9" i="2"/>
  <c r="I13" i="2"/>
  <c r="I17" i="2"/>
  <c r="I21" i="2"/>
  <c r="O9" i="1"/>
  <c r="O10" i="1"/>
  <c r="N9" i="1"/>
  <c r="N10" i="1"/>
  <c r="F65" i="1"/>
  <c r="K9" i="1" s="1"/>
  <c r="F66" i="1"/>
  <c r="K10" i="1" s="1"/>
  <c r="F67" i="1"/>
  <c r="K11" i="1" s="1"/>
  <c r="N11" i="1" s="1"/>
  <c r="O11" i="1" s="1"/>
  <c r="F68" i="1"/>
  <c r="K12" i="1" s="1"/>
  <c r="N12" i="1" s="1"/>
  <c r="O12" i="1" s="1"/>
  <c r="F69" i="1"/>
  <c r="K13" i="1" s="1"/>
  <c r="N13" i="1" s="1"/>
  <c r="O13" i="1" s="1"/>
  <c r="F70" i="1"/>
  <c r="K14" i="1" s="1"/>
  <c r="N14" i="1" s="1"/>
  <c r="O14" i="1" s="1"/>
  <c r="F71" i="1"/>
  <c r="K15" i="1" s="1"/>
  <c r="N15" i="1" s="1"/>
  <c r="O15" i="1" s="1"/>
  <c r="F72" i="1"/>
  <c r="K16" i="1" s="1"/>
  <c r="N16" i="1" s="1"/>
  <c r="O16" i="1" s="1"/>
  <c r="F73" i="1"/>
  <c r="K17" i="1" s="1"/>
  <c r="N17" i="1" s="1"/>
  <c r="O17" i="1" s="1"/>
  <c r="F74" i="1"/>
  <c r="F75" i="1"/>
  <c r="K19" i="1" s="1"/>
  <c r="N19" i="1" s="1"/>
  <c r="O19" i="1" s="1"/>
  <c r="F76" i="1"/>
  <c r="K20" i="1" s="1"/>
  <c r="N20" i="1" s="1"/>
  <c r="O20" i="1" s="1"/>
  <c r="F77" i="1"/>
  <c r="F64" i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84" i="1"/>
  <c r="I84" i="1" s="1"/>
  <c r="K21" i="1"/>
  <c r="N21" i="1" s="1"/>
  <c r="O21" i="1" s="1"/>
  <c r="K18" i="1"/>
  <c r="N18" i="1" s="1"/>
  <c r="O18" i="1" s="1"/>
  <c r="K8" i="1"/>
  <c r="H58" i="1"/>
  <c r="G20" i="1" s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H59" i="1"/>
  <c r="G21" i="1" s="1"/>
  <c r="H57" i="1"/>
  <c r="G19" i="1" s="1"/>
  <c r="H56" i="1"/>
  <c r="G18" i="1" s="1"/>
  <c r="H55" i="1"/>
  <c r="G17" i="1" s="1"/>
  <c r="H54" i="1"/>
  <c r="G16" i="1" s="1"/>
  <c r="H53" i="1"/>
  <c r="G15" i="1" s="1"/>
  <c r="H52" i="1"/>
  <c r="G14" i="1" s="1"/>
  <c r="H51" i="1"/>
  <c r="G13" i="1" s="1"/>
  <c r="H50" i="1"/>
  <c r="G12" i="1" s="1"/>
  <c r="H49" i="1"/>
  <c r="G11" i="1" s="1"/>
  <c r="H48" i="1"/>
  <c r="G10" i="1" s="1"/>
  <c r="H47" i="1"/>
  <c r="G9" i="1" s="1"/>
  <c r="H46" i="1"/>
  <c r="H29" i="1"/>
  <c r="J29" i="1" s="1"/>
  <c r="H30" i="1"/>
  <c r="H31" i="1"/>
  <c r="J31" i="1" s="1"/>
  <c r="H32" i="1"/>
  <c r="H33" i="1"/>
  <c r="J33" i="1" s="1"/>
  <c r="H34" i="1"/>
  <c r="H35" i="1"/>
  <c r="J35" i="1" s="1"/>
  <c r="H36" i="1"/>
  <c r="H37" i="1"/>
  <c r="J37" i="1" s="1"/>
  <c r="H38" i="1"/>
  <c r="H39" i="1"/>
  <c r="J39" i="1" s="1"/>
  <c r="H40" i="1"/>
  <c r="C28" i="1"/>
  <c r="D28" i="1"/>
  <c r="E28" i="1"/>
  <c r="F28" i="1"/>
  <c r="B28" i="1"/>
  <c r="H27" i="1"/>
  <c r="E9" i="1"/>
  <c r="H9" i="1" s="1"/>
  <c r="I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L17" i="1" s="1"/>
  <c r="E18" i="1"/>
  <c r="H18" i="1" s="1"/>
  <c r="E19" i="1"/>
  <c r="H19" i="1" s="1"/>
  <c r="E20" i="1"/>
  <c r="H20" i="1" s="1"/>
  <c r="E21" i="1"/>
  <c r="H21" i="1" s="1"/>
  <c r="E8" i="1"/>
  <c r="J42" i="2" l="1"/>
  <c r="I23" i="2"/>
  <c r="O23" i="2"/>
  <c r="I99" i="1"/>
  <c r="J27" i="1"/>
  <c r="J40" i="1"/>
  <c r="J36" i="1"/>
  <c r="J32" i="1"/>
  <c r="H28" i="1"/>
  <c r="J28" i="1" s="1"/>
  <c r="L21" i="1"/>
  <c r="M21" i="1" s="1"/>
  <c r="H17" i="1"/>
  <c r="I17" i="1" s="1"/>
  <c r="L8" i="1"/>
  <c r="M8" i="1" s="1"/>
  <c r="L14" i="1"/>
  <c r="M14" i="1" s="1"/>
  <c r="L18" i="1"/>
  <c r="M18" i="1" s="1"/>
  <c r="L10" i="1"/>
  <c r="M10" i="1" s="1"/>
  <c r="L13" i="1"/>
  <c r="M13" i="1" s="1"/>
  <c r="L9" i="1"/>
  <c r="I19" i="1"/>
  <c r="M17" i="1"/>
  <c r="I10" i="1"/>
  <c r="L20" i="1"/>
  <c r="M20" i="1" s="1"/>
  <c r="L16" i="1"/>
  <c r="M16" i="1" s="1"/>
  <c r="L12" i="1"/>
  <c r="M12" i="1" s="1"/>
  <c r="J38" i="1"/>
  <c r="J34" i="1"/>
  <c r="J30" i="1"/>
  <c r="L19" i="1"/>
  <c r="M19" i="1" s="1"/>
  <c r="L15" i="1"/>
  <c r="M15" i="1" s="1"/>
  <c r="L11" i="1"/>
  <c r="M11" i="1" s="1"/>
  <c r="M9" i="1"/>
  <c r="I21" i="1"/>
  <c r="I18" i="1"/>
  <c r="I16" i="1"/>
  <c r="I20" i="1"/>
  <c r="I15" i="1"/>
  <c r="I14" i="1"/>
  <c r="I13" i="1"/>
  <c r="I12" i="1"/>
  <c r="I11" i="1"/>
  <c r="J42" i="1" l="1"/>
  <c r="I23" i="1"/>
</calcChain>
</file>

<file path=xl/sharedStrings.xml><?xml version="1.0" encoding="utf-8"?>
<sst xmlns="http://schemas.openxmlformats.org/spreadsheetml/2006/main" count="284" uniqueCount="61">
  <si>
    <t>Hydro One Bill</t>
  </si>
  <si>
    <t>Billed</t>
  </si>
  <si>
    <t>Difference</t>
  </si>
  <si>
    <t>Rate charged(A)</t>
  </si>
  <si>
    <t>COP as per Hydro One rate (A)</t>
  </si>
  <si>
    <t>Variance Paid vs Billed</t>
  </si>
  <si>
    <t>Hydro One Statement Month</t>
  </si>
  <si>
    <t>Month entered in Simply and Variance month</t>
  </si>
  <si>
    <t>Cost of Power</t>
  </si>
  <si>
    <t>July</t>
  </si>
  <si>
    <t>August (2016)</t>
  </si>
  <si>
    <t>Reverse unbilled previous year</t>
  </si>
  <si>
    <t>December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</si>
  <si>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</si>
  <si>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</si>
  <si>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</si>
  <si>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</si>
  <si>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</si>
  <si>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</si>
  <si>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</si>
  <si>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</si>
  <si>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October</t>
  </si>
  <si>
    <t>November</t>
  </si>
  <si>
    <t>Non RPP Kwh for COP from revenue reports</t>
  </si>
  <si>
    <t>SS</t>
  </si>
  <si>
    <t>RS</t>
  </si>
  <si>
    <t>SS loss</t>
  </si>
  <si>
    <t>RT (inc loss)</t>
  </si>
  <si>
    <t>RS Loss</t>
  </si>
  <si>
    <t>total</t>
  </si>
  <si>
    <t>Non RPP COP Billed $</t>
  </si>
  <si>
    <t>COP billed - SS/RT/RS(fr rev reports)</t>
  </si>
  <si>
    <t>Non-RPP Billed GA fro Rev Reports</t>
  </si>
  <si>
    <t>total SS/RT/RS</t>
  </si>
  <si>
    <t>COP Kwh Billed (Adjusted)</t>
  </si>
  <si>
    <t>COP billed - TU/RPP</t>
  </si>
  <si>
    <t>RPP kWh Billed</t>
  </si>
  <si>
    <t>Non-RPP kWh Billed</t>
  </si>
  <si>
    <t>RPP COP Billed $</t>
  </si>
  <si>
    <t>TU</t>
  </si>
  <si>
    <t>TU loss</t>
  </si>
  <si>
    <t xml:space="preserve">PP </t>
  </si>
  <si>
    <t>PP loss</t>
  </si>
  <si>
    <t>RPP COP Billed kWh</t>
  </si>
  <si>
    <t>RPP kWh Billed FR PO</t>
  </si>
  <si>
    <t xml:space="preserve">TU </t>
  </si>
  <si>
    <t>TU Loss</t>
  </si>
  <si>
    <t>Total COP Billed</t>
  </si>
  <si>
    <t>Amount carried over from 2015 for RPP Settlement (Form 1598)</t>
  </si>
  <si>
    <t>Total</t>
  </si>
  <si>
    <t>Unreconciled</t>
  </si>
  <si>
    <t>Principal Balance - Account 1588</t>
  </si>
  <si>
    <t>Microfit COP</t>
  </si>
  <si>
    <t>Subtotal 2016</t>
  </si>
  <si>
    <t>Subtotal 2017</t>
  </si>
  <si>
    <t>Variance Paid vs Billed using actual billed KWh</t>
  </si>
  <si>
    <t>Cost Of Power loss factor differences</t>
  </si>
  <si>
    <t>Cost of Power other differences</t>
  </si>
  <si>
    <t>GA loss factor differences</t>
  </si>
  <si>
    <t>Difference in Dec 2015 Accrual carried Forward - Adjustments made in 2016 to process to estimate Non-RPP GA paid</t>
  </si>
  <si>
    <t>GA Other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</si>
</sst>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00"/>
    <numFmt numFmtId="166" formatCode="#,##0.00000"/>
    <numFmt numFmtId="167" formatCode="&quot;$&quot;#,##0"/>
  </numFmts>
  <fonts count="3" x14ac:knownFonts="1"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Border="1"/>
    <xf numFmtId="164" fontId="0" fillId="0" borderId="3" xfId="0" applyNumberFormat="1" applyBorder="1"/>
    <xf numFmtId="164" fontId="0" fillId="2" borderId="2" xfId="0" applyNumberFormat="1" applyFill="1" applyBorder="1"/>
    <xf numFmtId="0" fontId="0" fillId="0" borderId="4" xfId="0" applyBorder="1"/>
    <xf numFmtId="0" fontId="0" fillId="0" borderId="1" xfId="0" applyFill="1" applyBorder="1"/>
    <xf numFmtId="164" fontId="0" fillId="2" borderId="1" xfId="0" applyNumberFormat="1" applyFill="1" applyBorder="1"/>
    <xf numFmtId="4" fontId="1" fillId="0" borderId="1" xfId="0" applyNumberFormat="1" applyFont="1" applyBorder="1" applyAlignment="1">
      <alignment wrapText="1"/>
    </xf>
    <xf numFmtId="4" fontId="0" fillId="0" borderId="2" xfId="0" applyNumberFormat="1" applyBorder="1"/>
    <xf numFmtId="4" fontId="0" fillId="2" borderId="2" xfId="0" applyNumberFormat="1" applyFill="1" applyBorder="1"/>
    <xf numFmtId="4" fontId="0" fillId="2" borderId="1" xfId="0" applyNumberFormat="1" applyFill="1" applyBorder="1"/>
    <xf numFmtId="164" fontId="0" fillId="0" borderId="0" xfId="0" applyNumberFormat="1"/>
    <xf numFmtId="165" fontId="0" fillId="0" borderId="0" xfId="0" applyNumberFormat="1"/>
    <xf numFmtId="4" fontId="0" fillId="3" borderId="2" xfId="0" applyNumberFormat="1" applyFill="1" applyBorder="1"/>
    <xf numFmtId="4" fontId="0" fillId="3" borderId="1" xfId="0" applyNumberFormat="1" applyFill="1" applyBorder="1"/>
    <xf numFmtId="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164" fontId="0" fillId="0" borderId="0" xfId="0" applyNumberFormat="1" applyBorder="1"/>
    <xf numFmtId="164" fontId="0" fillId="0" borderId="11" xfId="0" applyNumberFormat="1" applyBorder="1"/>
    <xf numFmtId="4" fontId="0" fillId="3" borderId="10" xfId="0" applyNumberFormat="1" applyFill="1" applyBorder="1"/>
    <xf numFmtId="164" fontId="0" fillId="0" borderId="12" xfId="0" applyNumberFormat="1" applyBorder="1"/>
    <xf numFmtId="164" fontId="0" fillId="0" borderId="13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4" fontId="0" fillId="0" borderId="0" xfId="0" applyNumberFormat="1" applyFill="1" applyBorder="1"/>
    <xf numFmtId="166" fontId="0" fillId="0" borderId="0" xfId="0" applyNumberFormat="1" applyFill="1" applyBorder="1"/>
    <xf numFmtId="15" fontId="0" fillId="0" borderId="0" xfId="0" applyNumberFormat="1"/>
    <xf numFmtId="167" fontId="0" fillId="0" borderId="0" xfId="0" applyNumberFormat="1"/>
    <xf numFmtId="167" fontId="0" fillId="0" borderId="11" xfId="0" applyNumberFormat="1" applyBorder="1"/>
    <xf numFmtId="167" fontId="0" fillId="0" borderId="13" xfId="0" applyNumberFormat="1" applyBorder="1"/>
    <xf numFmtId="0" fontId="0" fillId="0" borderId="2" xfId="0" applyNumberFormat="1" applyBorder="1"/>
    <xf numFmtId="0" fontId="0" fillId="0" borderId="4" xfId="0" applyNumberFormat="1" applyBorder="1"/>
    <xf numFmtId="0" fontId="0" fillId="0" borderId="4" xfId="0" applyNumberFormat="1" applyBorder="1" applyAlignment="1">
      <alignment wrapText="1"/>
    </xf>
    <xf numFmtId="0" fontId="2" fillId="0" borderId="2" xfId="0" applyNumberFormat="1" applyFont="1" applyBorder="1" applyAlignment="1">
      <alignment horizontal="center"/>
    </xf>
    <xf numFmtId="167" fontId="2" fillId="0" borderId="6" xfId="0" applyNumberFormat="1" applyFont="1" applyBorder="1"/>
    <xf numFmtId="0" fontId="2" fillId="0" borderId="2" xfId="0" applyNumberFormat="1" applyFont="1" applyBorder="1"/>
    <xf numFmtId="167" fontId="2" fillId="0" borderId="11" xfId="0" applyNumberFormat="1" applyFont="1" applyBorder="1"/>
    <xf numFmtId="0" fontId="2" fillId="0" borderId="1" xfId="0" applyFont="1" applyBorder="1"/>
    <xf numFmtId="0" fontId="0" fillId="0" borderId="1" xfId="0" applyNumberFormat="1" applyFont="1" applyBorder="1"/>
    <xf numFmtId="167" fontId="0" fillId="0" borderId="6" xfId="0" applyNumberFormat="1" applyFont="1" applyBorder="1"/>
    <xf numFmtId="164" fontId="0" fillId="0" borderId="14" xfId="0" applyNumberFormat="1" applyBorder="1"/>
    <xf numFmtId="0" fontId="0" fillId="0" borderId="2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D776-53BE-422E-9533-C3B4576205F5}">
  <dimension ref="A2:B24"/>
  <sheetViews>
    <sheetView tabSelected="1" workbookViewId="0">
      <selection activeCell="D32" sqref="D32"/>
    </sheetView>
  </sheetViews>
  <sheetFormatPr defaultRowHeight="15" x14ac:dyDescent="0.25"/>
  <cols>
    <col min="1" max="1" width="37.140625" customWidth="1"/>
  </cols>
  <sheetData>
    <row r="2" spans="1:2" x14ac:dyDescent="0.25">
      <c r="A2" s="37"/>
    </row>
    <row r="3" spans="1:2" x14ac:dyDescent="0.25">
      <c r="A3" s="48" t="s">
        <v>51</v>
      </c>
      <c r="B3" s="45">
        <v>-682883</v>
      </c>
    </row>
    <row r="4" spans="1:2" x14ac:dyDescent="0.25">
      <c r="A4" s="44">
        <v>2016</v>
      </c>
      <c r="B4" s="39"/>
    </row>
    <row r="5" spans="1:2" x14ac:dyDescent="0.25">
      <c r="A5" s="41" t="s">
        <v>56</v>
      </c>
      <c r="B5" s="39">
        <v>-34338.800526185049</v>
      </c>
    </row>
    <row r="6" spans="1:2" x14ac:dyDescent="0.25">
      <c r="A6" s="41" t="s">
        <v>57</v>
      </c>
      <c r="B6" s="39">
        <v>-322</v>
      </c>
    </row>
    <row r="7" spans="1:2" x14ac:dyDescent="0.25">
      <c r="A7" s="41" t="s">
        <v>58</v>
      </c>
      <c r="B7" s="39">
        <v>-142941.43591475426</v>
      </c>
    </row>
    <row r="8" spans="1:2" ht="45" x14ac:dyDescent="0.25">
      <c r="A8" s="52" t="s">
        <v>59</v>
      </c>
      <c r="B8" s="39">
        <v>-138004</v>
      </c>
    </row>
    <row r="9" spans="1:2" x14ac:dyDescent="0.25">
      <c r="A9" s="41" t="s">
        <v>60</v>
      </c>
      <c r="B9" s="39">
        <v>-804</v>
      </c>
    </row>
    <row r="10" spans="1:2" x14ac:dyDescent="0.25">
      <c r="A10" s="41" t="s">
        <v>52</v>
      </c>
      <c r="B10" s="39">
        <v>3963.98</v>
      </c>
    </row>
    <row r="11" spans="1:2" ht="30" x14ac:dyDescent="0.25">
      <c r="A11" s="43" t="s">
        <v>48</v>
      </c>
      <c r="B11" s="40">
        <v>-168974.12</v>
      </c>
    </row>
    <row r="12" spans="1:2" x14ac:dyDescent="0.25">
      <c r="A12" s="42" t="s">
        <v>53</v>
      </c>
      <c r="B12" s="40">
        <f>SUM(B5:B11)</f>
        <v>-481420.37644093932</v>
      </c>
    </row>
    <row r="13" spans="1:2" x14ac:dyDescent="0.25">
      <c r="A13" s="44">
        <v>2017</v>
      </c>
      <c r="B13" s="39"/>
    </row>
    <row r="14" spans="1:2" x14ac:dyDescent="0.25">
      <c r="A14" s="41" t="s">
        <v>56</v>
      </c>
      <c r="B14" s="39">
        <v>-46526.140054860582</v>
      </c>
    </row>
    <row r="15" spans="1:2" x14ac:dyDescent="0.25">
      <c r="A15" s="41" t="s">
        <v>57</v>
      </c>
      <c r="B15" s="39">
        <v>-4561</v>
      </c>
    </row>
    <row r="16" spans="1:2" x14ac:dyDescent="0.25">
      <c r="A16" s="41" t="s">
        <v>58</v>
      </c>
      <c r="B16" s="39">
        <v>-203645.90514587049</v>
      </c>
    </row>
    <row r="17" spans="1:2" x14ac:dyDescent="0.25">
      <c r="A17" s="41" t="s">
        <v>60</v>
      </c>
      <c r="B17" s="39">
        <v>-17955</v>
      </c>
    </row>
    <row r="18" spans="1:2" x14ac:dyDescent="0.25">
      <c r="A18" s="41" t="s">
        <v>52</v>
      </c>
      <c r="B18" s="39">
        <v>1735.6</v>
      </c>
    </row>
    <row r="19" spans="1:2" x14ac:dyDescent="0.25">
      <c r="A19" s="49" t="s">
        <v>54</v>
      </c>
      <c r="B19" s="50">
        <f>SUM(B14:B18)</f>
        <v>-270952.4452007311</v>
      </c>
    </row>
    <row r="20" spans="1:2" x14ac:dyDescent="0.25">
      <c r="A20" s="46" t="s">
        <v>49</v>
      </c>
      <c r="B20" s="47">
        <f>SUM(B12,B19)</f>
        <v>-752372.82164167042</v>
      </c>
    </row>
    <row r="21" spans="1:2" x14ac:dyDescent="0.25">
      <c r="A21" s="5"/>
      <c r="B21" s="39"/>
    </row>
    <row r="22" spans="1:2" x14ac:dyDescent="0.25">
      <c r="A22" s="48" t="s">
        <v>50</v>
      </c>
      <c r="B22" s="45">
        <f>SUM(B3-B20)</f>
        <v>69489.821641670424</v>
      </c>
    </row>
    <row r="23" spans="1:2" x14ac:dyDescent="0.25">
      <c r="B23" s="38"/>
    </row>
    <row r="24" spans="1:2" x14ac:dyDescent="0.25">
      <c r="B24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D7D2-9C60-4F6D-A835-CB852D8F23BC}">
  <dimension ref="A2:O99"/>
  <sheetViews>
    <sheetView workbookViewId="0">
      <selection activeCell="H85" sqref="H85"/>
    </sheetView>
  </sheetViews>
  <sheetFormatPr defaultRowHeight="15" x14ac:dyDescent="0.25"/>
  <cols>
    <col min="1" max="1" width="29" bestFit="1" customWidth="1"/>
    <col min="2" max="2" width="16.140625" customWidth="1"/>
    <col min="3" max="3" width="13.42578125" customWidth="1"/>
    <col min="4" max="4" width="16.42578125" customWidth="1"/>
    <col min="5" max="5" width="14.5703125" customWidth="1"/>
    <col min="6" max="6" width="12.42578125" bestFit="1" customWidth="1"/>
    <col min="7" max="7" width="17" customWidth="1"/>
    <col min="8" max="8" width="12.42578125" bestFit="1" customWidth="1"/>
    <col min="9" max="9" width="13.5703125" bestFit="1" customWidth="1"/>
    <col min="10" max="10" width="14.28515625" customWidth="1"/>
    <col min="11" max="11" width="13.85546875" customWidth="1"/>
    <col min="12" max="12" width="12.42578125" customWidth="1"/>
    <col min="13" max="13" width="12.140625" customWidth="1"/>
    <col min="14" max="14" width="12.7109375" customWidth="1"/>
    <col min="15" max="15" width="11.140625" bestFit="1" customWidth="1"/>
  </cols>
  <sheetData>
    <row r="2" spans="1:15" x14ac:dyDescent="0.25">
      <c r="A2">
        <v>2017</v>
      </c>
    </row>
    <row r="4" spans="1:15" x14ac:dyDescent="0.25">
      <c r="A4" t="s">
        <v>0</v>
      </c>
      <c r="F4" t="s">
        <v>1</v>
      </c>
    </row>
    <row r="5" spans="1:15" x14ac:dyDescent="0.25">
      <c r="C5" s="20" t="s">
        <v>0</v>
      </c>
      <c r="D5" s="21"/>
    </row>
    <row r="6" spans="1:15" ht="45" x14ac:dyDescent="0.25">
      <c r="A6" s="2" t="s">
        <v>6</v>
      </c>
      <c r="B6" s="2" t="s">
        <v>7</v>
      </c>
      <c r="C6" s="3" t="s">
        <v>8</v>
      </c>
      <c r="D6" s="3" t="s">
        <v>34</v>
      </c>
      <c r="E6" s="1" t="s">
        <v>3</v>
      </c>
      <c r="F6" s="22" t="s">
        <v>37</v>
      </c>
      <c r="G6" s="23" t="s">
        <v>31</v>
      </c>
      <c r="H6" s="23" t="s">
        <v>4</v>
      </c>
      <c r="I6" s="24" t="s">
        <v>5</v>
      </c>
      <c r="J6" s="22" t="s">
        <v>36</v>
      </c>
      <c r="K6" s="23" t="s">
        <v>35</v>
      </c>
      <c r="L6" s="23" t="s">
        <v>4</v>
      </c>
      <c r="M6" s="24" t="s">
        <v>5</v>
      </c>
      <c r="N6" s="34" t="s">
        <v>47</v>
      </c>
      <c r="O6" s="34" t="s">
        <v>5</v>
      </c>
    </row>
    <row r="7" spans="1:15" x14ac:dyDescent="0.25">
      <c r="A7" s="4" t="s">
        <v>9</v>
      </c>
      <c r="B7" s="4" t="s">
        <v>10</v>
      </c>
      <c r="C7" s="4"/>
      <c r="D7" s="11">
        <v>4458121.32</v>
      </c>
      <c r="F7" s="25"/>
      <c r="G7" s="26"/>
      <c r="H7" s="26"/>
      <c r="I7" s="27"/>
      <c r="J7" s="25"/>
      <c r="K7" s="26"/>
      <c r="L7" s="26"/>
      <c r="M7" s="27"/>
    </row>
    <row r="8" spans="1:15" x14ac:dyDescent="0.25">
      <c r="A8" s="5" t="s">
        <v>11</v>
      </c>
      <c r="B8" s="5"/>
      <c r="C8" s="6">
        <v>-195965.62</v>
      </c>
      <c r="D8" s="12">
        <v>-9417617.1099999994</v>
      </c>
      <c r="E8" s="16">
        <f>C8/D8</f>
        <v>2.0808408083602795E-2</v>
      </c>
      <c r="F8" s="12">
        <v>-3113348.56</v>
      </c>
      <c r="G8" s="28">
        <f>H46</f>
        <v>-64884.289999999994</v>
      </c>
      <c r="H8" s="28">
        <f>E8*F8</f>
        <v>-64783.827342977122</v>
      </c>
      <c r="I8" s="29">
        <f>SUM(G8-H8)</f>
        <v>-100.46265702287201</v>
      </c>
      <c r="J8" s="12">
        <v>-6605084.3300000001</v>
      </c>
      <c r="K8" s="28">
        <f>F64</f>
        <v>-137240.19</v>
      </c>
      <c r="L8" s="28">
        <f>E8*J8</f>
        <v>-137441.29016525016</v>
      </c>
      <c r="M8" s="29">
        <f>SUM(K8-L8)</f>
        <v>201.10016525015817</v>
      </c>
      <c r="N8" s="15">
        <f>SUM(G8,K8)</f>
        <v>-202124.47999999998</v>
      </c>
      <c r="O8" s="15">
        <f>SUM(C8-N8)</f>
        <v>6158.859999999986</v>
      </c>
    </row>
    <row r="9" spans="1:15" x14ac:dyDescent="0.25">
      <c r="A9" s="5" t="s">
        <v>12</v>
      </c>
      <c r="B9" s="5" t="s">
        <v>13</v>
      </c>
      <c r="C9" s="7">
        <v>195965.62</v>
      </c>
      <c r="D9" s="13">
        <v>9417617.1099999994</v>
      </c>
      <c r="E9" s="16">
        <f t="shared" ref="E9:E21" si="0">C9/D9</f>
        <v>2.0808408083602795E-2</v>
      </c>
      <c r="F9" s="17">
        <v>3113348.56</v>
      </c>
      <c r="G9" s="28">
        <f t="shared" ref="G9:G21" si="1">H47</f>
        <v>64884.289999999994</v>
      </c>
      <c r="H9" s="28">
        <f t="shared" ref="H9:H21" si="2">E9*F9</f>
        <v>64783.827342977122</v>
      </c>
      <c r="I9" s="29">
        <f t="shared" ref="I9:I21" si="3">SUM(G9-H9)</f>
        <v>100.46265702287201</v>
      </c>
      <c r="J9" s="17">
        <v>6605084.3300000001</v>
      </c>
      <c r="K9" s="28">
        <f t="shared" ref="K9:K21" si="4">F65</f>
        <v>137240.19</v>
      </c>
      <c r="L9" s="28">
        <f t="shared" ref="L9:L21" si="5">E9*J9</f>
        <v>137441.29016525016</v>
      </c>
      <c r="M9" s="29">
        <f t="shared" ref="M9:M21" si="6">SUM(K9-L9)</f>
        <v>-201.10016525015817</v>
      </c>
      <c r="N9" s="15">
        <f t="shared" ref="N9:N21" si="7">SUM(G9,K9)</f>
        <v>202124.47999999998</v>
      </c>
      <c r="O9" s="15">
        <f t="shared" ref="O9:O21" si="8">SUM(C9-N9)</f>
        <v>-6158.859999999986</v>
      </c>
    </row>
    <row r="10" spans="1:15" x14ac:dyDescent="0.25">
      <c r="A10" s="5" t="s">
        <v>13</v>
      </c>
      <c r="B10" s="5" t="s">
        <v>14</v>
      </c>
      <c r="C10" s="7">
        <v>195529.94</v>
      </c>
      <c r="D10" s="13">
        <v>9365206.9000000004</v>
      </c>
      <c r="E10" s="16">
        <f t="shared" si="0"/>
        <v>2.0878336387848515E-2</v>
      </c>
      <c r="F10" s="17">
        <v>3086298</v>
      </c>
      <c r="G10" s="28">
        <f t="shared" si="1"/>
        <v>64227.06</v>
      </c>
      <c r="H10" s="28">
        <f t="shared" si="2"/>
        <v>64436.767837144092</v>
      </c>
      <c r="I10" s="29">
        <f t="shared" si="3"/>
        <v>-209.70783714409481</v>
      </c>
      <c r="J10" s="17">
        <v>6614838.6600000001</v>
      </c>
      <c r="K10" s="28">
        <f t="shared" si="4"/>
        <v>138168.86000000002</v>
      </c>
      <c r="L10" s="28">
        <f t="shared" si="5"/>
        <v>138106.82669482511</v>
      </c>
      <c r="M10" s="29">
        <f t="shared" si="6"/>
        <v>62.033305174903944</v>
      </c>
      <c r="N10" s="15">
        <f t="shared" si="7"/>
        <v>202395.92</v>
      </c>
      <c r="O10" s="15">
        <f t="shared" si="8"/>
        <v>-6865.9800000000105</v>
      </c>
    </row>
    <row r="11" spans="1:15" x14ac:dyDescent="0.25">
      <c r="A11" s="5" t="s">
        <v>14</v>
      </c>
      <c r="B11" s="5" t="s">
        <v>15</v>
      </c>
      <c r="C11" s="7">
        <v>168483.03</v>
      </c>
      <c r="D11" s="13">
        <v>8095843.0300000003</v>
      </c>
      <c r="E11" s="16">
        <f t="shared" si="0"/>
        <v>2.081105443567376E-2</v>
      </c>
      <c r="F11" s="17">
        <v>2673891.7599999998</v>
      </c>
      <c r="G11" s="28">
        <f t="shared" si="1"/>
        <v>55565.47</v>
      </c>
      <c r="H11" s="28">
        <f t="shared" si="2"/>
        <v>55646.506972459509</v>
      </c>
      <c r="I11" s="29">
        <f t="shared" si="3"/>
        <v>-81.036972459507524</v>
      </c>
      <c r="J11" s="17">
        <v>5664058.0899999999</v>
      </c>
      <c r="K11" s="28">
        <f t="shared" si="4"/>
        <v>117767.81999999998</v>
      </c>
      <c r="L11" s="28">
        <f t="shared" si="5"/>
        <v>117875.02123780834</v>
      </c>
      <c r="M11" s="29">
        <f t="shared" si="6"/>
        <v>-107.20123780836002</v>
      </c>
      <c r="N11" s="15">
        <f t="shared" si="7"/>
        <v>173333.28999999998</v>
      </c>
      <c r="O11" s="15">
        <f t="shared" si="8"/>
        <v>-4850.2599999999802</v>
      </c>
    </row>
    <row r="12" spans="1:15" x14ac:dyDescent="0.25">
      <c r="A12" s="5" t="s">
        <v>15</v>
      </c>
      <c r="B12" s="5" t="s">
        <v>16</v>
      </c>
      <c r="C12" s="7">
        <v>203197.5</v>
      </c>
      <c r="D12" s="13">
        <v>8195809.2999999998</v>
      </c>
      <c r="E12" s="16">
        <f t="shared" si="0"/>
        <v>2.4792853586771475E-2</v>
      </c>
      <c r="F12" s="17">
        <v>2649506.8199999998</v>
      </c>
      <c r="G12" s="28">
        <f t="shared" si="1"/>
        <v>63509.289999999994</v>
      </c>
      <c r="H12" s="28">
        <f t="shared" si="2"/>
        <v>65688.834665412476</v>
      </c>
      <c r="I12" s="29">
        <f t="shared" si="3"/>
        <v>-2179.5446654124826</v>
      </c>
      <c r="J12" s="17">
        <v>5645958.0700000003</v>
      </c>
      <c r="K12" s="28">
        <f t="shared" si="4"/>
        <v>139524.38999999998</v>
      </c>
      <c r="L12" s="28">
        <f t="shared" si="5"/>
        <v>139979.41178656087</v>
      </c>
      <c r="M12" s="29">
        <f t="shared" si="6"/>
        <v>-455.02178656088654</v>
      </c>
      <c r="N12" s="15">
        <f t="shared" si="7"/>
        <v>203033.68</v>
      </c>
      <c r="O12" s="15">
        <f t="shared" si="8"/>
        <v>163.82000000000698</v>
      </c>
    </row>
    <row r="13" spans="1:15" x14ac:dyDescent="0.25">
      <c r="A13" s="5" t="s">
        <v>16</v>
      </c>
      <c r="B13" s="5" t="s">
        <v>17</v>
      </c>
      <c r="C13" s="7">
        <v>64742</v>
      </c>
      <c r="D13" s="13">
        <v>5976979.8499999996</v>
      </c>
      <c r="E13" s="16">
        <f t="shared" si="0"/>
        <v>1.0831891962961863E-2</v>
      </c>
      <c r="F13" s="17">
        <v>2205134.2999999998</v>
      </c>
      <c r="G13" s="28">
        <f t="shared" si="1"/>
        <v>27715.149999999998</v>
      </c>
      <c r="H13" s="28">
        <f t="shared" si="2"/>
        <v>23885.776501421533</v>
      </c>
      <c r="I13" s="29">
        <f t="shared" si="3"/>
        <v>3829.3734985784649</v>
      </c>
      <c r="J13" s="17">
        <v>4121101.92</v>
      </c>
      <c r="K13" s="28">
        <f t="shared" si="4"/>
        <v>45198.8</v>
      </c>
      <c r="L13" s="28">
        <f t="shared" si="5"/>
        <v>44639.330765794701</v>
      </c>
      <c r="M13" s="29">
        <f t="shared" si="6"/>
        <v>559.4692342053022</v>
      </c>
      <c r="N13" s="15">
        <f t="shared" si="7"/>
        <v>72913.95</v>
      </c>
      <c r="O13" s="15">
        <f t="shared" si="8"/>
        <v>-8171.9499999999971</v>
      </c>
    </row>
    <row r="14" spans="1:15" x14ac:dyDescent="0.25">
      <c r="A14" s="5" t="s">
        <v>17</v>
      </c>
      <c r="B14" s="5" t="s">
        <v>18</v>
      </c>
      <c r="C14" s="7">
        <v>15916.59</v>
      </c>
      <c r="D14" s="13">
        <v>5068921.57</v>
      </c>
      <c r="E14" s="16">
        <f t="shared" si="0"/>
        <v>3.1400347746946889E-3</v>
      </c>
      <c r="F14" s="17">
        <v>1789064.48</v>
      </c>
      <c r="G14" s="28">
        <f t="shared" si="1"/>
        <v>4044.48</v>
      </c>
      <c r="H14" s="28">
        <f t="shared" si="2"/>
        <v>5617.7246813710708</v>
      </c>
      <c r="I14" s="29">
        <f t="shared" si="3"/>
        <v>-1573.2446813710708</v>
      </c>
      <c r="J14" s="17">
        <v>3435256.53</v>
      </c>
      <c r="K14" s="28">
        <f t="shared" si="4"/>
        <v>10472.67</v>
      </c>
      <c r="L14" s="28">
        <f t="shared" si="5"/>
        <v>10786.824964197009</v>
      </c>
      <c r="M14" s="29">
        <f t="shared" si="6"/>
        <v>-314.15496419700867</v>
      </c>
      <c r="N14" s="15">
        <f t="shared" si="7"/>
        <v>14517.15</v>
      </c>
      <c r="O14" s="15">
        <f t="shared" si="8"/>
        <v>1399.4400000000005</v>
      </c>
    </row>
    <row r="15" spans="1:15" x14ac:dyDescent="0.25">
      <c r="A15" s="5" t="s">
        <v>18</v>
      </c>
      <c r="B15" s="5" t="s">
        <v>9</v>
      </c>
      <c r="C15" s="7">
        <v>23728.84</v>
      </c>
      <c r="D15" s="13">
        <v>4294445.83</v>
      </c>
      <c r="E15" s="16">
        <f t="shared" si="0"/>
        <v>5.5254719559473401E-3</v>
      </c>
      <c r="F15" s="17">
        <v>1676340.11</v>
      </c>
      <c r="G15" s="28">
        <f t="shared" si="1"/>
        <v>9182.5199999999986</v>
      </c>
      <c r="H15" s="28">
        <f t="shared" si="2"/>
        <v>9262.5702664346791</v>
      </c>
      <c r="I15" s="29">
        <f t="shared" si="3"/>
        <v>-80.050266434680452</v>
      </c>
      <c r="J15" s="17">
        <v>2794738.56</v>
      </c>
      <c r="K15" s="28">
        <f t="shared" si="4"/>
        <v>15354.320000000002</v>
      </c>
      <c r="L15" s="28">
        <f t="shared" si="5"/>
        <v>15442.249537484653</v>
      </c>
      <c r="M15" s="29">
        <f t="shared" si="6"/>
        <v>-87.929537484651519</v>
      </c>
      <c r="N15" s="15">
        <f t="shared" si="7"/>
        <v>24536.84</v>
      </c>
      <c r="O15" s="15">
        <f t="shared" si="8"/>
        <v>-808</v>
      </c>
    </row>
    <row r="16" spans="1:15" x14ac:dyDescent="0.25">
      <c r="A16" s="5" t="s">
        <v>9</v>
      </c>
      <c r="B16" s="5" t="s">
        <v>19</v>
      </c>
      <c r="C16" s="7">
        <v>58634.2</v>
      </c>
      <c r="D16" s="13">
        <v>4437712.43</v>
      </c>
      <c r="E16" s="16">
        <f t="shared" si="0"/>
        <v>1.3212708332252165E-2</v>
      </c>
      <c r="F16" s="17">
        <v>1725787.02</v>
      </c>
      <c r="G16" s="28">
        <f t="shared" si="1"/>
        <v>22623.68</v>
      </c>
      <c r="H16" s="28">
        <f t="shared" si="2"/>
        <v>22802.320538846634</v>
      </c>
      <c r="I16" s="29">
        <f t="shared" si="3"/>
        <v>-178.64053884663372</v>
      </c>
      <c r="J16" s="17">
        <v>2900198.92</v>
      </c>
      <c r="K16" s="28">
        <f t="shared" si="4"/>
        <v>38289.469999999994</v>
      </c>
      <c r="L16" s="28">
        <f t="shared" si="5"/>
        <v>38319.482435472732</v>
      </c>
      <c r="M16" s="29">
        <f t="shared" si="6"/>
        <v>-30.012435472737707</v>
      </c>
      <c r="N16" s="15">
        <f t="shared" si="7"/>
        <v>60913.149999999994</v>
      </c>
      <c r="O16" s="15">
        <f t="shared" si="8"/>
        <v>-2278.9499999999971</v>
      </c>
    </row>
    <row r="17" spans="1:15" x14ac:dyDescent="0.25">
      <c r="A17" s="5" t="s">
        <v>19</v>
      </c>
      <c r="B17" s="5" t="s">
        <v>20</v>
      </c>
      <c r="C17" s="7">
        <v>74141.990000000005</v>
      </c>
      <c r="D17" s="13">
        <v>4371828.83</v>
      </c>
      <c r="E17" s="16">
        <f t="shared" si="0"/>
        <v>1.6959033137626298E-2</v>
      </c>
      <c r="F17" s="17">
        <v>1759476.1</v>
      </c>
      <c r="G17" s="28">
        <f t="shared" si="1"/>
        <v>18151.420000000002</v>
      </c>
      <c r="H17" s="28">
        <f t="shared" si="2"/>
        <v>29839.013484761483</v>
      </c>
      <c r="I17" s="29">
        <f t="shared" si="3"/>
        <v>-11687.593484761481</v>
      </c>
      <c r="J17" s="17">
        <v>2796994.09</v>
      </c>
      <c r="K17" s="28">
        <f t="shared" si="4"/>
        <v>47515.63</v>
      </c>
      <c r="L17" s="28">
        <f t="shared" si="5"/>
        <v>47434.315458054909</v>
      </c>
      <c r="M17" s="29">
        <f t="shared" si="6"/>
        <v>81.314541945088422</v>
      </c>
      <c r="N17" s="15">
        <f t="shared" si="7"/>
        <v>65667.05</v>
      </c>
      <c r="O17" s="15">
        <f t="shared" si="8"/>
        <v>8474.9400000000023</v>
      </c>
    </row>
    <row r="18" spans="1:15" x14ac:dyDescent="0.25">
      <c r="A18" s="5" t="s">
        <v>20</v>
      </c>
      <c r="B18" s="5" t="s">
        <v>21</v>
      </c>
      <c r="C18" s="7">
        <v>96240.18</v>
      </c>
      <c r="D18" s="13">
        <v>4376034</v>
      </c>
      <c r="E18" s="16">
        <f t="shared" si="0"/>
        <v>2.1992557644661809E-2</v>
      </c>
      <c r="F18" s="17">
        <v>1679406.79</v>
      </c>
      <c r="G18" s="28">
        <f t="shared" si="1"/>
        <v>49234.229999999996</v>
      </c>
      <c r="H18" s="28">
        <f t="shared" si="2"/>
        <v>36934.450637911454</v>
      </c>
      <c r="I18" s="29">
        <f t="shared" si="3"/>
        <v>12299.779362088542</v>
      </c>
      <c r="J18" s="17">
        <v>2834209.22</v>
      </c>
      <c r="K18" s="28">
        <f t="shared" si="4"/>
        <v>62424.77</v>
      </c>
      <c r="L18" s="28">
        <f t="shared" si="5"/>
        <v>62331.509647881991</v>
      </c>
      <c r="M18" s="29">
        <f t="shared" si="6"/>
        <v>93.260352118006267</v>
      </c>
      <c r="N18" s="15">
        <f t="shared" si="7"/>
        <v>111659</v>
      </c>
      <c r="O18" s="15">
        <f t="shared" si="8"/>
        <v>-15418.820000000007</v>
      </c>
    </row>
    <row r="19" spans="1:15" x14ac:dyDescent="0.25">
      <c r="A19" s="5" t="s">
        <v>21</v>
      </c>
      <c r="B19" s="5" t="s">
        <v>22</v>
      </c>
      <c r="C19" s="7">
        <v>47794.39</v>
      </c>
      <c r="D19" s="13">
        <v>5474080.8499999996</v>
      </c>
      <c r="E19" s="16">
        <f t="shared" si="0"/>
        <v>8.7310347270446332E-3</v>
      </c>
      <c r="F19" s="17">
        <v>1997242.86</v>
      </c>
      <c r="G19" s="28">
        <f t="shared" si="1"/>
        <v>17329.84</v>
      </c>
      <c r="H19" s="28">
        <f t="shared" si="2"/>
        <v>17437.996769001944</v>
      </c>
      <c r="I19" s="29">
        <f t="shared" si="3"/>
        <v>-108.15676900194376</v>
      </c>
      <c r="J19" s="17">
        <v>3723681.99</v>
      </c>
      <c r="K19" s="28">
        <f t="shared" si="4"/>
        <v>32451.27</v>
      </c>
      <c r="L19" s="28">
        <f t="shared" si="5"/>
        <v>32511.596767160667</v>
      </c>
      <c r="M19" s="29">
        <f t="shared" si="6"/>
        <v>-60.32676716066635</v>
      </c>
      <c r="N19" s="15">
        <f t="shared" si="7"/>
        <v>49781.11</v>
      </c>
      <c r="O19" s="15">
        <f t="shared" si="8"/>
        <v>-1986.7200000000012</v>
      </c>
    </row>
    <row r="20" spans="1:15" x14ac:dyDescent="0.25">
      <c r="A20" s="8" t="s">
        <v>22</v>
      </c>
      <c r="B20" s="5" t="s">
        <v>12</v>
      </c>
      <c r="C20" s="7">
        <v>107578.85</v>
      </c>
      <c r="D20" s="13">
        <v>8100016.9100000001</v>
      </c>
      <c r="E20" s="16">
        <f t="shared" si="0"/>
        <v>1.3281311779384915E-2</v>
      </c>
      <c r="F20" s="30">
        <v>2598092.96</v>
      </c>
      <c r="G20" s="28">
        <f t="shared" si="1"/>
        <v>34430.65</v>
      </c>
      <c r="H20" s="28">
        <f t="shared" si="2"/>
        <v>34506.082633585022</v>
      </c>
      <c r="I20" s="29">
        <f t="shared" si="3"/>
        <v>-75.432633585020085</v>
      </c>
      <c r="J20" s="30">
        <v>5790152.1100000003</v>
      </c>
      <c r="K20" s="28">
        <f t="shared" si="4"/>
        <v>76946.789999999994</v>
      </c>
      <c r="L20" s="28">
        <f t="shared" si="5"/>
        <v>76900.815422973421</v>
      </c>
      <c r="M20" s="29">
        <f t="shared" si="6"/>
        <v>45.974577026572661</v>
      </c>
      <c r="N20" s="15">
        <f t="shared" si="7"/>
        <v>111377.44</v>
      </c>
      <c r="O20" s="15">
        <f t="shared" si="8"/>
        <v>-3798.5899999999965</v>
      </c>
    </row>
    <row r="21" spans="1:15" x14ac:dyDescent="0.25">
      <c r="A21" s="9" t="s">
        <v>12</v>
      </c>
      <c r="B21" s="9" t="s">
        <v>13</v>
      </c>
      <c r="C21" s="10">
        <v>211967.02</v>
      </c>
      <c r="D21" s="14">
        <v>10267100.5</v>
      </c>
      <c r="E21" s="16">
        <f t="shared" si="0"/>
        <v>2.0645265915143228E-2</v>
      </c>
      <c r="F21" s="18">
        <v>3294357.18</v>
      </c>
      <c r="G21" s="31">
        <f t="shared" si="1"/>
        <v>71238.710000000006</v>
      </c>
      <c r="H21" s="31">
        <f t="shared" si="2"/>
        <v>68012.880000561374</v>
      </c>
      <c r="I21" s="32">
        <f t="shared" si="3"/>
        <v>3225.8299994386325</v>
      </c>
      <c r="J21" s="18">
        <v>7587773.3799999999</v>
      </c>
      <c r="K21" s="28">
        <f t="shared" si="4"/>
        <v>157674.69999999998</v>
      </c>
      <c r="L21" s="28">
        <f t="shared" si="5"/>
        <v>156651.59913394513</v>
      </c>
      <c r="M21" s="32">
        <f t="shared" si="6"/>
        <v>1023.1008660548541</v>
      </c>
      <c r="N21" s="15">
        <f t="shared" si="7"/>
        <v>228913.40999999997</v>
      </c>
      <c r="O21" s="15">
        <f t="shared" si="8"/>
        <v>-16946.389999999985</v>
      </c>
    </row>
    <row r="23" spans="1:15" x14ac:dyDescent="0.25">
      <c r="G23" s="19">
        <f>SUM(G8:G21)</f>
        <v>437252.50000000006</v>
      </c>
      <c r="H23" s="19">
        <f>SUM(H8:H21)</f>
        <v>434070.92498891125</v>
      </c>
      <c r="I23" s="15">
        <f>SUM(I8:I21)</f>
        <v>3181.5750110887257</v>
      </c>
      <c r="J23" s="19">
        <f>SUM(J8:J21)</f>
        <v>53908961.540000007</v>
      </c>
      <c r="K23" s="19">
        <f t="shared" ref="K23:N23" si="9">SUM(K8:K21)</f>
        <v>881789.48999999987</v>
      </c>
      <c r="L23" s="19">
        <f t="shared" si="9"/>
        <v>880978.98385215946</v>
      </c>
      <c r="M23" s="19">
        <f t="shared" si="9"/>
        <v>810.50614784041682</v>
      </c>
      <c r="N23" s="19">
        <f t="shared" si="9"/>
        <v>1319041.9899999998</v>
      </c>
      <c r="O23" s="15">
        <f>SUM(O8:O21)</f>
        <v>-51087.459999999963</v>
      </c>
    </row>
    <row r="24" spans="1:15" x14ac:dyDescent="0.25">
      <c r="J24" s="36"/>
    </row>
    <row r="25" spans="1:15" x14ac:dyDescent="0.25">
      <c r="A25" t="s">
        <v>23</v>
      </c>
    </row>
    <row r="26" spans="1:15" ht="45" x14ac:dyDescent="0.25">
      <c r="B26" t="s">
        <v>24</v>
      </c>
      <c r="C26" t="s">
        <v>26</v>
      </c>
      <c r="D26" t="s">
        <v>27</v>
      </c>
      <c r="E26" t="s">
        <v>25</v>
      </c>
      <c r="F26" t="s">
        <v>28</v>
      </c>
      <c r="H26" t="s">
        <v>33</v>
      </c>
      <c r="I26" s="1" t="s">
        <v>32</v>
      </c>
      <c r="J26" t="s">
        <v>2</v>
      </c>
    </row>
    <row r="27" spans="1:15" x14ac:dyDescent="0.25">
      <c r="A27" s="5" t="s">
        <v>11</v>
      </c>
      <c r="B27" s="19">
        <f>-B28</f>
        <v>-1986625</v>
      </c>
      <c r="C27" s="19">
        <f t="shared" ref="C27:F27" si="10">-C28</f>
        <v>-177493.84</v>
      </c>
      <c r="D27" s="19">
        <f t="shared" si="10"/>
        <v>-47527.91</v>
      </c>
      <c r="E27" s="19">
        <f t="shared" si="10"/>
        <v>-834219</v>
      </c>
      <c r="F27" s="19">
        <f t="shared" si="10"/>
        <v>-70198.820000000007</v>
      </c>
      <c r="G27" s="19"/>
      <c r="H27" s="19">
        <f>SUM(B27:G27)</f>
        <v>-3116064.57</v>
      </c>
      <c r="I27" s="19">
        <f>F8</f>
        <v>-3113348.56</v>
      </c>
      <c r="J27" s="19">
        <f>SUM(H27-I27)</f>
        <v>-2716.0099999997765</v>
      </c>
    </row>
    <row r="28" spans="1:15" x14ac:dyDescent="0.25">
      <c r="A28" s="5" t="s">
        <v>12</v>
      </c>
      <c r="B28" s="19">
        <v>1986625</v>
      </c>
      <c r="C28" s="19">
        <v>177493.84</v>
      </c>
      <c r="D28" s="19">
        <v>47527.91</v>
      </c>
      <c r="E28" s="19">
        <v>834219</v>
      </c>
      <c r="F28" s="19">
        <v>70198.820000000007</v>
      </c>
      <c r="G28" s="19"/>
      <c r="H28" s="19">
        <f t="shared" ref="H28:H40" si="11">SUM(B28:G28)</f>
        <v>3116064.57</v>
      </c>
      <c r="I28" s="19">
        <f t="shared" ref="I28:I40" si="12">F9</f>
        <v>3113348.56</v>
      </c>
      <c r="J28" s="19">
        <f t="shared" ref="J28:J40" si="13">SUM(H28-I28)</f>
        <v>2716.0099999997765</v>
      </c>
    </row>
    <row r="29" spans="1:15" x14ac:dyDescent="0.25">
      <c r="A29" s="5" t="s">
        <v>13</v>
      </c>
      <c r="B29" s="19">
        <v>1916496</v>
      </c>
      <c r="C29" s="19">
        <v>171179.71</v>
      </c>
      <c r="D29" s="19">
        <v>47044.23</v>
      </c>
      <c r="E29" s="19">
        <v>879047.1</v>
      </c>
      <c r="F29" s="19">
        <v>73945.179999999993</v>
      </c>
      <c r="G29" s="19"/>
      <c r="H29" s="19">
        <f t="shared" si="11"/>
        <v>3087712.22</v>
      </c>
      <c r="I29" s="19">
        <f t="shared" si="12"/>
        <v>3086298</v>
      </c>
      <c r="J29" s="19">
        <f t="shared" si="13"/>
        <v>1414.2200000002049</v>
      </c>
    </row>
    <row r="30" spans="1:15" x14ac:dyDescent="0.25">
      <c r="A30" s="5" t="s">
        <v>14</v>
      </c>
      <c r="B30" s="19">
        <v>1667047</v>
      </c>
      <c r="C30" s="19">
        <v>148933.6</v>
      </c>
      <c r="D30" s="19">
        <v>40166.959999999999</v>
      </c>
      <c r="E30" s="19">
        <v>755399.39</v>
      </c>
      <c r="F30" s="19">
        <v>63468.81</v>
      </c>
      <c r="G30" s="19"/>
      <c r="H30" s="19">
        <f t="shared" si="11"/>
        <v>2675015.7600000002</v>
      </c>
      <c r="I30" s="19">
        <f t="shared" si="12"/>
        <v>2673891.7599999998</v>
      </c>
      <c r="J30" s="19">
        <f t="shared" si="13"/>
        <v>1124.0000000004657</v>
      </c>
    </row>
    <row r="31" spans="1:15" x14ac:dyDescent="0.25">
      <c r="A31" s="5" t="s">
        <v>15</v>
      </c>
      <c r="B31" s="19">
        <v>1658577</v>
      </c>
      <c r="C31" s="19">
        <v>148193.48000000001</v>
      </c>
      <c r="D31" s="19">
        <v>41209.49</v>
      </c>
      <c r="E31" s="19">
        <v>740341.63</v>
      </c>
      <c r="F31" s="19">
        <v>62261.93</v>
      </c>
      <c r="G31" s="19"/>
      <c r="H31" s="19">
        <f t="shared" si="11"/>
        <v>2650583.5300000003</v>
      </c>
      <c r="I31" s="19">
        <f t="shared" si="12"/>
        <v>2649506.8199999998</v>
      </c>
      <c r="J31" s="19">
        <f t="shared" si="13"/>
        <v>1076.7100000004284</v>
      </c>
    </row>
    <row r="32" spans="1:15" x14ac:dyDescent="0.25">
      <c r="A32" s="5" t="s">
        <v>16</v>
      </c>
      <c r="B32" s="19">
        <v>1296686</v>
      </c>
      <c r="C32" s="19">
        <v>115908.45</v>
      </c>
      <c r="D32" s="19">
        <v>33313.53</v>
      </c>
      <c r="E32" s="19">
        <v>701667.22</v>
      </c>
      <c r="F32" s="19">
        <v>58452.76</v>
      </c>
      <c r="G32" s="19"/>
      <c r="H32" s="19">
        <f t="shared" si="11"/>
        <v>2206027.96</v>
      </c>
      <c r="I32" s="19">
        <f t="shared" si="12"/>
        <v>2205134.2999999998</v>
      </c>
      <c r="J32" s="19">
        <f t="shared" si="13"/>
        <v>893.66000000014901</v>
      </c>
    </row>
    <row r="33" spans="1:10" x14ac:dyDescent="0.25">
      <c r="A33" s="5" t="s">
        <v>17</v>
      </c>
      <c r="B33" s="19">
        <v>999069</v>
      </c>
      <c r="C33" s="19">
        <v>89357.42</v>
      </c>
      <c r="D33" s="19">
        <v>23798.16</v>
      </c>
      <c r="E33" s="19">
        <v>623868.6</v>
      </c>
      <c r="F33" s="19">
        <v>51775.14</v>
      </c>
      <c r="G33" s="19"/>
      <c r="H33" s="19">
        <f t="shared" si="11"/>
        <v>1787868.3199999996</v>
      </c>
      <c r="I33" s="19">
        <f t="shared" si="12"/>
        <v>1789064.48</v>
      </c>
      <c r="J33" s="19">
        <f t="shared" si="13"/>
        <v>-1196.1600000003818</v>
      </c>
    </row>
    <row r="34" spans="1:10" x14ac:dyDescent="0.25">
      <c r="A34" s="5" t="s">
        <v>18</v>
      </c>
      <c r="B34" s="19">
        <v>899941</v>
      </c>
      <c r="C34" s="19">
        <v>80504.850000000006</v>
      </c>
      <c r="D34" s="19">
        <v>17223.79</v>
      </c>
      <c r="E34" s="19">
        <v>629379.18999999994</v>
      </c>
      <c r="F34" s="19">
        <v>51759.32</v>
      </c>
      <c r="G34" s="19"/>
      <c r="H34" s="19">
        <f t="shared" si="11"/>
        <v>1678808.1500000001</v>
      </c>
      <c r="I34" s="19">
        <f t="shared" si="12"/>
        <v>1676340.11</v>
      </c>
      <c r="J34" s="19">
        <f t="shared" si="13"/>
        <v>2468.0400000000373</v>
      </c>
    </row>
    <row r="35" spans="1:10" x14ac:dyDescent="0.25">
      <c r="A35" s="5" t="s">
        <v>9</v>
      </c>
      <c r="B35" s="19">
        <v>922984</v>
      </c>
      <c r="C35" s="19">
        <v>82560.05</v>
      </c>
      <c r="D35" s="19">
        <v>18168.580000000002</v>
      </c>
      <c r="E35" s="19">
        <v>649849.89</v>
      </c>
      <c r="F35" s="19">
        <v>53176.98</v>
      </c>
      <c r="G35" s="19"/>
      <c r="H35" s="19">
        <f t="shared" si="11"/>
        <v>1726739.5</v>
      </c>
      <c r="I35" s="19">
        <f t="shared" si="12"/>
        <v>1725787.02</v>
      </c>
      <c r="J35" s="19">
        <f t="shared" si="13"/>
        <v>952.47999999998137</v>
      </c>
    </row>
    <row r="36" spans="1:10" x14ac:dyDescent="0.25">
      <c r="A36" s="5" t="s">
        <v>19</v>
      </c>
      <c r="B36" s="19">
        <v>968674</v>
      </c>
      <c r="C36" s="19">
        <v>86666.28</v>
      </c>
      <c r="D36" s="19">
        <v>20420.96</v>
      </c>
      <c r="E36" s="19">
        <v>0</v>
      </c>
      <c r="F36" s="19">
        <v>0</v>
      </c>
      <c r="G36" s="19"/>
      <c r="H36" s="19">
        <f t="shared" si="11"/>
        <v>1075761.24</v>
      </c>
      <c r="I36" s="19">
        <f t="shared" si="12"/>
        <v>1759476.1</v>
      </c>
      <c r="J36" s="19">
        <f t="shared" si="13"/>
        <v>-683714.8600000001</v>
      </c>
    </row>
    <row r="37" spans="1:10" x14ac:dyDescent="0.25">
      <c r="A37" s="5" t="s">
        <v>20</v>
      </c>
      <c r="B37" s="19">
        <v>950288</v>
      </c>
      <c r="C37" s="19">
        <v>85028.800000000003</v>
      </c>
      <c r="D37" s="19">
        <v>21522.93</v>
      </c>
      <c r="E37" s="19">
        <v>1209578.67</v>
      </c>
      <c r="F37" s="19">
        <v>99094.15</v>
      </c>
      <c r="G37" s="19"/>
      <c r="H37" s="19">
        <f t="shared" si="11"/>
        <v>2365512.5499999998</v>
      </c>
      <c r="I37" s="19">
        <f t="shared" si="12"/>
        <v>1679406.79</v>
      </c>
      <c r="J37" s="19">
        <f t="shared" si="13"/>
        <v>686105.75999999978</v>
      </c>
    </row>
    <row r="38" spans="1:10" x14ac:dyDescent="0.25">
      <c r="A38" s="5" t="s">
        <v>21</v>
      </c>
      <c r="B38" s="19">
        <v>1180397</v>
      </c>
      <c r="C38" s="19">
        <v>105496.96000000001</v>
      </c>
      <c r="D38" s="19">
        <v>26325.86</v>
      </c>
      <c r="E38" s="19">
        <v>633972.42000000004</v>
      </c>
      <c r="F38" s="19">
        <v>52249.82</v>
      </c>
      <c r="G38" s="19"/>
      <c r="H38" s="19">
        <f t="shared" si="11"/>
        <v>1998442.0600000003</v>
      </c>
      <c r="I38" s="19">
        <f t="shared" si="12"/>
        <v>1997242.86</v>
      </c>
      <c r="J38" s="19">
        <f t="shared" si="13"/>
        <v>1199.2000000001863</v>
      </c>
    </row>
    <row r="39" spans="1:10" x14ac:dyDescent="0.25">
      <c r="A39" s="8" t="s">
        <v>22</v>
      </c>
      <c r="B39" s="19">
        <v>1660649</v>
      </c>
      <c r="C39" s="19">
        <v>148493.15</v>
      </c>
      <c r="D39" s="19">
        <v>40706.78</v>
      </c>
      <c r="E39" s="19">
        <v>691941.52</v>
      </c>
      <c r="F39" s="19">
        <v>57580.49</v>
      </c>
      <c r="G39" s="19"/>
      <c r="H39" s="19">
        <f t="shared" si="11"/>
        <v>2599370.9400000004</v>
      </c>
      <c r="I39" s="19">
        <f t="shared" si="12"/>
        <v>2598092.96</v>
      </c>
      <c r="J39" s="19">
        <f t="shared" si="13"/>
        <v>1277.980000000447</v>
      </c>
    </row>
    <row r="40" spans="1:10" x14ac:dyDescent="0.25">
      <c r="A40" s="9" t="s">
        <v>12</v>
      </c>
      <c r="B40" s="19">
        <v>2141816</v>
      </c>
      <c r="C40" s="19">
        <v>191308.5</v>
      </c>
      <c r="D40" s="19">
        <v>49491.27</v>
      </c>
      <c r="E40" s="19">
        <v>842629.22</v>
      </c>
      <c r="F40" s="19">
        <v>70508.570000000007</v>
      </c>
      <c r="G40" s="19"/>
      <c r="H40" s="19">
        <f t="shared" si="11"/>
        <v>3295753.56</v>
      </c>
      <c r="I40" s="19">
        <f t="shared" si="12"/>
        <v>3294357.18</v>
      </c>
      <c r="J40" s="19">
        <f t="shared" si="13"/>
        <v>1396.3799999998882</v>
      </c>
    </row>
    <row r="42" spans="1:10" x14ac:dyDescent="0.25">
      <c r="J42" s="19">
        <f>SUM(J27:J40)</f>
        <v>12997.41000000108</v>
      </c>
    </row>
    <row r="43" spans="1:10" x14ac:dyDescent="0.25">
      <c r="A43" t="s">
        <v>30</v>
      </c>
    </row>
    <row r="45" spans="1:10" x14ac:dyDescent="0.25">
      <c r="B45" t="s">
        <v>24</v>
      </c>
      <c r="C45" t="s">
        <v>26</v>
      </c>
      <c r="D45" t="s">
        <v>27</v>
      </c>
      <c r="E45" t="s">
        <v>25</v>
      </c>
      <c r="F45" t="s">
        <v>28</v>
      </c>
      <c r="H45" t="s">
        <v>29</v>
      </c>
    </row>
    <row r="46" spans="1:10" x14ac:dyDescent="0.25">
      <c r="A46" s="5" t="s">
        <v>11</v>
      </c>
      <c r="B46" s="19">
        <f>-B47</f>
        <v>-41497.56</v>
      </c>
      <c r="C46" s="19">
        <f t="shared" ref="C46:F46" si="14">-C47</f>
        <v>-3707.35</v>
      </c>
      <c r="D46" s="19">
        <f t="shared" si="14"/>
        <v>-891.07</v>
      </c>
      <c r="E46" s="19">
        <f t="shared" si="14"/>
        <v>-17330.09</v>
      </c>
      <c r="F46" s="19">
        <f t="shared" si="14"/>
        <v>-1458.22</v>
      </c>
      <c r="G46" s="19"/>
      <c r="H46" s="19">
        <f>SUM(B46:G46)</f>
        <v>-64884.289999999994</v>
      </c>
    </row>
    <row r="47" spans="1:10" x14ac:dyDescent="0.25">
      <c r="A47" s="5" t="s">
        <v>12</v>
      </c>
      <c r="B47" s="19">
        <v>41497.56</v>
      </c>
      <c r="C47" s="19">
        <v>3707.35</v>
      </c>
      <c r="D47" s="19">
        <v>891.07</v>
      </c>
      <c r="E47" s="19">
        <v>17330.09</v>
      </c>
      <c r="F47" s="19">
        <v>1458.22</v>
      </c>
      <c r="G47" s="19"/>
      <c r="H47" s="19">
        <f t="shared" ref="H47:H59" si="15">SUM(B47:G47)</f>
        <v>64884.289999999994</v>
      </c>
    </row>
    <row r="48" spans="1:10" x14ac:dyDescent="0.25">
      <c r="A48" s="5" t="s">
        <v>13</v>
      </c>
      <c r="B48" s="19">
        <v>39851.08</v>
      </c>
      <c r="C48" s="19">
        <v>3559.67</v>
      </c>
      <c r="D48" s="19">
        <v>898.78</v>
      </c>
      <c r="E48" s="19">
        <v>18372.060000000001</v>
      </c>
      <c r="F48" s="19">
        <v>1545.47</v>
      </c>
      <c r="G48" s="19"/>
      <c r="H48" s="19">
        <f t="shared" si="15"/>
        <v>64227.06</v>
      </c>
    </row>
    <row r="49" spans="1:8" x14ac:dyDescent="0.25">
      <c r="A49" s="5" t="s">
        <v>14</v>
      </c>
      <c r="B49" s="19">
        <v>34674.589999999997</v>
      </c>
      <c r="C49" s="19">
        <v>3097.82</v>
      </c>
      <c r="D49" s="19">
        <v>760.6</v>
      </c>
      <c r="E49" s="19">
        <v>15712.3</v>
      </c>
      <c r="F49" s="19">
        <v>1320.16</v>
      </c>
      <c r="G49" s="19"/>
      <c r="H49" s="19">
        <f t="shared" si="15"/>
        <v>55565.47</v>
      </c>
    </row>
    <row r="50" spans="1:8" x14ac:dyDescent="0.25">
      <c r="A50" s="5" t="s">
        <v>15</v>
      </c>
      <c r="B50" s="19">
        <v>39640</v>
      </c>
      <c r="C50" s="19">
        <v>3541.81</v>
      </c>
      <c r="D50" s="19">
        <v>963.93</v>
      </c>
      <c r="E50" s="19">
        <v>17860.52</v>
      </c>
      <c r="F50" s="19">
        <v>1503.03</v>
      </c>
      <c r="G50" s="19"/>
      <c r="H50" s="19">
        <f t="shared" si="15"/>
        <v>63509.289999999994</v>
      </c>
    </row>
    <row r="51" spans="1:8" x14ac:dyDescent="0.25">
      <c r="A51" s="5" t="s">
        <v>16</v>
      </c>
      <c r="B51" s="19">
        <v>16463.259999999998</v>
      </c>
      <c r="C51" s="19">
        <v>1471.55</v>
      </c>
      <c r="D51" s="19">
        <v>255.43</v>
      </c>
      <c r="E51" s="19">
        <v>8793.91</v>
      </c>
      <c r="F51" s="19">
        <v>731</v>
      </c>
      <c r="G51" s="19"/>
      <c r="H51" s="19">
        <f t="shared" si="15"/>
        <v>27715.149999999998</v>
      </c>
    </row>
    <row r="52" spans="1:8" x14ac:dyDescent="0.25">
      <c r="A52" s="5" t="s">
        <v>17</v>
      </c>
      <c r="B52" s="19">
        <v>2197.94</v>
      </c>
      <c r="C52" s="19">
        <v>196.58</v>
      </c>
      <c r="D52" s="19">
        <v>34.520000000000003</v>
      </c>
      <c r="E52" s="19">
        <v>1490.92</v>
      </c>
      <c r="F52" s="19">
        <v>124.52</v>
      </c>
      <c r="G52" s="19"/>
      <c r="H52" s="19">
        <f t="shared" si="15"/>
        <v>4044.48</v>
      </c>
    </row>
    <row r="53" spans="1:8" x14ac:dyDescent="0.25">
      <c r="A53" s="5" t="s">
        <v>18</v>
      </c>
      <c r="B53" s="19">
        <v>4961.08</v>
      </c>
      <c r="C53" s="19">
        <v>443.78</v>
      </c>
      <c r="D53" s="19">
        <v>28.33</v>
      </c>
      <c r="E53" s="19">
        <v>3464.43</v>
      </c>
      <c r="F53" s="19">
        <v>284.89999999999998</v>
      </c>
      <c r="G53" s="19"/>
      <c r="H53" s="19">
        <f t="shared" si="15"/>
        <v>9182.5199999999986</v>
      </c>
    </row>
    <row r="54" spans="1:8" x14ac:dyDescent="0.25">
      <c r="A54" s="5" t="s">
        <v>9</v>
      </c>
      <c r="B54" s="19">
        <v>12161.65</v>
      </c>
      <c r="C54" s="19">
        <v>1087.8599999999999</v>
      </c>
      <c r="D54" s="19">
        <v>117.38</v>
      </c>
      <c r="E54" s="19">
        <v>8556.73</v>
      </c>
      <c r="F54" s="19">
        <v>700.06</v>
      </c>
      <c r="G54" s="19"/>
      <c r="H54" s="19">
        <f t="shared" si="15"/>
        <v>22623.68</v>
      </c>
    </row>
    <row r="55" spans="1:8" x14ac:dyDescent="0.25">
      <c r="A55" s="5" t="s">
        <v>19</v>
      </c>
      <c r="B55" s="19">
        <v>16467.46</v>
      </c>
      <c r="C55" s="19">
        <v>1473.31</v>
      </c>
      <c r="D55" s="19">
        <v>210.65</v>
      </c>
      <c r="E55" s="19">
        <v>0</v>
      </c>
      <c r="F55" s="19">
        <v>0</v>
      </c>
      <c r="G55" s="19"/>
      <c r="H55" s="19">
        <f t="shared" si="15"/>
        <v>18151.420000000002</v>
      </c>
    </row>
    <row r="56" spans="1:8" x14ac:dyDescent="0.25">
      <c r="A56" s="5" t="s">
        <v>20</v>
      </c>
      <c r="B56" s="19">
        <v>21381.48</v>
      </c>
      <c r="C56" s="19">
        <v>1913.14</v>
      </c>
      <c r="D56" s="19">
        <v>328.94</v>
      </c>
      <c r="E56" s="19">
        <v>23671.45</v>
      </c>
      <c r="F56" s="19">
        <v>1939.22</v>
      </c>
      <c r="G56" s="19"/>
      <c r="H56" s="19">
        <f t="shared" si="15"/>
        <v>49234.229999999996</v>
      </c>
    </row>
    <row r="57" spans="1:8" x14ac:dyDescent="0.25">
      <c r="A57" s="5" t="s">
        <v>21</v>
      </c>
      <c r="B57" s="19">
        <v>10287.35</v>
      </c>
      <c r="C57" s="19">
        <v>919.44</v>
      </c>
      <c r="D57" s="19">
        <v>147.56</v>
      </c>
      <c r="E57" s="19">
        <v>5520.48</v>
      </c>
      <c r="F57" s="19">
        <v>455.01</v>
      </c>
      <c r="G57" s="19"/>
      <c r="H57" s="19">
        <f t="shared" si="15"/>
        <v>17329.84</v>
      </c>
    </row>
    <row r="58" spans="1:8" x14ac:dyDescent="0.25">
      <c r="A58" s="8" t="s">
        <v>22</v>
      </c>
      <c r="B58" s="19">
        <v>22031.14</v>
      </c>
      <c r="C58" s="19">
        <v>1969.94</v>
      </c>
      <c r="D58" s="19">
        <v>467.44</v>
      </c>
      <c r="E58" s="19">
        <v>9196.84</v>
      </c>
      <c r="F58" s="19">
        <v>765.29</v>
      </c>
      <c r="G58" s="19"/>
      <c r="H58" s="19">
        <f t="shared" si="15"/>
        <v>34430.65</v>
      </c>
    </row>
    <row r="59" spans="1:8" x14ac:dyDescent="0.25">
      <c r="A59" s="9" t="s">
        <v>12</v>
      </c>
      <c r="B59" s="19">
        <v>46608.04</v>
      </c>
      <c r="C59" s="19">
        <v>4163.29</v>
      </c>
      <c r="D59" s="19">
        <v>912.71</v>
      </c>
      <c r="E59" s="19">
        <v>18045.59</v>
      </c>
      <c r="F59" s="19">
        <v>1509.08</v>
      </c>
      <c r="G59" s="19"/>
      <c r="H59" s="19">
        <f t="shared" si="15"/>
        <v>71238.710000000006</v>
      </c>
    </row>
    <row r="61" spans="1:8" x14ac:dyDescent="0.25">
      <c r="A61" t="s">
        <v>38</v>
      </c>
    </row>
    <row r="63" spans="1:8" x14ac:dyDescent="0.25">
      <c r="B63" t="s">
        <v>45</v>
      </c>
      <c r="C63" t="s">
        <v>46</v>
      </c>
      <c r="D63" t="s">
        <v>41</v>
      </c>
      <c r="E63" t="s">
        <v>42</v>
      </c>
      <c r="F63" t="s">
        <v>29</v>
      </c>
    </row>
    <row r="64" spans="1:8" x14ac:dyDescent="0.25">
      <c r="A64" s="5" t="s">
        <v>11</v>
      </c>
      <c r="B64" s="26">
        <f>-B65</f>
        <v>-116663.5</v>
      </c>
      <c r="C64" s="26">
        <f t="shared" ref="C64:E64" si="16">-C65</f>
        <v>-10464.459999999999</v>
      </c>
      <c r="D64" s="26">
        <f t="shared" si="16"/>
        <v>-9279.82</v>
      </c>
      <c r="E64" s="26">
        <f t="shared" si="16"/>
        <v>-832.41</v>
      </c>
      <c r="F64" s="19">
        <f>SUM(B64:E64)</f>
        <v>-137240.19</v>
      </c>
    </row>
    <row r="65" spans="1:6" x14ac:dyDescent="0.25">
      <c r="A65" s="5" t="s">
        <v>12</v>
      </c>
      <c r="B65" s="33">
        <v>116663.5</v>
      </c>
      <c r="C65" s="33">
        <v>10464.459999999999</v>
      </c>
      <c r="D65" s="19">
        <v>9279.82</v>
      </c>
      <c r="E65" s="19">
        <v>832.41</v>
      </c>
      <c r="F65" s="19">
        <f t="shared" ref="F65:F77" si="17">SUM(B65:E65)</f>
        <v>137240.19</v>
      </c>
    </row>
    <row r="66" spans="1:6" x14ac:dyDescent="0.25">
      <c r="A66" s="5" t="s">
        <v>13</v>
      </c>
      <c r="B66" s="26">
        <v>115829.66</v>
      </c>
      <c r="C66" s="26">
        <v>10389.83</v>
      </c>
      <c r="D66" s="19">
        <v>10965.77</v>
      </c>
      <c r="E66" s="19">
        <v>983.6</v>
      </c>
      <c r="F66" s="19">
        <f t="shared" si="17"/>
        <v>138168.86000000002</v>
      </c>
    </row>
    <row r="67" spans="1:6" x14ac:dyDescent="0.25">
      <c r="A67" s="5" t="s">
        <v>14</v>
      </c>
      <c r="B67" s="33">
        <v>98140.9</v>
      </c>
      <c r="C67" s="33">
        <v>8803.18</v>
      </c>
      <c r="D67" s="19">
        <v>9932.76</v>
      </c>
      <c r="E67" s="19">
        <v>890.98</v>
      </c>
      <c r="F67" s="19">
        <f t="shared" si="17"/>
        <v>117767.81999999998</v>
      </c>
    </row>
    <row r="68" spans="1:6" x14ac:dyDescent="0.25">
      <c r="A68" s="5" t="s">
        <v>15</v>
      </c>
      <c r="B68" s="33">
        <v>117393.1</v>
      </c>
      <c r="C68" s="33">
        <v>10529.71</v>
      </c>
      <c r="D68" s="19">
        <v>10646.58</v>
      </c>
      <c r="E68" s="19">
        <v>955</v>
      </c>
      <c r="F68" s="19">
        <f t="shared" si="17"/>
        <v>139524.38999999998</v>
      </c>
    </row>
    <row r="69" spans="1:6" x14ac:dyDescent="0.25">
      <c r="A69" s="5" t="s">
        <v>16</v>
      </c>
      <c r="B69" s="33">
        <v>37201.43</v>
      </c>
      <c r="C69" s="33">
        <v>3336.96</v>
      </c>
      <c r="D69" s="19">
        <v>4276.76</v>
      </c>
      <c r="E69" s="19">
        <v>383.65</v>
      </c>
      <c r="F69" s="19">
        <f t="shared" si="17"/>
        <v>45198.8</v>
      </c>
    </row>
    <row r="70" spans="1:6" x14ac:dyDescent="0.25">
      <c r="A70" s="5" t="s">
        <v>17</v>
      </c>
      <c r="B70" s="33">
        <v>9062.92</v>
      </c>
      <c r="C70" s="33">
        <v>813.31</v>
      </c>
      <c r="D70" s="19">
        <v>547.36</v>
      </c>
      <c r="E70" s="19">
        <v>49.08</v>
      </c>
      <c r="F70" s="19">
        <f t="shared" si="17"/>
        <v>10472.67</v>
      </c>
    </row>
    <row r="71" spans="1:6" x14ac:dyDescent="0.25">
      <c r="A71" s="5" t="s">
        <v>18</v>
      </c>
      <c r="B71" s="33">
        <v>12739.43</v>
      </c>
      <c r="C71" s="33">
        <v>1142.69</v>
      </c>
      <c r="D71" s="33">
        <v>1351</v>
      </c>
      <c r="E71" s="33">
        <v>121.2</v>
      </c>
      <c r="F71" s="19">
        <f t="shared" si="17"/>
        <v>15354.320000000002</v>
      </c>
    </row>
    <row r="72" spans="1:6" x14ac:dyDescent="0.25">
      <c r="A72" s="5" t="s">
        <v>9</v>
      </c>
      <c r="B72" s="33">
        <v>31650.959999999999</v>
      </c>
      <c r="C72" s="33">
        <v>2838.85</v>
      </c>
      <c r="D72" s="19">
        <v>3486.89</v>
      </c>
      <c r="E72" s="19">
        <v>312.77</v>
      </c>
      <c r="F72" s="19">
        <f t="shared" si="17"/>
        <v>38289.469999999994</v>
      </c>
    </row>
    <row r="73" spans="1:6" x14ac:dyDescent="0.25">
      <c r="A73" s="5" t="s">
        <v>19</v>
      </c>
      <c r="B73" s="33">
        <v>39286.89</v>
      </c>
      <c r="C73" s="33">
        <v>3524.11</v>
      </c>
      <c r="D73" s="19">
        <v>4317.38</v>
      </c>
      <c r="E73" s="19">
        <v>387.25</v>
      </c>
      <c r="F73" s="19">
        <f t="shared" si="17"/>
        <v>47515.63</v>
      </c>
    </row>
    <row r="74" spans="1:6" x14ac:dyDescent="0.25">
      <c r="A74" s="5" t="s">
        <v>20</v>
      </c>
      <c r="B74" s="33">
        <v>52341.02</v>
      </c>
      <c r="C74" s="33">
        <v>4694.8999999999996</v>
      </c>
      <c r="D74" s="19">
        <v>4945.26</v>
      </c>
      <c r="E74" s="19">
        <v>443.59</v>
      </c>
      <c r="F74" s="19">
        <f t="shared" si="17"/>
        <v>62424.77</v>
      </c>
    </row>
    <row r="75" spans="1:6" x14ac:dyDescent="0.25">
      <c r="A75" s="5" t="s">
        <v>21</v>
      </c>
      <c r="B75" s="33">
        <v>27285.77</v>
      </c>
      <c r="C75" s="33">
        <v>2447.35</v>
      </c>
      <c r="D75" s="19">
        <v>2494.4</v>
      </c>
      <c r="E75" s="19">
        <v>223.75</v>
      </c>
      <c r="F75" s="19">
        <f t="shared" si="17"/>
        <v>32451.27</v>
      </c>
    </row>
    <row r="76" spans="1:6" x14ac:dyDescent="0.25">
      <c r="A76" s="8" t="s">
        <v>22</v>
      </c>
      <c r="B76" s="33">
        <v>64516.46</v>
      </c>
      <c r="C76" s="33">
        <v>5787.22</v>
      </c>
      <c r="D76" s="19">
        <v>6096.28</v>
      </c>
      <c r="E76" s="19">
        <v>546.83000000000004</v>
      </c>
      <c r="F76" s="19">
        <f t="shared" si="17"/>
        <v>76946.789999999994</v>
      </c>
    </row>
    <row r="77" spans="1:6" x14ac:dyDescent="0.25">
      <c r="A77" s="9" t="s">
        <v>12</v>
      </c>
      <c r="B77" s="33">
        <v>131067.76</v>
      </c>
      <c r="C77" s="33">
        <v>11756.82</v>
      </c>
      <c r="D77" s="19">
        <v>13627.69</v>
      </c>
      <c r="E77" s="19">
        <v>1222.43</v>
      </c>
      <c r="F77" s="19">
        <f t="shared" si="17"/>
        <v>157674.69999999998</v>
      </c>
    </row>
    <row r="81" spans="1:10" x14ac:dyDescent="0.25">
      <c r="A81" t="s">
        <v>43</v>
      </c>
    </row>
    <row r="82" spans="1:10" x14ac:dyDescent="0.25">
      <c r="F82" s="34"/>
      <c r="J82" s="2"/>
    </row>
    <row r="83" spans="1:10" ht="30" x14ac:dyDescent="0.25">
      <c r="B83" t="s">
        <v>39</v>
      </c>
      <c r="C83" t="s">
        <v>40</v>
      </c>
      <c r="D83" t="s">
        <v>41</v>
      </c>
      <c r="E83" t="s">
        <v>42</v>
      </c>
      <c r="F83" s="33"/>
      <c r="G83" t="s">
        <v>29</v>
      </c>
      <c r="H83" s="22" t="s">
        <v>44</v>
      </c>
      <c r="I83" t="s">
        <v>2</v>
      </c>
    </row>
    <row r="84" spans="1:10" x14ac:dyDescent="0.25">
      <c r="A84" s="5" t="s">
        <v>11</v>
      </c>
      <c r="B84" s="33">
        <v>-5612880.5999999996</v>
      </c>
      <c r="C84" s="33">
        <v>-503462.87</v>
      </c>
      <c r="D84" s="19">
        <v>-447229</v>
      </c>
      <c r="E84" s="19">
        <v>-40116.379999999997</v>
      </c>
      <c r="F84" s="35"/>
      <c r="G84" s="19">
        <f>SUM(B84:E84)</f>
        <v>-6603688.8499999996</v>
      </c>
      <c r="H84" s="19">
        <f>J8</f>
        <v>-6605084.3300000001</v>
      </c>
      <c r="I84" s="19">
        <f>SUM(G84-H84)</f>
        <v>1395.480000000447</v>
      </c>
    </row>
    <row r="85" spans="1:10" x14ac:dyDescent="0.25">
      <c r="A85" s="5" t="s">
        <v>12</v>
      </c>
      <c r="B85" s="33">
        <v>5612880.5999999996</v>
      </c>
      <c r="C85" s="33">
        <v>503462.87</v>
      </c>
      <c r="D85" s="19">
        <v>447229</v>
      </c>
      <c r="E85" s="19">
        <v>40116.379999999997</v>
      </c>
      <c r="F85" s="35"/>
      <c r="G85" s="19">
        <f t="shared" ref="G85:G97" si="18">SUM(B85:E85)</f>
        <v>6603688.8499999996</v>
      </c>
      <c r="H85" s="19">
        <f t="shared" ref="H85:H97" si="19">J9</f>
        <v>6605084.3300000001</v>
      </c>
      <c r="I85" s="19">
        <f t="shared" ref="I85:I97" si="20">SUM(G85-H85)</f>
        <v>-1395.480000000447</v>
      </c>
    </row>
    <row r="86" spans="1:10" x14ac:dyDescent="0.25">
      <c r="A86" s="5" t="s">
        <v>13</v>
      </c>
      <c r="B86" s="26">
        <v>5542035.3399999999</v>
      </c>
      <c r="C86" s="26">
        <v>497108.05</v>
      </c>
      <c r="D86" s="19">
        <v>527066</v>
      </c>
      <c r="E86" s="19">
        <v>47277.72</v>
      </c>
      <c r="F86" s="35"/>
      <c r="G86" s="19">
        <f t="shared" si="18"/>
        <v>6613487.1099999994</v>
      </c>
      <c r="H86" s="19">
        <f t="shared" si="19"/>
        <v>6614838.6600000001</v>
      </c>
      <c r="I86" s="19">
        <f t="shared" si="20"/>
        <v>-1351.5500000007451</v>
      </c>
    </row>
    <row r="87" spans="1:10" x14ac:dyDescent="0.25">
      <c r="A87" s="5" t="s">
        <v>14</v>
      </c>
      <c r="B87" s="33">
        <v>4718929.6500000004</v>
      </c>
      <c r="C87" s="33">
        <v>423275.3</v>
      </c>
      <c r="D87" s="19">
        <v>477886</v>
      </c>
      <c r="E87" s="19">
        <v>42866.29</v>
      </c>
      <c r="F87" s="35"/>
      <c r="G87" s="19">
        <f t="shared" si="18"/>
        <v>5662957.2400000002</v>
      </c>
      <c r="H87" s="19">
        <f t="shared" si="19"/>
        <v>5664058.0899999999</v>
      </c>
      <c r="I87" s="19">
        <f t="shared" si="20"/>
        <v>-1100.8499999996275</v>
      </c>
    </row>
    <row r="88" spans="1:10" x14ac:dyDescent="0.25">
      <c r="A88" s="5" t="s">
        <v>15</v>
      </c>
      <c r="B88" s="33">
        <v>4734768.8600000003</v>
      </c>
      <c r="C88" s="33">
        <v>424696.05</v>
      </c>
      <c r="D88" s="19">
        <v>445463</v>
      </c>
      <c r="E88" s="19">
        <v>39957.97</v>
      </c>
      <c r="F88" s="35"/>
      <c r="G88" s="19">
        <f t="shared" si="18"/>
        <v>5644885.8799999999</v>
      </c>
      <c r="H88" s="19">
        <f t="shared" si="19"/>
        <v>5645958.0700000003</v>
      </c>
      <c r="I88" s="19">
        <f t="shared" si="20"/>
        <v>-1072.1900000004098</v>
      </c>
    </row>
    <row r="89" spans="1:10" x14ac:dyDescent="0.25">
      <c r="A89" s="5" t="s">
        <v>16</v>
      </c>
      <c r="B89" s="33">
        <v>3448693.81</v>
      </c>
      <c r="C89" s="33">
        <v>309335</v>
      </c>
      <c r="D89" s="19">
        <v>332378</v>
      </c>
      <c r="E89" s="19">
        <v>29814.1</v>
      </c>
      <c r="F89" s="35"/>
      <c r="G89" s="19">
        <f t="shared" si="18"/>
        <v>4120220.91</v>
      </c>
      <c r="H89" s="19">
        <f t="shared" si="19"/>
        <v>4121101.92</v>
      </c>
      <c r="I89" s="19">
        <f t="shared" si="20"/>
        <v>-881.00999999977648</v>
      </c>
    </row>
    <row r="90" spans="1:10" x14ac:dyDescent="0.25">
      <c r="A90" s="5" t="s">
        <v>17</v>
      </c>
      <c r="B90" s="33">
        <v>2902056.46</v>
      </c>
      <c r="C90" s="33">
        <v>260301.49</v>
      </c>
      <c r="D90" s="19">
        <v>248786</v>
      </c>
      <c r="E90" s="19">
        <v>22316.01</v>
      </c>
      <c r="F90" s="35"/>
      <c r="G90" s="19">
        <f t="shared" si="18"/>
        <v>3433459.96</v>
      </c>
      <c r="H90" s="19">
        <f t="shared" si="19"/>
        <v>3435256.53</v>
      </c>
      <c r="I90" s="19">
        <f t="shared" si="20"/>
        <v>-1796.5699999998324</v>
      </c>
    </row>
    <row r="91" spans="1:10" x14ac:dyDescent="0.25">
      <c r="A91" s="5" t="s">
        <v>18</v>
      </c>
      <c r="B91" s="33">
        <v>2318462.5299999998</v>
      </c>
      <c r="C91" s="33">
        <v>207953.06</v>
      </c>
      <c r="D91" s="33">
        <v>245636</v>
      </c>
      <c r="E91" s="33">
        <v>22033.48</v>
      </c>
      <c r="F91" s="35"/>
      <c r="G91" s="19">
        <f t="shared" si="18"/>
        <v>2794085.07</v>
      </c>
      <c r="H91" s="19">
        <f t="shared" si="19"/>
        <v>2794738.56</v>
      </c>
      <c r="I91" s="19">
        <f t="shared" si="20"/>
        <v>-653.49000000022352</v>
      </c>
    </row>
    <row r="92" spans="1:10" x14ac:dyDescent="0.25">
      <c r="A92" s="5" t="s">
        <v>9</v>
      </c>
      <c r="B92" s="33">
        <v>2396659.44</v>
      </c>
      <c r="C92" s="33">
        <v>214967.07</v>
      </c>
      <c r="D92" s="19">
        <v>264158</v>
      </c>
      <c r="E92" s="19">
        <v>23694.89</v>
      </c>
      <c r="F92" s="35"/>
      <c r="G92" s="19">
        <f t="shared" si="18"/>
        <v>2899479.4</v>
      </c>
      <c r="H92" s="19">
        <f t="shared" si="19"/>
        <v>2900198.92</v>
      </c>
      <c r="I92" s="19">
        <f t="shared" si="20"/>
        <v>-719.52000000001863</v>
      </c>
    </row>
    <row r="93" spans="1:10" x14ac:dyDescent="0.25">
      <c r="A93" s="5" t="s">
        <v>19</v>
      </c>
      <c r="B93" s="33">
        <v>2312060.61</v>
      </c>
      <c r="C93" s="33">
        <v>207378.61</v>
      </c>
      <c r="D93" s="19">
        <v>253933</v>
      </c>
      <c r="E93" s="19">
        <v>22777.7</v>
      </c>
      <c r="F93" s="35"/>
      <c r="G93" s="19">
        <f t="shared" si="18"/>
        <v>2796149.92</v>
      </c>
      <c r="H93" s="19">
        <f t="shared" si="19"/>
        <v>2796994.09</v>
      </c>
      <c r="I93" s="19">
        <f t="shared" si="20"/>
        <v>-844.16999999992549</v>
      </c>
    </row>
    <row r="94" spans="1:10" x14ac:dyDescent="0.25">
      <c r="A94" s="5" t="s">
        <v>20</v>
      </c>
      <c r="B94" s="33">
        <v>2380221.87</v>
      </c>
      <c r="C94" s="33">
        <v>213492.72</v>
      </c>
      <c r="D94" s="19">
        <v>219814</v>
      </c>
      <c r="E94" s="19">
        <v>19717.240000000002</v>
      </c>
      <c r="F94" s="35"/>
      <c r="G94" s="19">
        <f t="shared" si="18"/>
        <v>2833245.8300000005</v>
      </c>
      <c r="H94" s="19">
        <f t="shared" si="19"/>
        <v>2834209.22</v>
      </c>
      <c r="I94" s="19">
        <f t="shared" si="20"/>
        <v>-963.38999999966472</v>
      </c>
    </row>
    <row r="95" spans="1:10" x14ac:dyDescent="0.25">
      <c r="A95" s="5" t="s">
        <v>21</v>
      </c>
      <c r="B95" s="33">
        <v>3129398.77</v>
      </c>
      <c r="C95" s="33">
        <v>280693.98</v>
      </c>
      <c r="D95" s="19">
        <v>286711</v>
      </c>
      <c r="E95" s="19">
        <v>25717.88</v>
      </c>
      <c r="F95" s="35"/>
      <c r="G95" s="19">
        <f t="shared" si="18"/>
        <v>3722521.63</v>
      </c>
      <c r="H95" s="19">
        <f t="shared" si="19"/>
        <v>3723681.99</v>
      </c>
      <c r="I95" s="19">
        <f t="shared" si="20"/>
        <v>-1160.3600000003353</v>
      </c>
    </row>
    <row r="96" spans="1:10" x14ac:dyDescent="0.25">
      <c r="A96" s="8" t="s">
        <v>22</v>
      </c>
      <c r="B96" s="33">
        <v>4854067.8899999997</v>
      </c>
      <c r="C96" s="33">
        <v>435396.9</v>
      </c>
      <c r="D96" s="19">
        <v>458312</v>
      </c>
      <c r="E96" s="19">
        <v>41110.519999999997</v>
      </c>
      <c r="F96" s="35"/>
      <c r="G96" s="19">
        <f t="shared" si="18"/>
        <v>5788887.3099999996</v>
      </c>
      <c r="H96" s="19">
        <f t="shared" si="19"/>
        <v>5790152.1100000003</v>
      </c>
      <c r="I96" s="19">
        <f t="shared" si="20"/>
        <v>-1264.8000000007451</v>
      </c>
    </row>
    <row r="97" spans="1:9" x14ac:dyDescent="0.25">
      <c r="A97" s="9" t="s">
        <v>12</v>
      </c>
      <c r="B97" s="33">
        <v>6330872.7699999996</v>
      </c>
      <c r="C97" s="33">
        <v>567866.37</v>
      </c>
      <c r="D97" s="19">
        <v>631035</v>
      </c>
      <c r="E97" s="19">
        <v>56603.76</v>
      </c>
      <c r="F97" s="35"/>
      <c r="G97" s="19">
        <f t="shared" si="18"/>
        <v>7586377.8999999994</v>
      </c>
      <c r="H97" s="19">
        <f t="shared" si="19"/>
        <v>7587773.3799999999</v>
      </c>
      <c r="I97" s="19">
        <f t="shared" si="20"/>
        <v>-1395.480000000447</v>
      </c>
    </row>
    <row r="98" spans="1:9" x14ac:dyDescent="0.25">
      <c r="F98" s="33"/>
    </row>
    <row r="99" spans="1:9" x14ac:dyDescent="0.25">
      <c r="I99" s="19">
        <f>SUM(I84:I97)</f>
        <v>-13203.380000001751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B381-99EC-4912-A190-A0CA3E6C61DB}">
  <dimension ref="A2:O99"/>
  <sheetViews>
    <sheetView workbookViewId="0">
      <selection activeCell="O23" sqref="O23"/>
    </sheetView>
  </sheetViews>
  <sheetFormatPr defaultRowHeight="15" x14ac:dyDescent="0.25"/>
  <cols>
    <col min="1" max="1" width="29" bestFit="1" customWidth="1"/>
    <col min="2" max="2" width="16.140625" customWidth="1"/>
    <col min="3" max="3" width="13.42578125" customWidth="1"/>
    <col min="4" max="4" width="16.42578125" customWidth="1"/>
    <col min="5" max="5" width="14.5703125" customWidth="1"/>
    <col min="6" max="6" width="12.42578125" bestFit="1" customWidth="1"/>
    <col min="7" max="7" width="17" customWidth="1"/>
    <col min="8" max="8" width="12.42578125" bestFit="1" customWidth="1"/>
    <col min="9" max="9" width="13.5703125" bestFit="1" customWidth="1"/>
    <col min="10" max="10" width="12.7109375" bestFit="1" customWidth="1"/>
    <col min="11" max="11" width="13.85546875" customWidth="1"/>
    <col min="12" max="12" width="12.42578125" customWidth="1"/>
    <col min="13" max="13" width="12.140625" customWidth="1"/>
    <col min="14" max="14" width="11.7109375" bestFit="1" customWidth="1"/>
    <col min="15" max="15" width="11.140625" bestFit="1" customWidth="1"/>
  </cols>
  <sheetData>
    <row r="2" spans="1:15" x14ac:dyDescent="0.25">
      <c r="A2">
        <v>2016</v>
      </c>
    </row>
    <row r="4" spans="1:15" x14ac:dyDescent="0.25">
      <c r="A4" t="s">
        <v>0</v>
      </c>
      <c r="F4" t="s">
        <v>1</v>
      </c>
    </row>
    <row r="5" spans="1:15" x14ac:dyDescent="0.25">
      <c r="C5" s="20" t="s">
        <v>0</v>
      </c>
      <c r="D5" s="21"/>
    </row>
    <row r="6" spans="1:15" ht="90" x14ac:dyDescent="0.25">
      <c r="A6" s="2" t="s">
        <v>6</v>
      </c>
      <c r="B6" s="2" t="s">
        <v>7</v>
      </c>
      <c r="C6" s="3" t="s">
        <v>8</v>
      </c>
      <c r="D6" s="3" t="s">
        <v>34</v>
      </c>
      <c r="E6" s="1" t="s">
        <v>3</v>
      </c>
      <c r="F6" s="22" t="s">
        <v>37</v>
      </c>
      <c r="G6" s="23" t="s">
        <v>31</v>
      </c>
      <c r="H6" s="23" t="s">
        <v>4</v>
      </c>
      <c r="I6" s="24" t="s">
        <v>5</v>
      </c>
      <c r="J6" s="22" t="s">
        <v>36</v>
      </c>
      <c r="K6" s="23" t="s">
        <v>35</v>
      </c>
      <c r="L6" s="23" t="s">
        <v>4</v>
      </c>
      <c r="M6" s="24" t="s">
        <v>5</v>
      </c>
      <c r="N6" s="34" t="s">
        <v>47</v>
      </c>
      <c r="O6" s="34" t="s">
        <v>55</v>
      </c>
    </row>
    <row r="7" spans="1:15" x14ac:dyDescent="0.25">
      <c r="A7" s="4" t="s">
        <v>9</v>
      </c>
      <c r="B7" s="4" t="s">
        <v>10</v>
      </c>
      <c r="C7" s="4"/>
      <c r="D7" s="11">
        <v>4458121.32</v>
      </c>
      <c r="F7" s="25"/>
      <c r="G7" s="26"/>
      <c r="H7" s="26"/>
      <c r="I7" s="27"/>
      <c r="J7" s="25"/>
      <c r="K7" s="26"/>
      <c r="L7" s="26"/>
      <c r="M7" s="27"/>
    </row>
    <row r="8" spans="1:15" x14ac:dyDescent="0.25">
      <c r="A8" s="5" t="s">
        <v>11</v>
      </c>
      <c r="B8" s="5"/>
      <c r="C8" s="6">
        <v>-85958.31</v>
      </c>
      <c r="D8" s="12">
        <v>-8376560</v>
      </c>
      <c r="E8" s="16">
        <f>C8/D8</f>
        <v>1.02617673603484E-2</v>
      </c>
      <c r="F8" s="12">
        <v>-2893084.88</v>
      </c>
      <c r="G8" s="28">
        <f>H46</f>
        <v>-29384.22</v>
      </c>
      <c r="H8" s="28">
        <f>E8*F8</f>
        <v>-29688.163992301466</v>
      </c>
      <c r="I8" s="29">
        <f>SUM(G8-H8)</f>
        <v>303.94399230146519</v>
      </c>
      <c r="J8" s="12">
        <v>-5733436.4900000002</v>
      </c>
      <c r="K8" s="28">
        <f>F64</f>
        <v>-59188.289999999994</v>
      </c>
      <c r="L8" s="28">
        <f>E8*J8</f>
        <v>-58835.191435712499</v>
      </c>
      <c r="M8" s="29">
        <f>SUM(K8-L8)</f>
        <v>-353.09856428749481</v>
      </c>
      <c r="N8" s="51">
        <f>SUM(G8,K8)</f>
        <v>-88572.51</v>
      </c>
      <c r="O8" s="15">
        <f>SUM(C8-N8)</f>
        <v>2614.1999999999971</v>
      </c>
    </row>
    <row r="9" spans="1:15" x14ac:dyDescent="0.25">
      <c r="A9" s="5" t="s">
        <v>12</v>
      </c>
      <c r="B9" s="5" t="s">
        <v>13</v>
      </c>
      <c r="C9" s="7">
        <v>85958.31</v>
      </c>
      <c r="D9" s="13">
        <v>8376560</v>
      </c>
      <c r="E9" s="16">
        <f t="shared" ref="E9:E21" si="0">C9/D9</f>
        <v>1.02617673603484E-2</v>
      </c>
      <c r="F9" s="17">
        <v>2893084.88</v>
      </c>
      <c r="G9" s="28">
        <f t="shared" ref="G9:G21" si="1">H47</f>
        <v>29384.22</v>
      </c>
      <c r="H9" s="28">
        <f t="shared" ref="H9:H21" si="2">E9*F9</f>
        <v>29688.163992301466</v>
      </c>
      <c r="I9" s="29">
        <f t="shared" ref="I9:I21" si="3">SUM(G9-H9)</f>
        <v>-303.94399230146519</v>
      </c>
      <c r="J9" s="17">
        <v>5733436.4900000002</v>
      </c>
      <c r="K9" s="28">
        <f t="shared" ref="K9:K21" si="4">F65</f>
        <v>59188.289999999994</v>
      </c>
      <c r="L9" s="28">
        <f t="shared" ref="L9:L21" si="5">E9*J9</f>
        <v>58835.191435712499</v>
      </c>
      <c r="M9" s="29">
        <f t="shared" ref="M9:M21" si="6">SUM(K9-L9)</f>
        <v>353.09856428749481</v>
      </c>
      <c r="N9" s="15">
        <f t="shared" ref="N9:N21" si="7">SUM(G9,K9)</f>
        <v>88572.51</v>
      </c>
      <c r="O9" s="15">
        <f t="shared" ref="O9:O21" si="8">SUM(C9-N9)</f>
        <v>-2614.1999999999971</v>
      </c>
    </row>
    <row r="10" spans="1:15" x14ac:dyDescent="0.25">
      <c r="A10" s="5" t="s">
        <v>13</v>
      </c>
      <c r="B10" s="5" t="s">
        <v>14</v>
      </c>
      <c r="C10" s="7">
        <v>129599.42</v>
      </c>
      <c r="D10" s="13">
        <v>9704069.0999999996</v>
      </c>
      <c r="E10" s="16">
        <f t="shared" si="0"/>
        <v>1.3355162526614738E-2</v>
      </c>
      <c r="F10" s="17">
        <v>3126949.68</v>
      </c>
      <c r="G10" s="28">
        <f t="shared" si="1"/>
        <v>43790.899999999994</v>
      </c>
      <c r="H10" s="28">
        <f t="shared" si="2"/>
        <v>41760.921188945948</v>
      </c>
      <c r="I10" s="29">
        <f t="shared" si="3"/>
        <v>2029.9788110540467</v>
      </c>
      <c r="J10" s="17">
        <v>6686499.6100000003</v>
      </c>
      <c r="K10" s="28">
        <f t="shared" si="4"/>
        <v>89732.52</v>
      </c>
      <c r="L10" s="28">
        <f t="shared" si="5"/>
        <v>89299.289025696067</v>
      </c>
      <c r="M10" s="29">
        <f t="shared" si="6"/>
        <v>433.23097430393682</v>
      </c>
      <c r="N10" s="15">
        <f t="shared" si="7"/>
        <v>133523.41999999998</v>
      </c>
      <c r="O10" s="15">
        <f t="shared" si="8"/>
        <v>-3923.9999999999854</v>
      </c>
    </row>
    <row r="11" spans="1:15" x14ac:dyDescent="0.25">
      <c r="A11" s="5" t="s">
        <v>14</v>
      </c>
      <c r="B11" s="5" t="s">
        <v>15</v>
      </c>
      <c r="C11" s="7">
        <v>110098.41</v>
      </c>
      <c r="D11" s="13">
        <v>8826016.1500000004</v>
      </c>
      <c r="E11" s="16">
        <f t="shared" si="0"/>
        <v>1.2474304162699726E-2</v>
      </c>
      <c r="F11" s="17">
        <v>3177462.55</v>
      </c>
      <c r="G11" s="28">
        <f t="shared" si="1"/>
        <v>37982.559999999998</v>
      </c>
      <c r="H11" s="28">
        <f t="shared" si="2"/>
        <v>39636.634314287483</v>
      </c>
      <c r="I11" s="29">
        <f t="shared" si="3"/>
        <v>-1654.0743142874853</v>
      </c>
      <c r="J11" s="17">
        <v>6097215.5199999996</v>
      </c>
      <c r="K11" s="28">
        <f t="shared" si="4"/>
        <v>75969.909999999989</v>
      </c>
      <c r="L11" s="28">
        <f t="shared" si="5"/>
        <v>76058.520942013361</v>
      </c>
      <c r="M11" s="29">
        <f t="shared" si="6"/>
        <v>-88.610942013372551</v>
      </c>
      <c r="N11" s="15">
        <f t="shared" si="7"/>
        <v>113952.46999999999</v>
      </c>
      <c r="O11" s="15">
        <f t="shared" si="8"/>
        <v>-3854.0599999999831</v>
      </c>
    </row>
    <row r="12" spans="1:15" x14ac:dyDescent="0.25">
      <c r="A12" s="5" t="s">
        <v>15</v>
      </c>
      <c r="B12" s="5" t="s">
        <v>16</v>
      </c>
      <c r="C12" s="7">
        <v>44375.519999999997</v>
      </c>
      <c r="D12" s="13">
        <v>7373454</v>
      </c>
      <c r="E12" s="16">
        <f t="shared" si="0"/>
        <v>6.0182812559758285E-3</v>
      </c>
      <c r="F12" s="17">
        <v>2667664.52</v>
      </c>
      <c r="G12" s="28">
        <f t="shared" si="1"/>
        <v>15935.410000000002</v>
      </c>
      <c r="H12" s="28">
        <f t="shared" si="2"/>
        <v>16054.755377947757</v>
      </c>
      <c r="I12" s="29">
        <f t="shared" si="3"/>
        <v>-119.34537794775497</v>
      </c>
      <c r="J12" s="17">
        <v>4977807.49</v>
      </c>
      <c r="K12" s="28">
        <f t="shared" si="4"/>
        <v>29892.51</v>
      </c>
      <c r="L12" s="28">
        <f t="shared" si="5"/>
        <v>29957.845512923086</v>
      </c>
      <c r="M12" s="29">
        <f t="shared" si="6"/>
        <v>-65.335512923087663</v>
      </c>
      <c r="N12" s="15">
        <f t="shared" si="7"/>
        <v>45827.92</v>
      </c>
      <c r="O12" s="15">
        <f t="shared" si="8"/>
        <v>-1452.4000000000015</v>
      </c>
    </row>
    <row r="13" spans="1:15" x14ac:dyDescent="0.25">
      <c r="A13" s="5" t="s">
        <v>16</v>
      </c>
      <c r="B13" s="5" t="s">
        <v>17</v>
      </c>
      <c r="C13" s="7">
        <v>37399.199999999997</v>
      </c>
      <c r="D13" s="13">
        <v>6256924.6200000001</v>
      </c>
      <c r="E13" s="16">
        <f t="shared" si="0"/>
        <v>5.9772495708922246E-3</v>
      </c>
      <c r="F13" s="17">
        <v>2168422.56</v>
      </c>
      <c r="G13" s="28">
        <f t="shared" si="1"/>
        <v>13336.34</v>
      </c>
      <c r="H13" s="28">
        <f t="shared" si="2"/>
        <v>12961.20281627302</v>
      </c>
      <c r="I13" s="29">
        <f t="shared" si="3"/>
        <v>375.13718372697986</v>
      </c>
      <c r="J13" s="17">
        <v>4167671.5</v>
      </c>
      <c r="K13" s="28">
        <f t="shared" si="4"/>
        <v>25257.46</v>
      </c>
      <c r="L13" s="28">
        <f t="shared" si="5"/>
        <v>24911.212684994753</v>
      </c>
      <c r="M13" s="29">
        <f t="shared" si="6"/>
        <v>346.24731500524649</v>
      </c>
      <c r="N13" s="15">
        <f t="shared" si="7"/>
        <v>38593.800000000003</v>
      </c>
      <c r="O13" s="15">
        <f t="shared" si="8"/>
        <v>-1194.6000000000058</v>
      </c>
    </row>
    <row r="14" spans="1:15" x14ac:dyDescent="0.25">
      <c r="A14" s="5" t="s">
        <v>17</v>
      </c>
      <c r="B14" s="5" t="s">
        <v>18</v>
      </c>
      <c r="C14" s="7">
        <v>58781.66</v>
      </c>
      <c r="D14" s="13">
        <v>4765012.4000000004</v>
      </c>
      <c r="E14" s="16">
        <f t="shared" si="0"/>
        <v>1.2336098013092264E-2</v>
      </c>
      <c r="F14" s="17">
        <v>1944209.17</v>
      </c>
      <c r="G14" s="28">
        <f t="shared" si="1"/>
        <v>23135.16</v>
      </c>
      <c r="H14" s="28">
        <f t="shared" si="2"/>
        <v>23983.954879072757</v>
      </c>
      <c r="I14" s="29">
        <f t="shared" si="3"/>
        <v>-848.79487907275688</v>
      </c>
      <c r="J14" s="17">
        <v>3097255.05</v>
      </c>
      <c r="K14" s="28">
        <f t="shared" si="4"/>
        <v>37822.11</v>
      </c>
      <c r="L14" s="28">
        <f t="shared" si="5"/>
        <v>38208.041868344975</v>
      </c>
      <c r="M14" s="29">
        <f t="shared" si="6"/>
        <v>-385.93186834497465</v>
      </c>
      <c r="N14" s="15">
        <f t="shared" si="7"/>
        <v>60957.270000000004</v>
      </c>
      <c r="O14" s="15">
        <f t="shared" si="8"/>
        <v>-2175.6100000000006</v>
      </c>
    </row>
    <row r="15" spans="1:15" x14ac:dyDescent="0.25">
      <c r="A15" s="5" t="s">
        <v>18</v>
      </c>
      <c r="B15" s="5" t="s">
        <v>9</v>
      </c>
      <c r="C15" s="7">
        <v>88047.58</v>
      </c>
      <c r="D15" s="13">
        <v>4428891.49</v>
      </c>
      <c r="E15" s="16">
        <f t="shared" si="0"/>
        <v>1.9880274826963529E-2</v>
      </c>
      <c r="F15" s="17">
        <v>1747136.24</v>
      </c>
      <c r="G15" s="28">
        <f t="shared" si="1"/>
        <v>34459.600000000006</v>
      </c>
      <c r="H15" s="28">
        <f t="shared" si="2"/>
        <v>34733.548611347709</v>
      </c>
      <c r="I15" s="29">
        <f t="shared" si="3"/>
        <v>-273.94861134770326</v>
      </c>
      <c r="J15" s="17">
        <v>2740225</v>
      </c>
      <c r="K15" s="28">
        <f t="shared" si="4"/>
        <v>54519.01</v>
      </c>
      <c r="L15" s="28">
        <f t="shared" si="5"/>
        <v>54476.426087716136</v>
      </c>
      <c r="M15" s="29">
        <f t="shared" si="6"/>
        <v>42.583912283866084</v>
      </c>
      <c r="N15" s="15">
        <f t="shared" si="7"/>
        <v>88978.610000000015</v>
      </c>
      <c r="O15" s="15">
        <f t="shared" si="8"/>
        <v>-931.03000000001339</v>
      </c>
    </row>
    <row r="16" spans="1:15" x14ac:dyDescent="0.25">
      <c r="A16" s="5" t="s">
        <v>9</v>
      </c>
      <c r="B16" s="5" t="s">
        <v>19</v>
      </c>
      <c r="C16" s="7">
        <v>101036.13</v>
      </c>
      <c r="D16" s="13">
        <v>4446599.38</v>
      </c>
      <c r="E16" s="16">
        <f t="shared" si="0"/>
        <v>2.2722112195319923E-2</v>
      </c>
      <c r="F16" s="17">
        <v>1772283.49</v>
      </c>
      <c r="G16" s="28">
        <f t="shared" si="1"/>
        <v>41069.94</v>
      </c>
      <c r="H16" s="28">
        <f t="shared" si="2"/>
        <v>40270.024301693156</v>
      </c>
      <c r="I16" s="29">
        <f t="shared" si="3"/>
        <v>799.91569830684602</v>
      </c>
      <c r="J16" s="17">
        <v>2739591.55</v>
      </c>
      <c r="K16" s="28">
        <f t="shared" si="4"/>
        <v>62494.91</v>
      </c>
      <c r="L16" s="28">
        <f t="shared" si="5"/>
        <v>62249.306568450404</v>
      </c>
      <c r="M16" s="29">
        <f t="shared" si="6"/>
        <v>245.60343154959992</v>
      </c>
      <c r="N16" s="15">
        <f t="shared" si="7"/>
        <v>103564.85</v>
      </c>
      <c r="O16" s="15">
        <f t="shared" si="8"/>
        <v>-2528.7200000000012</v>
      </c>
    </row>
    <row r="17" spans="1:15" x14ac:dyDescent="0.25">
      <c r="A17" s="5" t="s">
        <v>19</v>
      </c>
      <c r="B17" s="5" t="s">
        <v>20</v>
      </c>
      <c r="C17" s="7">
        <v>145694.93</v>
      </c>
      <c r="D17" s="13">
        <v>4529891.4000000004</v>
      </c>
      <c r="E17" s="16">
        <f t="shared" si="0"/>
        <v>3.2163007263264633E-2</v>
      </c>
      <c r="F17" s="17">
        <v>2001287.59</v>
      </c>
      <c r="G17" s="28">
        <f t="shared" si="1"/>
        <v>62363.240000000005</v>
      </c>
      <c r="H17" s="28">
        <f t="shared" si="2"/>
        <v>64367.427293051376</v>
      </c>
      <c r="I17" s="29">
        <f t="shared" si="3"/>
        <v>-2004.1872930513709</v>
      </c>
      <c r="J17" s="17">
        <v>2763639.11</v>
      </c>
      <c r="K17" s="28">
        <f t="shared" si="4"/>
        <v>88873.549999999988</v>
      </c>
      <c r="L17" s="28">
        <f t="shared" si="5"/>
        <v>88886.944767972207</v>
      </c>
      <c r="M17" s="29">
        <f t="shared" si="6"/>
        <v>-13.394767972218688</v>
      </c>
      <c r="N17" s="15">
        <f t="shared" si="7"/>
        <v>151236.78999999998</v>
      </c>
      <c r="O17" s="15">
        <f t="shared" si="8"/>
        <v>-5541.859999999986</v>
      </c>
    </row>
    <row r="18" spans="1:15" x14ac:dyDescent="0.25">
      <c r="A18" s="5" t="s">
        <v>20</v>
      </c>
      <c r="B18" s="5" t="s">
        <v>21</v>
      </c>
      <c r="C18" s="7">
        <v>70473.320000000007</v>
      </c>
      <c r="D18" s="13">
        <v>4313873.32</v>
      </c>
      <c r="E18" s="16">
        <f t="shared" si="0"/>
        <v>1.6336437065333203E-2</v>
      </c>
      <c r="F18" s="17">
        <v>1809236.39</v>
      </c>
      <c r="G18" s="28">
        <f t="shared" si="1"/>
        <v>29584.57</v>
      </c>
      <c r="H18" s="28">
        <f t="shared" si="2"/>
        <v>29556.476421545638</v>
      </c>
      <c r="I18" s="29">
        <f t="shared" si="3"/>
        <v>28.093578454361705</v>
      </c>
      <c r="J18" s="17">
        <v>2633543.56</v>
      </c>
      <c r="K18" s="28">
        <f t="shared" si="4"/>
        <v>43114.140000000007</v>
      </c>
      <c r="L18" s="28">
        <f t="shared" si="5"/>
        <v>43022.718626753558</v>
      </c>
      <c r="M18" s="29">
        <f t="shared" si="6"/>
        <v>91.421373246448638</v>
      </c>
      <c r="N18" s="15">
        <f t="shared" si="7"/>
        <v>72698.710000000006</v>
      </c>
      <c r="O18" s="15">
        <f t="shared" si="8"/>
        <v>-2225.3899999999994</v>
      </c>
    </row>
    <row r="19" spans="1:15" x14ac:dyDescent="0.25">
      <c r="A19" s="5" t="s">
        <v>21</v>
      </c>
      <c r="B19" s="5" t="s">
        <v>22</v>
      </c>
      <c r="C19" s="7">
        <v>67591.78</v>
      </c>
      <c r="D19" s="13">
        <v>5450612.1200000001</v>
      </c>
      <c r="E19" s="16">
        <f t="shared" si="0"/>
        <v>1.2400768668161989E-2</v>
      </c>
      <c r="F19" s="17">
        <v>2018913.93</v>
      </c>
      <c r="G19" s="28">
        <f t="shared" si="1"/>
        <v>24991.07</v>
      </c>
      <c r="H19" s="28">
        <f t="shared" si="2"/>
        <v>25036.084606859786</v>
      </c>
      <c r="I19" s="29">
        <f t="shared" si="3"/>
        <v>-45.014606859785999</v>
      </c>
      <c r="J19" s="17">
        <v>3581280.87</v>
      </c>
      <c r="K19" s="28">
        <f t="shared" si="4"/>
        <v>44524.660000000011</v>
      </c>
      <c r="L19" s="28">
        <f t="shared" si="5"/>
        <v>44410.635604583913</v>
      </c>
      <c r="M19" s="29">
        <f t="shared" si="6"/>
        <v>114.02439541609783</v>
      </c>
      <c r="N19" s="15">
        <f t="shared" si="7"/>
        <v>69515.73000000001</v>
      </c>
      <c r="O19" s="15">
        <f t="shared" si="8"/>
        <v>-1923.9500000000116</v>
      </c>
    </row>
    <row r="20" spans="1:15" x14ac:dyDescent="0.25">
      <c r="A20" s="8" t="s">
        <v>22</v>
      </c>
      <c r="B20" s="5" t="s">
        <v>12</v>
      </c>
      <c r="C20" s="7">
        <v>97940.36</v>
      </c>
      <c r="D20" s="13">
        <v>6140748.04</v>
      </c>
      <c r="E20" s="16">
        <f t="shared" si="0"/>
        <v>1.5949255589389075E-2</v>
      </c>
      <c r="F20" s="30">
        <v>2244859.2799999998</v>
      </c>
      <c r="G20" s="28">
        <f t="shared" si="1"/>
        <v>35857.51</v>
      </c>
      <c r="H20" s="28">
        <f t="shared" si="2"/>
        <v>35803.834418931932</v>
      </c>
      <c r="I20" s="29">
        <f t="shared" si="3"/>
        <v>53.675581068069732</v>
      </c>
      <c r="J20" s="30">
        <v>4060625.75</v>
      </c>
      <c r="K20" s="28">
        <f t="shared" si="4"/>
        <v>64838.67</v>
      </c>
      <c r="L20" s="28">
        <f t="shared" si="5"/>
        <v>64763.957939604705</v>
      </c>
      <c r="M20" s="29">
        <f t="shared" si="6"/>
        <v>74.71206039529352</v>
      </c>
      <c r="N20" s="15">
        <f t="shared" si="7"/>
        <v>100696.18</v>
      </c>
      <c r="O20" s="15">
        <f t="shared" si="8"/>
        <v>-2755.8199999999924</v>
      </c>
    </row>
    <row r="21" spans="1:15" x14ac:dyDescent="0.25">
      <c r="A21" s="9" t="s">
        <v>12</v>
      </c>
      <c r="B21" s="9" t="s">
        <v>13</v>
      </c>
      <c r="C21" s="10">
        <v>195965.62</v>
      </c>
      <c r="D21" s="14">
        <v>9417617.1099999994</v>
      </c>
      <c r="E21" s="16">
        <f t="shared" si="0"/>
        <v>2.0808408083602795E-2</v>
      </c>
      <c r="F21" s="18">
        <v>3113348.56</v>
      </c>
      <c r="G21" s="31">
        <f t="shared" si="1"/>
        <v>64884.289999999994</v>
      </c>
      <c r="H21" s="31">
        <f t="shared" si="2"/>
        <v>64783.827342977122</v>
      </c>
      <c r="I21" s="32">
        <f t="shared" si="3"/>
        <v>100.46265702287201</v>
      </c>
      <c r="J21" s="18">
        <v>6605084.3300000001</v>
      </c>
      <c r="K21" s="28">
        <f t="shared" si="4"/>
        <v>137240.19</v>
      </c>
      <c r="L21" s="28">
        <f t="shared" si="5"/>
        <v>137441.29016525016</v>
      </c>
      <c r="M21" s="32">
        <f t="shared" si="6"/>
        <v>-201.10016525015817</v>
      </c>
      <c r="N21" s="15">
        <f t="shared" si="7"/>
        <v>202124.47999999998</v>
      </c>
      <c r="O21" s="15">
        <f t="shared" si="8"/>
        <v>-6158.859999999986</v>
      </c>
    </row>
    <row r="23" spans="1:15" x14ac:dyDescent="0.25">
      <c r="D23" s="19">
        <f>SUM(D8:D21)</f>
        <v>75653709.129999995</v>
      </c>
      <c r="G23" s="19">
        <f t="shared" ref="G23:O23" si="9">SUM(G8:G21)</f>
        <v>427390.59</v>
      </c>
      <c r="H23" s="19">
        <f t="shared" si="9"/>
        <v>428948.69157293363</v>
      </c>
      <c r="I23" s="15">
        <f t="shared" si="9"/>
        <v>-1558.1015729336814</v>
      </c>
      <c r="J23" s="19">
        <f t="shared" si="9"/>
        <v>50150439.339999996</v>
      </c>
      <c r="K23" s="19">
        <f t="shared" si="9"/>
        <v>754279.64000000013</v>
      </c>
      <c r="L23" s="19">
        <f t="shared" si="9"/>
        <v>753686.18979430338</v>
      </c>
      <c r="M23" s="19">
        <f t="shared" si="9"/>
        <v>593.45020569667759</v>
      </c>
      <c r="N23" s="19">
        <f t="shared" si="9"/>
        <v>1181670.2299999997</v>
      </c>
      <c r="O23" s="15">
        <f>SUM(O8:O21)</f>
        <v>-34666.299999999967</v>
      </c>
    </row>
    <row r="25" spans="1:15" x14ac:dyDescent="0.25">
      <c r="A25" t="s">
        <v>23</v>
      </c>
    </row>
    <row r="26" spans="1:15" ht="45" x14ac:dyDescent="0.25">
      <c r="B26" t="s">
        <v>24</v>
      </c>
      <c r="C26" t="s">
        <v>26</v>
      </c>
      <c r="D26" t="s">
        <v>27</v>
      </c>
      <c r="E26" t="s">
        <v>25</v>
      </c>
      <c r="F26" t="s">
        <v>28</v>
      </c>
      <c r="H26" t="s">
        <v>33</v>
      </c>
      <c r="I26" s="1" t="s">
        <v>32</v>
      </c>
      <c r="J26" t="s">
        <v>2</v>
      </c>
    </row>
    <row r="27" spans="1:15" x14ac:dyDescent="0.25">
      <c r="A27" s="5" t="s">
        <v>11</v>
      </c>
      <c r="B27" s="19">
        <v>-1781343</v>
      </c>
      <c r="C27" s="19">
        <v>-159099.68</v>
      </c>
      <c r="D27" s="19">
        <v>-127706.25</v>
      </c>
      <c r="E27" s="19">
        <v>-733258.23</v>
      </c>
      <c r="F27" s="19">
        <v>-61181.88</v>
      </c>
      <c r="G27" s="19"/>
      <c r="H27" s="19">
        <f>SUM(B27:G27)</f>
        <v>-2862589.04</v>
      </c>
      <c r="I27" s="19">
        <f>F8</f>
        <v>-2893084.88</v>
      </c>
      <c r="J27" s="19">
        <f>SUM(H27-I27)</f>
        <v>30495.839999999851</v>
      </c>
    </row>
    <row r="28" spans="1:15" x14ac:dyDescent="0.25">
      <c r="A28" s="5" t="s">
        <v>12</v>
      </c>
      <c r="B28" s="19">
        <f>-B27</f>
        <v>1781343</v>
      </c>
      <c r="C28" s="19">
        <f t="shared" ref="C28:F28" si="10">-C27</f>
        <v>159099.68</v>
      </c>
      <c r="D28" s="19">
        <f t="shared" si="10"/>
        <v>127706.25</v>
      </c>
      <c r="E28" s="19">
        <f t="shared" si="10"/>
        <v>733258.23</v>
      </c>
      <c r="F28" s="19">
        <f t="shared" si="10"/>
        <v>61181.88</v>
      </c>
      <c r="G28" s="19"/>
      <c r="H28" s="19">
        <f t="shared" ref="H28:H40" si="11">SUM(B28:G28)</f>
        <v>2862589.04</v>
      </c>
      <c r="I28" s="19">
        <f t="shared" ref="I28:I40" si="12">F9</f>
        <v>2893084.88</v>
      </c>
      <c r="J28" s="19">
        <f t="shared" ref="J28:J40" si="13">SUM(H28-I28)</f>
        <v>-30495.839999999851</v>
      </c>
    </row>
    <row r="29" spans="1:15" x14ac:dyDescent="0.25">
      <c r="A29" s="5" t="s">
        <v>13</v>
      </c>
      <c r="B29" s="19">
        <v>1946033</v>
      </c>
      <c r="C29" s="19">
        <v>173911.57</v>
      </c>
      <c r="D29" s="19">
        <v>134096.04999999999</v>
      </c>
      <c r="E29" s="19">
        <v>835661.11</v>
      </c>
      <c r="F29" s="19">
        <v>70524.289999999994</v>
      </c>
      <c r="G29" s="19"/>
      <c r="H29" s="19">
        <f t="shared" si="11"/>
        <v>3160226.0199999996</v>
      </c>
      <c r="I29" s="19">
        <f t="shared" si="12"/>
        <v>3126949.68</v>
      </c>
      <c r="J29" s="19">
        <f t="shared" si="13"/>
        <v>33276.339999999385</v>
      </c>
    </row>
    <row r="30" spans="1:15" x14ac:dyDescent="0.25">
      <c r="A30" s="5" t="s">
        <v>14</v>
      </c>
      <c r="B30" s="19">
        <v>2030885</v>
      </c>
      <c r="C30" s="19">
        <v>181507.12</v>
      </c>
      <c r="D30" s="19">
        <v>109076.4</v>
      </c>
      <c r="E30" s="19">
        <v>790854.85</v>
      </c>
      <c r="F30" s="19">
        <v>66309.039999999994</v>
      </c>
      <c r="G30" s="19"/>
      <c r="H30" s="19">
        <f t="shared" si="11"/>
        <v>3178632.41</v>
      </c>
      <c r="I30" s="19">
        <f t="shared" si="12"/>
        <v>3177462.55</v>
      </c>
      <c r="J30" s="19">
        <f t="shared" si="13"/>
        <v>1169.8600000003353</v>
      </c>
    </row>
    <row r="31" spans="1:15" x14ac:dyDescent="0.25">
      <c r="A31" s="5" t="s">
        <v>15</v>
      </c>
      <c r="B31" s="19">
        <v>1655760</v>
      </c>
      <c r="C31" s="19">
        <v>147991.85</v>
      </c>
      <c r="D31" s="19">
        <v>99288.19</v>
      </c>
      <c r="E31" s="19">
        <v>706817.34</v>
      </c>
      <c r="F31" s="19">
        <v>58888.62</v>
      </c>
      <c r="G31" s="19"/>
      <c r="H31" s="19">
        <f t="shared" si="11"/>
        <v>2668746</v>
      </c>
      <c r="I31" s="19">
        <f t="shared" si="12"/>
        <v>2667664.52</v>
      </c>
      <c r="J31" s="19">
        <f t="shared" si="13"/>
        <v>1081.4799999999814</v>
      </c>
    </row>
    <row r="32" spans="1:15" x14ac:dyDescent="0.25">
      <c r="A32" s="5" t="s">
        <v>16</v>
      </c>
      <c r="B32" s="19">
        <v>1300254</v>
      </c>
      <c r="C32" s="19">
        <v>116236.36</v>
      </c>
      <c r="D32" s="19">
        <v>88162.81</v>
      </c>
      <c r="E32" s="19">
        <v>613753.59999999998</v>
      </c>
      <c r="F32" s="19">
        <v>50933.21</v>
      </c>
      <c r="G32" s="19"/>
      <c r="H32" s="19">
        <f t="shared" si="11"/>
        <v>2169339.98</v>
      </c>
      <c r="I32" s="19">
        <f t="shared" si="12"/>
        <v>2168422.56</v>
      </c>
      <c r="J32" s="19">
        <f t="shared" si="13"/>
        <v>917.41999999992549</v>
      </c>
    </row>
    <row r="33" spans="1:10" x14ac:dyDescent="0.25">
      <c r="A33" s="5" t="s">
        <v>17</v>
      </c>
      <c r="B33" s="19">
        <v>1108600</v>
      </c>
      <c r="C33" s="19">
        <v>99201.94</v>
      </c>
      <c r="D33" s="19">
        <v>66927.58</v>
      </c>
      <c r="E33" s="19">
        <v>617673.06999999995</v>
      </c>
      <c r="F33" s="19">
        <v>50670.02</v>
      </c>
      <c r="G33" s="19"/>
      <c r="H33" s="19">
        <f t="shared" si="11"/>
        <v>1943072.6099999999</v>
      </c>
      <c r="I33" s="19">
        <f t="shared" si="12"/>
        <v>1944209.17</v>
      </c>
      <c r="J33" s="19">
        <f t="shared" si="13"/>
        <v>-1136.5600000000559</v>
      </c>
    </row>
    <row r="34" spans="1:10" x14ac:dyDescent="0.25">
      <c r="A34" s="5" t="s">
        <v>18</v>
      </c>
      <c r="B34" s="19">
        <v>962472</v>
      </c>
      <c r="C34" s="19">
        <v>86129.600000000006</v>
      </c>
      <c r="D34" s="19">
        <v>59753.98</v>
      </c>
      <c r="E34" s="19">
        <v>592725.86</v>
      </c>
      <c r="F34" s="19">
        <v>48615.360000000001</v>
      </c>
      <c r="G34" s="19"/>
      <c r="H34" s="19">
        <f t="shared" si="11"/>
        <v>1749696.8</v>
      </c>
      <c r="I34" s="19">
        <f t="shared" si="12"/>
        <v>1747136.24</v>
      </c>
      <c r="J34" s="19">
        <f t="shared" si="13"/>
        <v>2560.5600000000559</v>
      </c>
    </row>
    <row r="35" spans="1:10" x14ac:dyDescent="0.25">
      <c r="A35" s="5" t="s">
        <v>9</v>
      </c>
      <c r="B35" s="19">
        <v>956398</v>
      </c>
      <c r="C35" s="19">
        <v>85588.66</v>
      </c>
      <c r="D35" s="19">
        <v>60342.78</v>
      </c>
      <c r="E35" s="19">
        <v>620014.74</v>
      </c>
      <c r="F35" s="19">
        <v>50670.720000000001</v>
      </c>
      <c r="G35" s="19"/>
      <c r="H35" s="19">
        <f t="shared" si="11"/>
        <v>1773014.9</v>
      </c>
      <c r="I35" s="19">
        <f t="shared" si="12"/>
        <v>1772283.49</v>
      </c>
      <c r="J35" s="19">
        <f t="shared" si="13"/>
        <v>731.40999999991618</v>
      </c>
    </row>
    <row r="36" spans="1:10" x14ac:dyDescent="0.25">
      <c r="A36" s="5" t="s">
        <v>19</v>
      </c>
      <c r="B36" s="19">
        <v>1100991</v>
      </c>
      <c r="C36" s="19">
        <v>98535.1</v>
      </c>
      <c r="D36" s="19">
        <v>50012.89</v>
      </c>
      <c r="E36" s="19">
        <v>695793.58</v>
      </c>
      <c r="F36" s="19">
        <v>56801.03</v>
      </c>
      <c r="G36" s="19"/>
      <c r="H36" s="19">
        <f t="shared" si="11"/>
        <v>2002133.5999999999</v>
      </c>
      <c r="I36" s="19">
        <f t="shared" si="12"/>
        <v>2001287.59</v>
      </c>
      <c r="J36" s="19">
        <f t="shared" si="13"/>
        <v>846.00999999977648</v>
      </c>
    </row>
    <row r="37" spans="1:10" x14ac:dyDescent="0.25">
      <c r="A37" s="5" t="s">
        <v>20</v>
      </c>
      <c r="B37" s="19">
        <v>1052929</v>
      </c>
      <c r="C37" s="19">
        <v>94231.81</v>
      </c>
      <c r="D37" s="19">
        <v>13415.93</v>
      </c>
      <c r="E37" s="19">
        <v>600402.07999999996</v>
      </c>
      <c r="F37" s="19">
        <v>49251.65</v>
      </c>
      <c r="G37" s="19"/>
      <c r="H37" s="19">
        <f t="shared" si="11"/>
        <v>1810230.4699999997</v>
      </c>
      <c r="I37" s="19">
        <f t="shared" si="12"/>
        <v>1809236.39</v>
      </c>
      <c r="J37" s="19">
        <f t="shared" si="13"/>
        <v>994.07999999984168</v>
      </c>
    </row>
    <row r="38" spans="1:10" x14ac:dyDescent="0.25">
      <c r="A38" s="5" t="s">
        <v>21</v>
      </c>
      <c r="B38" s="19">
        <v>1196334</v>
      </c>
      <c r="C38" s="19">
        <v>106993.21</v>
      </c>
      <c r="D38" s="19">
        <v>21126.400000000001</v>
      </c>
      <c r="E38" s="19">
        <v>642464.98</v>
      </c>
      <c r="F38" s="19">
        <v>53155.42</v>
      </c>
      <c r="G38" s="19"/>
      <c r="H38" s="19">
        <f t="shared" si="11"/>
        <v>2020074.0099999998</v>
      </c>
      <c r="I38" s="19">
        <f t="shared" si="12"/>
        <v>2018913.93</v>
      </c>
      <c r="J38" s="19">
        <f t="shared" si="13"/>
        <v>1160.0799999998417</v>
      </c>
    </row>
    <row r="39" spans="1:10" x14ac:dyDescent="0.25">
      <c r="A39" s="8" t="s">
        <v>22</v>
      </c>
      <c r="B39" s="19">
        <v>1375246</v>
      </c>
      <c r="C39" s="19">
        <v>122939.6</v>
      </c>
      <c r="D39" s="19">
        <v>35202.71</v>
      </c>
      <c r="E39" s="19">
        <v>656860.18999999994</v>
      </c>
      <c r="F39" s="19">
        <v>54590.53</v>
      </c>
      <c r="G39" s="19"/>
      <c r="H39" s="19">
        <f t="shared" si="11"/>
        <v>2244839.0299999998</v>
      </c>
      <c r="I39" s="19">
        <f t="shared" si="12"/>
        <v>2244859.2799999998</v>
      </c>
      <c r="J39" s="19">
        <f t="shared" si="13"/>
        <v>-20.25</v>
      </c>
    </row>
    <row r="40" spans="1:10" x14ac:dyDescent="0.25">
      <c r="A40" s="9" t="s">
        <v>12</v>
      </c>
      <c r="B40" s="19">
        <v>1986625</v>
      </c>
      <c r="C40" s="19">
        <v>177493.84</v>
      </c>
      <c r="D40" s="19">
        <v>47527.91</v>
      </c>
      <c r="E40" s="19">
        <v>834219</v>
      </c>
      <c r="F40" s="19">
        <v>70198.820000000007</v>
      </c>
      <c r="G40" s="19"/>
      <c r="H40" s="19">
        <f t="shared" si="11"/>
        <v>3116064.57</v>
      </c>
      <c r="I40" s="19">
        <f t="shared" si="12"/>
        <v>3113348.56</v>
      </c>
      <c r="J40" s="19">
        <f t="shared" si="13"/>
        <v>2716.0099999997765</v>
      </c>
    </row>
    <row r="42" spans="1:10" x14ac:dyDescent="0.25">
      <c r="J42" s="19">
        <f>SUM(J27:J40)</f>
        <v>44296.43999999878</v>
      </c>
    </row>
    <row r="43" spans="1:10" x14ac:dyDescent="0.25">
      <c r="A43" t="s">
        <v>30</v>
      </c>
    </row>
    <row r="45" spans="1:10" x14ac:dyDescent="0.25">
      <c r="B45" t="s">
        <v>24</v>
      </c>
      <c r="C45" t="s">
        <v>26</v>
      </c>
      <c r="D45" t="s">
        <v>27</v>
      </c>
      <c r="E45" t="s">
        <v>25</v>
      </c>
      <c r="F45" t="s">
        <v>28</v>
      </c>
      <c r="H45" t="s">
        <v>29</v>
      </c>
    </row>
    <row r="46" spans="1:10" x14ac:dyDescent="0.25">
      <c r="A46" s="5" t="s">
        <v>11</v>
      </c>
      <c r="B46" s="19">
        <v>-18347.849999999999</v>
      </c>
      <c r="C46" s="19">
        <v>-1638.7</v>
      </c>
      <c r="D46" s="19">
        <v>-1214.9000000000001</v>
      </c>
      <c r="E46" s="19">
        <v>-7552.56</v>
      </c>
      <c r="F46" s="19">
        <v>-630.21</v>
      </c>
      <c r="G46" s="19"/>
      <c r="H46" s="19">
        <f>SUM(B46:G46)</f>
        <v>-29384.22</v>
      </c>
    </row>
    <row r="47" spans="1:10" x14ac:dyDescent="0.25">
      <c r="A47" s="5" t="s">
        <v>12</v>
      </c>
      <c r="B47" s="19">
        <v>18347.849999999999</v>
      </c>
      <c r="C47" s="19">
        <v>1638.7</v>
      </c>
      <c r="D47" s="19">
        <v>1214.9000000000001</v>
      </c>
      <c r="E47" s="19">
        <v>7552.56</v>
      </c>
      <c r="F47" s="19">
        <v>630.21</v>
      </c>
      <c r="G47" s="19"/>
      <c r="H47" s="19">
        <f t="shared" ref="H47:H59" si="14">SUM(B47:G47)</f>
        <v>29384.22</v>
      </c>
    </row>
    <row r="48" spans="1:10" x14ac:dyDescent="0.25">
      <c r="A48" s="5" t="s">
        <v>13</v>
      </c>
      <c r="B48" s="19">
        <v>27244.46</v>
      </c>
      <c r="C48" s="19">
        <v>2434.7399999999998</v>
      </c>
      <c r="D48" s="19">
        <v>1686.32</v>
      </c>
      <c r="E48" s="19">
        <v>11459.53</v>
      </c>
      <c r="F48" s="19">
        <v>965.85</v>
      </c>
      <c r="G48" s="19"/>
      <c r="H48" s="19">
        <f t="shared" si="14"/>
        <v>43790.899999999994</v>
      </c>
    </row>
    <row r="49" spans="1:8" x14ac:dyDescent="0.25">
      <c r="A49" s="5" t="s">
        <v>14</v>
      </c>
      <c r="B49" s="19">
        <v>24167.55</v>
      </c>
      <c r="C49" s="19">
        <v>2159.9299999999998</v>
      </c>
      <c r="D49" s="19">
        <v>1238.6400000000001</v>
      </c>
      <c r="E49" s="19">
        <v>9617.69</v>
      </c>
      <c r="F49" s="19">
        <v>798.75</v>
      </c>
      <c r="G49" s="19"/>
      <c r="H49" s="19">
        <f t="shared" si="14"/>
        <v>37982.559999999998</v>
      </c>
    </row>
    <row r="50" spans="1:8" x14ac:dyDescent="0.25">
      <c r="A50" s="5" t="s">
        <v>15</v>
      </c>
      <c r="B50" s="19">
        <v>9934.56</v>
      </c>
      <c r="C50" s="19">
        <v>887.96</v>
      </c>
      <c r="D50" s="19">
        <v>518.62</v>
      </c>
      <c r="E50" s="19">
        <v>4240.8999999999996</v>
      </c>
      <c r="F50" s="19">
        <v>353.37</v>
      </c>
      <c r="G50" s="19"/>
      <c r="H50" s="19">
        <f t="shared" si="14"/>
        <v>15935.410000000002</v>
      </c>
    </row>
    <row r="51" spans="1:8" x14ac:dyDescent="0.25">
      <c r="A51" s="5" t="s">
        <v>16</v>
      </c>
      <c r="B51" s="19">
        <v>8061.55</v>
      </c>
      <c r="C51" s="19">
        <v>720.7</v>
      </c>
      <c r="D51" s="19">
        <v>460.32</v>
      </c>
      <c r="E51" s="19">
        <v>3780.23</v>
      </c>
      <c r="F51" s="19">
        <v>313.54000000000002</v>
      </c>
      <c r="G51" s="19"/>
      <c r="H51" s="19">
        <f t="shared" si="14"/>
        <v>13336.34</v>
      </c>
    </row>
    <row r="52" spans="1:8" x14ac:dyDescent="0.25">
      <c r="A52" s="5" t="s">
        <v>17</v>
      </c>
      <c r="B52" s="19">
        <v>13192.34</v>
      </c>
      <c r="C52" s="19">
        <v>1180.51</v>
      </c>
      <c r="D52" s="19">
        <v>720.84</v>
      </c>
      <c r="E52" s="19">
        <v>7431.63</v>
      </c>
      <c r="F52" s="19">
        <v>609.84</v>
      </c>
      <c r="G52" s="19"/>
      <c r="H52" s="19">
        <f t="shared" si="14"/>
        <v>23135.16</v>
      </c>
    </row>
    <row r="53" spans="1:8" x14ac:dyDescent="0.25">
      <c r="A53" s="5" t="s">
        <v>18</v>
      </c>
      <c r="B53" s="19">
        <v>19056.97</v>
      </c>
      <c r="C53" s="19">
        <v>1705.36</v>
      </c>
      <c r="D53" s="19">
        <v>1007.54</v>
      </c>
      <c r="E53" s="19">
        <v>11727.87</v>
      </c>
      <c r="F53" s="19">
        <v>961.86</v>
      </c>
      <c r="G53" s="19"/>
      <c r="H53" s="19">
        <f t="shared" si="14"/>
        <v>34459.600000000006</v>
      </c>
    </row>
    <row r="54" spans="1:8" x14ac:dyDescent="0.25">
      <c r="A54" s="5" t="s">
        <v>9</v>
      </c>
      <c r="B54" s="19">
        <v>22284.07</v>
      </c>
      <c r="C54" s="19">
        <v>1994.2</v>
      </c>
      <c r="D54" s="19">
        <v>1212.83</v>
      </c>
      <c r="E54" s="19">
        <v>14402.2</v>
      </c>
      <c r="F54" s="19">
        <v>1176.6400000000001</v>
      </c>
      <c r="G54" s="19"/>
      <c r="H54" s="19">
        <f t="shared" si="14"/>
        <v>41069.94</v>
      </c>
    </row>
    <row r="55" spans="1:8" x14ac:dyDescent="0.25">
      <c r="A55" s="5" t="s">
        <v>19</v>
      </c>
      <c r="B55" s="19">
        <v>34350.93</v>
      </c>
      <c r="C55" s="19">
        <v>3074.3</v>
      </c>
      <c r="D55" s="19">
        <v>1354.54</v>
      </c>
      <c r="E55" s="19">
        <v>21802.86</v>
      </c>
      <c r="F55" s="19">
        <v>1780.61</v>
      </c>
      <c r="G55" s="19"/>
      <c r="H55" s="19">
        <f t="shared" si="14"/>
        <v>62363.240000000005</v>
      </c>
    </row>
    <row r="56" spans="1:8" x14ac:dyDescent="0.25">
      <c r="A56" s="5" t="s">
        <v>20</v>
      </c>
      <c r="B56" s="19">
        <v>17268.05</v>
      </c>
      <c r="C56" s="19">
        <v>1545.39</v>
      </c>
      <c r="D56" s="19">
        <v>116.89</v>
      </c>
      <c r="E56" s="19">
        <v>9846.5300000000007</v>
      </c>
      <c r="F56" s="19">
        <v>807.71</v>
      </c>
      <c r="G56" s="19"/>
      <c r="H56" s="19">
        <f t="shared" si="14"/>
        <v>29584.57</v>
      </c>
    </row>
    <row r="57" spans="1:8" x14ac:dyDescent="0.25">
      <c r="A57" s="5" t="s">
        <v>21</v>
      </c>
      <c r="B57" s="19">
        <v>14834.55</v>
      </c>
      <c r="C57" s="19">
        <v>1326.72</v>
      </c>
      <c r="D57" s="19">
        <v>204.07</v>
      </c>
      <c r="E57" s="19">
        <v>7966.58</v>
      </c>
      <c r="F57" s="19">
        <v>659.15</v>
      </c>
      <c r="G57" s="19"/>
      <c r="H57" s="19">
        <f t="shared" si="14"/>
        <v>24991.07</v>
      </c>
    </row>
    <row r="58" spans="1:8" x14ac:dyDescent="0.25">
      <c r="A58" s="8" t="s">
        <v>22</v>
      </c>
      <c r="B58" s="19">
        <v>22003.94</v>
      </c>
      <c r="C58" s="19">
        <v>1967.03</v>
      </c>
      <c r="D58" s="19">
        <v>509.89</v>
      </c>
      <c r="E58" s="19">
        <v>10503.74</v>
      </c>
      <c r="F58" s="19">
        <v>872.91</v>
      </c>
      <c r="G58" s="19"/>
      <c r="H58" s="19">
        <f t="shared" si="14"/>
        <v>35857.51</v>
      </c>
    </row>
    <row r="59" spans="1:8" x14ac:dyDescent="0.25">
      <c r="A59" s="9" t="s">
        <v>12</v>
      </c>
      <c r="B59" s="19">
        <v>41497.56</v>
      </c>
      <c r="C59" s="19">
        <v>3707.35</v>
      </c>
      <c r="D59" s="19">
        <v>891.07</v>
      </c>
      <c r="E59" s="19">
        <v>17330.09</v>
      </c>
      <c r="F59" s="19">
        <v>1458.22</v>
      </c>
      <c r="G59" s="19"/>
      <c r="H59" s="19">
        <f t="shared" si="14"/>
        <v>64884.289999999994</v>
      </c>
    </row>
    <row r="61" spans="1:8" x14ac:dyDescent="0.25">
      <c r="A61" t="s">
        <v>38</v>
      </c>
    </row>
    <row r="63" spans="1:8" x14ac:dyDescent="0.25">
      <c r="B63" t="s">
        <v>45</v>
      </c>
      <c r="C63" t="s">
        <v>46</v>
      </c>
      <c r="D63" t="s">
        <v>41</v>
      </c>
      <c r="E63" t="s">
        <v>42</v>
      </c>
      <c r="F63" t="s">
        <v>29</v>
      </c>
    </row>
    <row r="64" spans="1:8" x14ac:dyDescent="0.25">
      <c r="A64" s="5" t="s">
        <v>11</v>
      </c>
      <c r="B64" s="26">
        <v>-50161.68</v>
      </c>
      <c r="C64" s="26">
        <v>-4499.41</v>
      </c>
      <c r="D64" s="19">
        <v>-4154.53</v>
      </c>
      <c r="E64" s="19">
        <v>-372.67</v>
      </c>
      <c r="F64" s="19">
        <f>SUM(B64:E64)</f>
        <v>-59188.289999999994</v>
      </c>
    </row>
    <row r="65" spans="1:6" x14ac:dyDescent="0.25">
      <c r="A65" s="5" t="s">
        <v>12</v>
      </c>
      <c r="B65" s="26">
        <v>50161.68</v>
      </c>
      <c r="C65" s="26">
        <v>4499.41</v>
      </c>
      <c r="D65" s="19">
        <v>4154.53</v>
      </c>
      <c r="E65" s="19">
        <v>372.67</v>
      </c>
      <c r="F65" s="19">
        <f t="shared" ref="F65:F77" si="15">SUM(B65:E65)</f>
        <v>59188.289999999994</v>
      </c>
    </row>
    <row r="66" spans="1:6" x14ac:dyDescent="0.25">
      <c r="A66" s="5" t="s">
        <v>13</v>
      </c>
      <c r="B66" s="26">
        <v>76140.3</v>
      </c>
      <c r="C66" s="26">
        <v>6829.79</v>
      </c>
      <c r="D66" s="19">
        <v>6205.77</v>
      </c>
      <c r="E66" s="19">
        <v>556.66</v>
      </c>
      <c r="F66" s="19">
        <f t="shared" si="15"/>
        <v>89732.52</v>
      </c>
    </row>
    <row r="67" spans="1:6" x14ac:dyDescent="0.25">
      <c r="A67" s="5" t="s">
        <v>14</v>
      </c>
      <c r="B67" s="33">
        <v>64520.52</v>
      </c>
      <c r="C67" s="33">
        <v>5787.74</v>
      </c>
      <c r="D67" s="19">
        <v>5195.6099999999997</v>
      </c>
      <c r="E67" s="19">
        <v>466.04</v>
      </c>
      <c r="F67" s="19">
        <f t="shared" si="15"/>
        <v>75969.909999999989</v>
      </c>
    </row>
    <row r="68" spans="1:6" x14ac:dyDescent="0.25">
      <c r="A68" s="5" t="s">
        <v>15</v>
      </c>
      <c r="B68" s="33">
        <v>25377.48</v>
      </c>
      <c r="C68" s="33">
        <v>2276.2800000000002</v>
      </c>
      <c r="D68" s="19">
        <v>2054.4699999999998</v>
      </c>
      <c r="E68" s="19">
        <v>184.28</v>
      </c>
      <c r="F68" s="19">
        <f t="shared" si="15"/>
        <v>29892.51</v>
      </c>
    </row>
    <row r="69" spans="1:6" x14ac:dyDescent="0.25">
      <c r="A69" s="5" t="s">
        <v>16</v>
      </c>
      <c r="B69" s="33">
        <v>21539.97</v>
      </c>
      <c r="C69" s="33">
        <v>1932.19</v>
      </c>
      <c r="D69" s="19">
        <v>1638.33</v>
      </c>
      <c r="E69" s="19">
        <v>146.97</v>
      </c>
      <c r="F69" s="19">
        <f t="shared" si="15"/>
        <v>25257.46</v>
      </c>
    </row>
    <row r="70" spans="1:6" x14ac:dyDescent="0.25">
      <c r="A70" s="5" t="s">
        <v>17</v>
      </c>
      <c r="B70" s="33">
        <v>32258.76</v>
      </c>
      <c r="C70" s="33">
        <v>2893.3</v>
      </c>
      <c r="D70" s="19">
        <v>2450.2600000000002</v>
      </c>
      <c r="E70" s="19">
        <v>219.79</v>
      </c>
      <c r="F70" s="19">
        <f t="shared" si="15"/>
        <v>37822.11</v>
      </c>
    </row>
    <row r="71" spans="1:6" x14ac:dyDescent="0.25">
      <c r="A71" s="5" t="s">
        <v>18</v>
      </c>
      <c r="B71" s="33">
        <v>46579.88</v>
      </c>
      <c r="C71" s="33">
        <v>4177.8599999999997</v>
      </c>
      <c r="D71" s="19">
        <v>3451.65</v>
      </c>
      <c r="E71" s="19">
        <v>309.62</v>
      </c>
      <c r="F71" s="19">
        <f t="shared" si="15"/>
        <v>54519.01</v>
      </c>
    </row>
    <row r="72" spans="1:6" x14ac:dyDescent="0.25">
      <c r="A72" s="5" t="s">
        <v>9</v>
      </c>
      <c r="B72" s="33">
        <v>53271.48</v>
      </c>
      <c r="C72" s="33">
        <v>4778.25</v>
      </c>
      <c r="D72" s="19">
        <v>4079.27</v>
      </c>
      <c r="E72" s="19">
        <v>365.91</v>
      </c>
      <c r="F72" s="19">
        <f t="shared" si="15"/>
        <v>62494.91</v>
      </c>
    </row>
    <row r="73" spans="1:6" x14ac:dyDescent="0.25">
      <c r="A73" s="5" t="s">
        <v>19</v>
      </c>
      <c r="B73" s="33">
        <v>75451.039999999994</v>
      </c>
      <c r="C73" s="33">
        <v>6767.7</v>
      </c>
      <c r="D73" s="19">
        <v>6107.02</v>
      </c>
      <c r="E73" s="19">
        <v>547.79</v>
      </c>
      <c r="F73" s="19">
        <f t="shared" si="15"/>
        <v>88873.549999999988</v>
      </c>
    </row>
    <row r="74" spans="1:6" x14ac:dyDescent="0.25">
      <c r="A74" s="5" t="s">
        <v>20</v>
      </c>
      <c r="B74" s="33">
        <v>36802.699999999997</v>
      </c>
      <c r="C74" s="33">
        <v>3301.16</v>
      </c>
      <c r="D74" s="19">
        <v>2762.48</v>
      </c>
      <c r="E74" s="19">
        <v>247.8</v>
      </c>
      <c r="F74" s="19">
        <f t="shared" si="15"/>
        <v>43114.140000000007</v>
      </c>
    </row>
    <row r="75" spans="1:6" x14ac:dyDescent="0.25">
      <c r="A75" s="5" t="s">
        <v>21</v>
      </c>
      <c r="B75" s="33">
        <v>38096.33</v>
      </c>
      <c r="C75" s="33">
        <v>3417.16</v>
      </c>
      <c r="D75" s="19">
        <v>2763.3</v>
      </c>
      <c r="E75" s="19">
        <v>247.87</v>
      </c>
      <c r="F75" s="19">
        <f t="shared" si="15"/>
        <v>44524.660000000011</v>
      </c>
    </row>
    <row r="76" spans="1:6" x14ac:dyDescent="0.25">
      <c r="A76" s="8" t="s">
        <v>22</v>
      </c>
      <c r="B76" s="33">
        <v>55560.21</v>
      </c>
      <c r="C76" s="33">
        <v>4983.87</v>
      </c>
      <c r="D76" s="19">
        <v>3941.07</v>
      </c>
      <c r="E76" s="19">
        <v>353.52</v>
      </c>
      <c r="F76" s="19">
        <f t="shared" si="15"/>
        <v>64838.67</v>
      </c>
    </row>
    <row r="77" spans="1:6" x14ac:dyDescent="0.25">
      <c r="A77" s="9" t="s">
        <v>12</v>
      </c>
      <c r="B77" s="33">
        <v>116663.5</v>
      </c>
      <c r="C77" s="33">
        <v>10464.459999999999</v>
      </c>
      <c r="D77" s="19">
        <v>9279.82</v>
      </c>
      <c r="E77" s="19">
        <v>832.41</v>
      </c>
      <c r="F77" s="19">
        <f t="shared" si="15"/>
        <v>137240.19</v>
      </c>
    </row>
    <row r="79" spans="1:6" x14ac:dyDescent="0.25">
      <c r="F79" s="19">
        <f>SUM(F64:F77)</f>
        <v>754279.64000000013</v>
      </c>
    </row>
    <row r="81" spans="1:10" x14ac:dyDescent="0.25">
      <c r="A81" t="s">
        <v>43</v>
      </c>
    </row>
    <row r="82" spans="1:10" x14ac:dyDescent="0.25">
      <c r="F82" s="34"/>
      <c r="H82" t="s">
        <v>2</v>
      </c>
      <c r="J82" s="22"/>
    </row>
    <row r="83" spans="1:10" ht="30" x14ac:dyDescent="0.25">
      <c r="B83" t="s">
        <v>39</v>
      </c>
      <c r="C83" t="s">
        <v>40</v>
      </c>
      <c r="D83" t="s">
        <v>41</v>
      </c>
      <c r="E83" t="s">
        <v>42</v>
      </c>
      <c r="F83" s="33"/>
      <c r="G83" t="s">
        <v>29</v>
      </c>
      <c r="H83" s="22" t="s">
        <v>44</v>
      </c>
      <c r="I83" t="s">
        <v>2</v>
      </c>
    </row>
    <row r="84" spans="1:10" x14ac:dyDescent="0.25">
      <c r="A84" s="5" t="s">
        <v>11</v>
      </c>
      <c r="B84" s="26">
        <v>-4865833.9800000004</v>
      </c>
      <c r="C84" s="26">
        <v>-436452.77</v>
      </c>
      <c r="D84" s="19">
        <v>-403354</v>
      </c>
      <c r="E84" s="19">
        <v>-36180.74</v>
      </c>
      <c r="F84" s="35"/>
      <c r="G84" s="19">
        <f>SUM(B84:E84)</f>
        <v>-5741821.4900000002</v>
      </c>
      <c r="H84" s="19">
        <v>-5733436.4900000002</v>
      </c>
      <c r="I84" s="19">
        <f>SUM(G84-H84)</f>
        <v>-8385</v>
      </c>
    </row>
    <row r="85" spans="1:10" x14ac:dyDescent="0.25">
      <c r="A85" s="5" t="s">
        <v>12</v>
      </c>
      <c r="B85" s="26">
        <v>4865833.9800000004</v>
      </c>
      <c r="C85" s="26">
        <v>436452.77</v>
      </c>
      <c r="D85" s="19">
        <v>403354</v>
      </c>
      <c r="E85" s="19">
        <v>36180.74</v>
      </c>
      <c r="F85" s="35"/>
      <c r="G85" s="19">
        <f t="shared" ref="G85:G97" si="16">SUM(B85:E85)</f>
        <v>5741821.4900000002</v>
      </c>
      <c r="H85" s="19">
        <v>5733436.4900000002</v>
      </c>
      <c r="I85" s="19">
        <f t="shared" ref="I85:I97" si="17">SUM(G85-H85)</f>
        <v>8385</v>
      </c>
    </row>
    <row r="86" spans="1:10" x14ac:dyDescent="0.25">
      <c r="A86" s="5" t="s">
        <v>13</v>
      </c>
      <c r="B86" s="26">
        <v>5683685.9800000004</v>
      </c>
      <c r="C86" s="26">
        <v>509813.98</v>
      </c>
      <c r="D86" s="19">
        <v>443269</v>
      </c>
      <c r="E86" s="19">
        <v>39761.129999999997</v>
      </c>
      <c r="F86" s="35"/>
      <c r="G86" s="19">
        <f t="shared" si="16"/>
        <v>6676530.0900000008</v>
      </c>
      <c r="H86" s="19">
        <v>6686499.6100000003</v>
      </c>
      <c r="I86" s="19">
        <f t="shared" si="17"/>
        <v>-9969.519999999553</v>
      </c>
    </row>
    <row r="87" spans="1:10" x14ac:dyDescent="0.25">
      <c r="A87" s="5" t="s">
        <v>14</v>
      </c>
      <c r="B87" s="33">
        <v>5161019.6900000004</v>
      </c>
      <c r="C87" s="33">
        <v>462931.1</v>
      </c>
      <c r="D87" s="19">
        <v>436605</v>
      </c>
      <c r="E87" s="19">
        <v>39163.379999999997</v>
      </c>
      <c r="F87" s="35"/>
      <c r="G87" s="19">
        <f t="shared" si="16"/>
        <v>6099719.1699999999</v>
      </c>
      <c r="H87" s="19">
        <v>6097215.5199999996</v>
      </c>
      <c r="I87" s="19">
        <f t="shared" si="17"/>
        <v>2503.6500000003725</v>
      </c>
    </row>
    <row r="88" spans="1:10" x14ac:dyDescent="0.25">
      <c r="A88" s="5" t="s">
        <v>15</v>
      </c>
      <c r="B88" s="33">
        <v>4225935.0599999996</v>
      </c>
      <c r="C88" s="33">
        <v>379054.02</v>
      </c>
      <c r="D88" s="19">
        <v>342412</v>
      </c>
      <c r="E88" s="19">
        <v>30714.28</v>
      </c>
      <c r="F88" s="35"/>
      <c r="G88" s="19">
        <f t="shared" si="16"/>
        <v>4978115.3600000003</v>
      </c>
      <c r="H88" s="19">
        <v>4977807.49</v>
      </c>
      <c r="I88" s="19">
        <f t="shared" si="17"/>
        <v>307.87000000011176</v>
      </c>
    </row>
    <row r="89" spans="1:10" x14ac:dyDescent="0.25">
      <c r="A89" s="5" t="s">
        <v>16</v>
      </c>
      <c r="B89" s="33">
        <v>3589507.11</v>
      </c>
      <c r="C89" s="33">
        <v>321966.18</v>
      </c>
      <c r="D89" s="19">
        <v>264249</v>
      </c>
      <c r="E89" s="19">
        <v>23703.040000000001</v>
      </c>
      <c r="F89" s="35"/>
      <c r="G89" s="19">
        <f t="shared" si="16"/>
        <v>4199425.33</v>
      </c>
      <c r="H89" s="19">
        <v>4167671.5</v>
      </c>
      <c r="I89" s="19">
        <f t="shared" si="17"/>
        <v>31753.830000000075</v>
      </c>
    </row>
    <row r="90" spans="1:10" x14ac:dyDescent="0.25">
      <c r="A90" s="5" t="s">
        <v>17</v>
      </c>
      <c r="B90" s="33">
        <v>2606230.23</v>
      </c>
      <c r="C90" s="33">
        <v>233766.12</v>
      </c>
      <c r="D90" s="19">
        <v>204514</v>
      </c>
      <c r="E90" s="19">
        <v>18344.73</v>
      </c>
      <c r="F90" s="35"/>
      <c r="G90" s="19">
        <f t="shared" si="16"/>
        <v>3062855.08</v>
      </c>
      <c r="H90" s="19">
        <v>3097255.05</v>
      </c>
      <c r="I90" s="19">
        <f t="shared" si="17"/>
        <v>-34399.969999999739</v>
      </c>
    </row>
    <row r="91" spans="1:10" x14ac:dyDescent="0.25">
      <c r="A91" s="5" t="s">
        <v>18</v>
      </c>
      <c r="B91" s="33">
        <v>2340800.34</v>
      </c>
      <c r="C91" s="33">
        <v>209956.89</v>
      </c>
      <c r="D91" s="19">
        <v>174300</v>
      </c>
      <c r="E91" s="19">
        <v>15634.64</v>
      </c>
      <c r="F91" s="35"/>
      <c r="G91" s="19">
        <f t="shared" si="16"/>
        <v>2740691.87</v>
      </c>
      <c r="H91" s="19">
        <v>2740225</v>
      </c>
      <c r="I91" s="19">
        <f t="shared" si="17"/>
        <v>466.87000000011176</v>
      </c>
    </row>
    <row r="92" spans="1:10" x14ac:dyDescent="0.25">
      <c r="A92" s="5" t="s">
        <v>9</v>
      </c>
      <c r="B92" s="33">
        <v>2335843.36</v>
      </c>
      <c r="C92" s="33">
        <v>209512.28</v>
      </c>
      <c r="D92" s="19">
        <v>174975</v>
      </c>
      <c r="E92" s="19">
        <v>15695.19</v>
      </c>
      <c r="F92" s="35"/>
      <c r="G92" s="19">
        <f t="shared" si="16"/>
        <v>2736025.8299999996</v>
      </c>
      <c r="H92" s="19">
        <v>2739591.55</v>
      </c>
      <c r="I92" s="19">
        <f t="shared" si="17"/>
        <v>-3565.7200000002049</v>
      </c>
    </row>
    <row r="93" spans="1:10" x14ac:dyDescent="0.25">
      <c r="A93" s="5" t="s">
        <v>19</v>
      </c>
      <c r="B93" s="33">
        <v>2345117.9300000002</v>
      </c>
      <c r="C93" s="33">
        <v>210344.06</v>
      </c>
      <c r="D93" s="19">
        <v>195738</v>
      </c>
      <c r="E93" s="19">
        <v>17557.64</v>
      </c>
      <c r="F93" s="35"/>
      <c r="G93" s="19">
        <f t="shared" si="16"/>
        <v>2768757.6300000004</v>
      </c>
      <c r="H93" s="19">
        <v>2763639.11</v>
      </c>
      <c r="I93" s="19">
        <f t="shared" si="17"/>
        <v>5118.5200000004843</v>
      </c>
    </row>
    <row r="94" spans="1:10" x14ac:dyDescent="0.25">
      <c r="A94" s="5" t="s">
        <v>20</v>
      </c>
      <c r="B94" s="33">
        <v>2239028.86</v>
      </c>
      <c r="C94" s="33">
        <v>200827.92</v>
      </c>
      <c r="D94" s="19">
        <v>168443</v>
      </c>
      <c r="E94" s="19">
        <v>15109.26</v>
      </c>
      <c r="F94" s="35"/>
      <c r="G94" s="19">
        <f t="shared" si="16"/>
        <v>2623409.0399999996</v>
      </c>
      <c r="H94" s="19">
        <v>2633543.56</v>
      </c>
      <c r="I94" s="19">
        <f t="shared" si="17"/>
        <v>-10134.520000000484</v>
      </c>
    </row>
    <row r="95" spans="1:10" x14ac:dyDescent="0.25">
      <c r="A95" s="5" t="s">
        <v>21</v>
      </c>
      <c r="B95" s="33">
        <v>3070350.19</v>
      </c>
      <c r="C95" s="33">
        <v>275397.71999999997</v>
      </c>
      <c r="D95" s="19">
        <v>222848</v>
      </c>
      <c r="E95" s="19">
        <v>19989.41</v>
      </c>
      <c r="F95" s="35"/>
      <c r="G95" s="19">
        <f t="shared" si="16"/>
        <v>3588585.3200000003</v>
      </c>
      <c r="H95" s="19">
        <v>3581280.87</v>
      </c>
      <c r="I95" s="19">
        <f t="shared" si="17"/>
        <v>7304.4500000001863</v>
      </c>
    </row>
    <row r="96" spans="1:10" x14ac:dyDescent="0.25">
      <c r="A96" s="8" t="s">
        <v>22</v>
      </c>
      <c r="B96" s="33">
        <v>3471986.18</v>
      </c>
      <c r="C96" s="33">
        <v>311424.37</v>
      </c>
      <c r="D96" s="19">
        <v>246317</v>
      </c>
      <c r="E96" s="19">
        <v>22094.560000000001</v>
      </c>
      <c r="F96" s="35"/>
      <c r="G96" s="19">
        <f t="shared" si="16"/>
        <v>4051822.1100000003</v>
      </c>
      <c r="H96" s="19">
        <v>4060625.75</v>
      </c>
      <c r="I96" s="19">
        <f t="shared" si="17"/>
        <v>-8803.6399999996647</v>
      </c>
    </row>
    <row r="97" spans="1:9" x14ac:dyDescent="0.25">
      <c r="A97" s="9" t="s">
        <v>12</v>
      </c>
      <c r="B97" s="33">
        <v>5612880.5999999996</v>
      </c>
      <c r="C97" s="33">
        <v>503462.87</v>
      </c>
      <c r="D97" s="19">
        <v>447229</v>
      </c>
      <c r="E97" s="19">
        <v>40116.379999999997</v>
      </c>
      <c r="F97" s="35"/>
      <c r="G97" s="19">
        <f t="shared" si="16"/>
        <v>6603688.8499999996</v>
      </c>
      <c r="H97" s="19">
        <v>6605084.3300000001</v>
      </c>
      <c r="I97" s="19">
        <f t="shared" si="17"/>
        <v>-1395.480000000447</v>
      </c>
    </row>
    <row r="98" spans="1:9" x14ac:dyDescent="0.25">
      <c r="F98" s="33"/>
    </row>
    <row r="99" spans="1:9" x14ac:dyDescent="0.25">
      <c r="I99" s="19">
        <f>SUM(I84:I97)</f>
        <v>-20813.659999998752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5a)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Deanne</dc:creator>
  <cp:lastModifiedBy>Deanne</cp:lastModifiedBy>
  <dcterms:created xsi:type="dcterms:W3CDTF">2019-01-23T17:32:06Z</dcterms:created>
  <dcterms:modified xsi:type="dcterms:W3CDTF">2019-02-04T17:38:20Z</dcterms:modified>
</cp:coreProperties>
</file>