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 Rate Application\IRM\Interrogatories\Round 2\"/>
    </mc:Choice>
  </mc:AlternateContent>
  <bookViews>
    <workbookView xWindow="0" yWindow="0" windowWidth="25200" windowHeight="11595" activeTab="1"/>
  </bookViews>
  <sheets>
    <sheet name="2016" sheetId="1" r:id="rId1"/>
    <sheet name="2017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C12" i="1" l="1"/>
  <c r="D12" i="1"/>
  <c r="E12" i="1"/>
  <c r="F12" i="1"/>
  <c r="G12" i="1"/>
  <c r="H12" i="1"/>
  <c r="I12" i="1"/>
  <c r="J12" i="1"/>
  <c r="K12" i="1"/>
  <c r="L12" i="1"/>
  <c r="M12" i="1"/>
  <c r="B12" i="1"/>
  <c r="N9" i="2"/>
  <c r="N5" i="2"/>
  <c r="N4" i="2"/>
  <c r="I13" i="2" l="1"/>
  <c r="I17" i="2" s="1"/>
  <c r="I19" i="2" s="1"/>
  <c r="N12" i="2"/>
  <c r="N6" i="2"/>
  <c r="M6" i="2"/>
  <c r="M13" i="2" s="1"/>
  <c r="M14" i="2" s="1"/>
  <c r="L6" i="2"/>
  <c r="L13" i="2" s="1"/>
  <c r="L14" i="2" s="1"/>
  <c r="K6" i="2"/>
  <c r="K13" i="2" s="1"/>
  <c r="J6" i="2"/>
  <c r="J13" i="2" s="1"/>
  <c r="I6" i="2"/>
  <c r="H6" i="2"/>
  <c r="H13" i="2" s="1"/>
  <c r="H17" i="2" s="1"/>
  <c r="H19" i="2" s="1"/>
  <c r="G6" i="2"/>
  <c r="G13" i="2" s="1"/>
  <c r="F6" i="2"/>
  <c r="F13" i="2" s="1"/>
  <c r="E6" i="2"/>
  <c r="E13" i="2" s="1"/>
  <c r="E14" i="2" s="1"/>
  <c r="D6" i="2"/>
  <c r="D13" i="2" s="1"/>
  <c r="D14" i="2" s="1"/>
  <c r="C6" i="2"/>
  <c r="C13" i="2" s="1"/>
  <c r="B6" i="2"/>
  <c r="B13" i="2" s="1"/>
  <c r="B14" i="2" s="1"/>
  <c r="N12" i="1"/>
  <c r="C13" i="1"/>
  <c r="C17" i="1" s="1"/>
  <c r="C19" i="1" s="1"/>
  <c r="D13" i="1"/>
  <c r="D17" i="1" s="1"/>
  <c r="D19" i="1" s="1"/>
  <c r="E13" i="1"/>
  <c r="E17" i="1" s="1"/>
  <c r="E19" i="1" s="1"/>
  <c r="F13" i="1"/>
  <c r="F14" i="1" s="1"/>
  <c r="G13" i="1"/>
  <c r="G17" i="1" s="1"/>
  <c r="G19" i="1" s="1"/>
  <c r="H13" i="1"/>
  <c r="H17" i="1" s="1"/>
  <c r="H19" i="1" s="1"/>
  <c r="I13" i="1"/>
  <c r="I17" i="1" s="1"/>
  <c r="I19" i="1" s="1"/>
  <c r="J13" i="1"/>
  <c r="J17" i="1" s="1"/>
  <c r="J19" i="1" s="1"/>
  <c r="K13" i="1"/>
  <c r="K17" i="1" s="1"/>
  <c r="K19" i="1" s="1"/>
  <c r="L13" i="1"/>
  <c r="L14" i="1" s="1"/>
  <c r="M13" i="1"/>
  <c r="M17" i="1" s="1"/>
  <c r="M19" i="1" s="1"/>
  <c r="B13" i="1"/>
  <c r="B14" i="1" s="1"/>
  <c r="C14" i="1"/>
  <c r="D14" i="1"/>
  <c r="E14" i="1"/>
  <c r="I14" i="1"/>
  <c r="J14" i="1"/>
  <c r="M14" i="1"/>
  <c r="C6" i="1"/>
  <c r="D6" i="1"/>
  <c r="E6" i="1"/>
  <c r="F6" i="1"/>
  <c r="G6" i="1"/>
  <c r="H6" i="1"/>
  <c r="I6" i="1"/>
  <c r="J6" i="1"/>
  <c r="K6" i="1"/>
  <c r="L6" i="1"/>
  <c r="M6" i="1"/>
  <c r="N6" i="1"/>
  <c r="B6" i="1"/>
  <c r="G14" i="1" l="1"/>
  <c r="K14" i="1"/>
  <c r="N14" i="1"/>
  <c r="L17" i="1"/>
  <c r="L19" i="1" s="1"/>
  <c r="H14" i="1"/>
  <c r="B17" i="1"/>
  <c r="B19" i="1" s="1"/>
  <c r="F17" i="1"/>
  <c r="F19" i="1" s="1"/>
  <c r="N13" i="1"/>
  <c r="N17" i="1" s="1"/>
  <c r="F17" i="2"/>
  <c r="F19" i="2" s="1"/>
  <c r="F14" i="2"/>
  <c r="J14" i="2"/>
  <c r="J17" i="2"/>
  <c r="J19" i="2" s="1"/>
  <c r="C17" i="2"/>
  <c r="C19" i="2" s="1"/>
  <c r="C14" i="2"/>
  <c r="G17" i="2"/>
  <c r="G19" i="2" s="1"/>
  <c r="G14" i="2"/>
  <c r="K17" i="2"/>
  <c r="K19" i="2" s="1"/>
  <c r="K14" i="2"/>
  <c r="E17" i="2"/>
  <c r="E19" i="2" s="1"/>
  <c r="I14" i="2"/>
  <c r="B19" i="2"/>
  <c r="M17" i="2"/>
  <c r="M19" i="2" s="1"/>
  <c r="H14" i="2"/>
  <c r="N13" i="2"/>
  <c r="N17" i="2" s="1"/>
  <c r="D17" i="2"/>
  <c r="D19" i="2" s="1"/>
  <c r="L17" i="2"/>
  <c r="L19" i="2" s="1"/>
  <c r="N14" i="2" l="1"/>
  <c r="N19" i="1"/>
  <c r="N19" i="2"/>
</calcChain>
</file>

<file path=xl/sharedStrings.xml><?xml version="1.0" encoding="utf-8"?>
<sst xmlns="http://schemas.openxmlformats.org/spreadsheetml/2006/main" count="52" uniqueCount="38">
  <si>
    <t>Non-RPP</t>
  </si>
  <si>
    <t>01 January 2016</t>
  </si>
  <si>
    <t>02 February 2016</t>
  </si>
  <si>
    <t>03 March 2016</t>
  </si>
  <si>
    <t>04 April 2016</t>
  </si>
  <si>
    <t>05 May 2016</t>
  </si>
  <si>
    <t>06 June 2016</t>
  </si>
  <si>
    <t>07 July 2016</t>
  </si>
  <si>
    <t>08 August 2016</t>
  </si>
  <si>
    <t>09 September 2016</t>
  </si>
  <si>
    <t>10 October 2016</t>
  </si>
  <si>
    <t>11 November 2016</t>
  </si>
  <si>
    <t>12 December 2016</t>
  </si>
  <si>
    <t>Grand Total</t>
  </si>
  <si>
    <t>Power Purchased</t>
  </si>
  <si>
    <t>RPP</t>
  </si>
  <si>
    <t>Billed Electricity (Prorated into Months)</t>
  </si>
  <si>
    <t>Consumption (kWh)</t>
  </si>
  <si>
    <t>Prorated RPP/Non-RPP based on billed</t>
  </si>
  <si>
    <t>Non-RPP kWh Purchased</t>
  </si>
  <si>
    <t>RPP kWh Purchased</t>
  </si>
  <si>
    <t>Difference between Billed/Purchased</t>
  </si>
  <si>
    <t>GA Rate</t>
  </si>
  <si>
    <t>Billed</t>
  </si>
  <si>
    <t>Purchased</t>
  </si>
  <si>
    <t>01 January 2017</t>
  </si>
  <si>
    <t>02 February 2017</t>
  </si>
  <si>
    <t>03 March 2017</t>
  </si>
  <si>
    <t>04 April 2017</t>
  </si>
  <si>
    <t>05 May 2017</t>
  </si>
  <si>
    <t>06 June 2017</t>
  </si>
  <si>
    <t>07 July 2017</t>
  </si>
  <si>
    <t>08 August 2017</t>
  </si>
  <si>
    <t>09 September 2017</t>
  </si>
  <si>
    <t>10 October 2017</t>
  </si>
  <si>
    <t>11 November 2017</t>
  </si>
  <si>
    <t>12 December 2017</t>
  </si>
  <si>
    <t>Power Purchased (Net of Class A Consumption)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</si>
</sst>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1" xfId="1" applyFont="1" applyBorder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1" xfId="0" applyNumberFormat="1" applyFill="1" applyBorder="1"/>
    <xf numFmtId="0" fontId="0" fillId="0" borderId="1" xfId="0" applyBorder="1"/>
    <xf numFmtId="43" fontId="0" fillId="2" borderId="0" xfId="0" applyNumberFormat="1" applyFill="1"/>
    <xf numFmtId="43" fontId="0" fillId="2" borderId="1" xfId="1" applyFont="1" applyFill="1" applyBorder="1"/>
    <xf numFmtId="43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"/>
  <sheetViews>
    <sheetView workbookViewId="0">
      <selection activeCell="B12" sqref="B12:E12"/>
    </sheetView>
  </sheetViews>
  <sheetFormatPr defaultRowHeight="15" x14ac:dyDescent="0.25"/>
  <cols>
    <col min="1" max="1" width="36.85546875" bestFit="1" customWidth="1"/>
    <col min="2" max="2" width="14.85546875" bestFit="1" customWidth="1"/>
    <col min="3" max="3" width="16" bestFit="1" customWidth="1"/>
    <col min="4" max="9" width="14.28515625" bestFit="1" customWidth="1"/>
    <col min="10" max="10" width="18.140625" bestFit="1" customWidth="1"/>
    <col min="11" max="11" width="15.28515625" bestFit="1" customWidth="1"/>
    <col min="12" max="12" width="17.7109375" bestFit="1" customWidth="1"/>
    <col min="13" max="13" width="17.42578125" bestFit="1" customWidth="1"/>
    <col min="14" max="14" width="15.28515625" bestFit="1" customWidth="1"/>
    <col min="15" max="15" width="12.28515625" bestFit="1" customWidth="1"/>
  </cols>
  <sheetData>
    <row r="3" spans="1:15" x14ac:dyDescent="0.25">
      <c r="A3" t="s">
        <v>16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5" x14ac:dyDescent="0.25">
      <c r="A4" t="s">
        <v>15</v>
      </c>
      <c r="B4" s="1">
        <v>59636868.684625402</v>
      </c>
      <c r="C4" s="1">
        <v>55061805.235716797</v>
      </c>
      <c r="D4" s="1">
        <v>52728966.103735164</v>
      </c>
      <c r="E4" s="1">
        <v>44970080.833452255</v>
      </c>
      <c r="F4" s="1">
        <v>38627384.693235241</v>
      </c>
      <c r="G4" s="1">
        <v>37287438.822062768</v>
      </c>
      <c r="H4" s="1">
        <v>40642258.722160622</v>
      </c>
      <c r="I4" s="1">
        <v>39871991.82225433</v>
      </c>
      <c r="J4" s="1">
        <v>36597778.988221355</v>
      </c>
      <c r="K4" s="1">
        <v>39049216.94507923</v>
      </c>
      <c r="L4" s="1">
        <v>44427232.870076239</v>
      </c>
      <c r="M4" s="1">
        <v>56056740.135801777</v>
      </c>
      <c r="N4" s="1">
        <v>544957763.85642123</v>
      </c>
    </row>
    <row r="5" spans="1:15" x14ac:dyDescent="0.25">
      <c r="A5" t="s">
        <v>0</v>
      </c>
      <c r="B5" s="4">
        <v>34293396.266595043</v>
      </c>
      <c r="C5" s="4">
        <v>31670096.83677711</v>
      </c>
      <c r="D5" s="4">
        <v>31814926.828116123</v>
      </c>
      <c r="E5" s="4">
        <v>28105075.580601286</v>
      </c>
      <c r="F5" s="4">
        <v>27318598.350212019</v>
      </c>
      <c r="G5" s="4">
        <v>27354961.82740185</v>
      </c>
      <c r="H5" s="4">
        <v>29084441.194636028</v>
      </c>
      <c r="I5" s="4">
        <v>29675505.874831133</v>
      </c>
      <c r="J5" s="4">
        <v>27569092.279212341</v>
      </c>
      <c r="K5" s="4">
        <v>27696035.417154167</v>
      </c>
      <c r="L5" s="4">
        <v>28460007.205657676</v>
      </c>
      <c r="M5" s="4">
        <v>29533805.636723366</v>
      </c>
      <c r="N5" s="10">
        <v>352575943.29791802</v>
      </c>
      <c r="O5" t="s">
        <v>23</v>
      </c>
    </row>
    <row r="6" spans="1:15" x14ac:dyDescent="0.25">
      <c r="B6" s="3">
        <f>SUM(B4:B5)</f>
        <v>93930264.951220453</v>
      </c>
      <c r="C6" s="3">
        <f t="shared" ref="C6:N6" si="0">SUM(C4:C5)</f>
        <v>86731902.072493911</v>
      </c>
      <c r="D6" s="3">
        <f t="shared" si="0"/>
        <v>84543892.931851283</v>
      </c>
      <c r="E6" s="3">
        <f t="shared" si="0"/>
        <v>73075156.414053544</v>
      </c>
      <c r="F6" s="3">
        <f t="shared" si="0"/>
        <v>65945983.043447256</v>
      </c>
      <c r="G6" s="3">
        <f t="shared" si="0"/>
        <v>64642400.649464622</v>
      </c>
      <c r="H6" s="3">
        <f t="shared" si="0"/>
        <v>69726699.916796654</v>
      </c>
      <c r="I6" s="3">
        <f t="shared" si="0"/>
        <v>69547497.69708547</v>
      </c>
      <c r="J6" s="3">
        <f t="shared" si="0"/>
        <v>64166871.267433695</v>
      </c>
      <c r="K6" s="3">
        <f t="shared" si="0"/>
        <v>66745252.3622334</v>
      </c>
      <c r="L6" s="3">
        <f t="shared" si="0"/>
        <v>72887240.075733915</v>
      </c>
      <c r="M6" s="3">
        <f t="shared" si="0"/>
        <v>85590545.772525147</v>
      </c>
      <c r="N6" s="3">
        <f t="shared" si="0"/>
        <v>897533707.15433931</v>
      </c>
    </row>
    <row r="8" spans="1:15" x14ac:dyDescent="0.25">
      <c r="A8" t="s">
        <v>14</v>
      </c>
    </row>
    <row r="9" spans="1:15" x14ac:dyDescent="0.25">
      <c r="A9" s="5" t="s">
        <v>17</v>
      </c>
      <c r="B9" s="6">
        <v>95371343.910404548</v>
      </c>
      <c r="C9" s="6">
        <v>89381174.104811341</v>
      </c>
      <c r="D9" s="6">
        <v>83302650.72317566</v>
      </c>
      <c r="E9" s="6">
        <v>73461849.579466671</v>
      </c>
      <c r="F9" s="6">
        <v>63606015.8190336</v>
      </c>
      <c r="G9" s="6">
        <v>63764863.700075291</v>
      </c>
      <c r="H9" s="6">
        <v>69725941.39971602</v>
      </c>
      <c r="I9" s="6">
        <v>71386187.771566674</v>
      </c>
      <c r="J9" s="6">
        <v>62324759.198941015</v>
      </c>
      <c r="K9" s="6">
        <v>66317778.562466681</v>
      </c>
      <c r="L9" s="6">
        <v>72167989.246621847</v>
      </c>
      <c r="M9" s="6">
        <v>89337977.012460679</v>
      </c>
      <c r="N9" s="6">
        <v>900148531.02873993</v>
      </c>
    </row>
    <row r="11" spans="1:15" x14ac:dyDescent="0.25">
      <c r="A11" t="s">
        <v>18</v>
      </c>
    </row>
    <row r="12" spans="1:15" x14ac:dyDescent="0.25">
      <c r="A12" t="s">
        <v>20</v>
      </c>
      <c r="B12" s="1">
        <f>B4/B6*B9</f>
        <v>60551818.053688392</v>
      </c>
      <c r="C12" s="1">
        <f t="shared" ref="C12:M12" si="1">C4/C6*C9</f>
        <v>56743697.332790457</v>
      </c>
      <c r="D12" s="1">
        <f t="shared" si="1"/>
        <v>51954818.89950671</v>
      </c>
      <c r="E12" s="1">
        <f t="shared" si="1"/>
        <v>45208049.8472692</v>
      </c>
      <c r="F12" s="1">
        <f t="shared" si="1"/>
        <v>37256765.741548091</v>
      </c>
      <c r="G12" s="1">
        <f t="shared" si="1"/>
        <v>36781252.402844049</v>
      </c>
      <c r="H12" s="1">
        <f t="shared" si="1"/>
        <v>40641816.598161161</v>
      </c>
      <c r="I12" s="1">
        <f t="shared" si="1"/>
        <v>40926123.718310267</v>
      </c>
      <c r="J12" s="1">
        <f t="shared" si="1"/>
        <v>35547124.514618456</v>
      </c>
      <c r="K12" s="1">
        <f t="shared" si="1"/>
        <v>38799123.993825771</v>
      </c>
      <c r="L12" s="1">
        <f t="shared" si="1"/>
        <v>43988825.214034453</v>
      </c>
      <c r="M12" s="1">
        <f t="shared" si="1"/>
        <v>58511085.73317831</v>
      </c>
      <c r="N12" s="3">
        <f>SUM(B12:M12)</f>
        <v>546910502.04977536</v>
      </c>
    </row>
    <row r="13" spans="1:15" x14ac:dyDescent="0.25">
      <c r="A13" s="5" t="s">
        <v>19</v>
      </c>
      <c r="B13" s="7">
        <f>B5/B6*B9</f>
        <v>34819525.856716149</v>
      </c>
      <c r="C13" s="7">
        <f t="shared" ref="C13:M13" si="2">C5/C6*C9</f>
        <v>32637476.772020884</v>
      </c>
      <c r="D13" s="7">
        <f t="shared" si="2"/>
        <v>31347831.823668953</v>
      </c>
      <c r="E13" s="7">
        <f t="shared" si="2"/>
        <v>28253799.73219746</v>
      </c>
      <c r="F13" s="7">
        <f t="shared" si="2"/>
        <v>26349250.077485513</v>
      </c>
      <c r="G13" s="7">
        <f t="shared" si="2"/>
        <v>26983611.297231238</v>
      </c>
      <c r="H13" s="7">
        <f t="shared" si="2"/>
        <v>29084124.801554855</v>
      </c>
      <c r="I13" s="7">
        <f t="shared" si="2"/>
        <v>30460064.053256396</v>
      </c>
      <c r="J13" s="7">
        <f t="shared" si="2"/>
        <v>26777634.684322558</v>
      </c>
      <c r="K13" s="7">
        <f t="shared" si="2"/>
        <v>27518654.56864091</v>
      </c>
      <c r="L13" s="7">
        <f t="shared" si="2"/>
        <v>28179164.03258739</v>
      </c>
      <c r="M13" s="7">
        <f t="shared" si="2"/>
        <v>30826891.279282365</v>
      </c>
      <c r="N13" s="11">
        <f>SUM(B13:M13)</f>
        <v>353238028.97896469</v>
      </c>
      <c r="O13" t="s">
        <v>24</v>
      </c>
    </row>
    <row r="14" spans="1:15" x14ac:dyDescent="0.25">
      <c r="B14" s="3">
        <f>B12+B13</f>
        <v>95371343.910404533</v>
      </c>
      <c r="C14" s="3">
        <f t="shared" ref="C14:M14" si="3">C12+C13</f>
        <v>89381174.104811341</v>
      </c>
      <c r="D14" s="3">
        <f t="shared" si="3"/>
        <v>83302650.72317566</v>
      </c>
      <c r="E14" s="3">
        <f t="shared" si="3"/>
        <v>73461849.579466656</v>
      </c>
      <c r="F14" s="3">
        <f t="shared" si="3"/>
        <v>63606015.819033608</v>
      </c>
      <c r="G14" s="3">
        <f t="shared" si="3"/>
        <v>63764863.700075284</v>
      </c>
      <c r="H14" s="3">
        <f t="shared" si="3"/>
        <v>69725941.39971602</v>
      </c>
      <c r="I14" s="3">
        <f t="shared" si="3"/>
        <v>71386187.771566659</v>
      </c>
      <c r="J14" s="3">
        <f t="shared" si="3"/>
        <v>62324759.198941015</v>
      </c>
      <c r="K14" s="3">
        <f t="shared" si="3"/>
        <v>66317778.562466681</v>
      </c>
      <c r="L14" s="3">
        <f t="shared" si="3"/>
        <v>72167989.246621847</v>
      </c>
      <c r="M14" s="3">
        <f t="shared" si="3"/>
        <v>89337977.012460679</v>
      </c>
      <c r="N14" s="3">
        <f>SUM(B14:M14)</f>
        <v>900148531.02873993</v>
      </c>
    </row>
    <row r="16" spans="1:15" x14ac:dyDescent="0.25">
      <c r="A16" t="s">
        <v>21</v>
      </c>
      <c r="B16" s="3"/>
    </row>
    <row r="17" spans="1:15" x14ac:dyDescent="0.25">
      <c r="A17" t="s">
        <v>0</v>
      </c>
      <c r="B17" s="3">
        <f>B13-B5</f>
        <v>526129.59012110531</v>
      </c>
      <c r="C17" s="3">
        <f t="shared" ref="C17:N17" si="4">C13-C5</f>
        <v>967379.93524377421</v>
      </c>
      <c r="D17" s="3">
        <f t="shared" si="4"/>
        <v>-467095.0044471696</v>
      </c>
      <c r="E17" s="3">
        <f t="shared" si="4"/>
        <v>148724.15159617364</v>
      </c>
      <c r="F17" s="3">
        <f t="shared" si="4"/>
        <v>-969348.27272650599</v>
      </c>
      <c r="G17" s="3">
        <f t="shared" si="4"/>
        <v>-371350.53017061204</v>
      </c>
      <c r="H17" s="3">
        <f t="shared" si="4"/>
        <v>-316.39308117330074</v>
      </c>
      <c r="I17" s="3">
        <f t="shared" si="4"/>
        <v>784558.17842526361</v>
      </c>
      <c r="J17" s="3">
        <f t="shared" si="4"/>
        <v>-791457.59488978237</v>
      </c>
      <c r="K17" s="3">
        <f t="shared" si="4"/>
        <v>-177380.84851325676</v>
      </c>
      <c r="L17" s="3">
        <f t="shared" si="4"/>
        <v>-280843.17307028547</v>
      </c>
      <c r="M17" s="3">
        <f t="shared" si="4"/>
        <v>1293085.6425589994</v>
      </c>
      <c r="N17" s="3">
        <f t="shared" si="4"/>
        <v>662085.68104666471</v>
      </c>
      <c r="O17" s="3"/>
    </row>
    <row r="18" spans="1:15" x14ac:dyDescent="0.25">
      <c r="A18" t="s">
        <v>22</v>
      </c>
      <c r="B18" s="8">
        <v>9.1789999999999997E-2</v>
      </c>
      <c r="C18" s="8">
        <v>9.851E-2</v>
      </c>
      <c r="D18" s="8">
        <v>0.1061</v>
      </c>
      <c r="E18" s="8">
        <v>0.11132</v>
      </c>
      <c r="F18" s="8">
        <v>0.10749</v>
      </c>
      <c r="G18" s="8">
        <v>9.5449999999999993E-2</v>
      </c>
      <c r="H18" s="8">
        <v>8.3059999999999995E-2</v>
      </c>
      <c r="I18" s="8">
        <v>7.1029999999999996E-2</v>
      </c>
      <c r="J18" s="8">
        <v>9.5310000000000006E-2</v>
      </c>
      <c r="K18" s="8">
        <v>0.11226</v>
      </c>
      <c r="L18" s="8">
        <v>0.11108999999999999</v>
      </c>
      <c r="M18" s="8">
        <v>8.7080000000000005E-2</v>
      </c>
    </row>
    <row r="19" spans="1:15" x14ac:dyDescent="0.25">
      <c r="B19" s="3">
        <f>B17*B18</f>
        <v>48293.435077216258</v>
      </c>
      <c r="C19" s="3">
        <f t="shared" ref="C19:M19" si="5">C17*C18</f>
        <v>95296.5974208642</v>
      </c>
      <c r="D19" s="3">
        <f t="shared" si="5"/>
        <v>-49558.779971844691</v>
      </c>
      <c r="E19" s="3">
        <f t="shared" si="5"/>
        <v>16555.97255568605</v>
      </c>
      <c r="F19" s="3">
        <f t="shared" si="5"/>
        <v>-104195.24583537213</v>
      </c>
      <c r="G19" s="3">
        <f t="shared" si="5"/>
        <v>-35445.408104784918</v>
      </c>
      <c r="H19" s="3">
        <f t="shared" si="5"/>
        <v>-26.279609322254359</v>
      </c>
      <c r="I19" s="3">
        <f t="shared" si="5"/>
        <v>55727.167413546471</v>
      </c>
      <c r="J19" s="3">
        <f t="shared" si="5"/>
        <v>-75433.823368945159</v>
      </c>
      <c r="K19" s="3">
        <f t="shared" si="5"/>
        <v>-19912.774054098205</v>
      </c>
      <c r="L19" s="3">
        <f t="shared" si="5"/>
        <v>-31198.86809637801</v>
      </c>
      <c r="M19" s="3">
        <f t="shared" si="5"/>
        <v>112601.89775403767</v>
      </c>
      <c r="N19" s="9">
        <f>SUM(B19:M19)</f>
        <v>12703.891180605278</v>
      </c>
      <c r="O19" s="3"/>
    </row>
    <row r="22" spans="1:15" x14ac:dyDescent="0.25">
      <c r="M2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"/>
  <sheetViews>
    <sheetView tabSelected="1" workbookViewId="0">
      <selection activeCell="B21" sqref="B21"/>
    </sheetView>
  </sheetViews>
  <sheetFormatPr defaultRowHeight="15" x14ac:dyDescent="0.25"/>
  <cols>
    <col min="1" max="1" width="36.85546875" bestFit="1" customWidth="1"/>
    <col min="2" max="2" width="14.85546875" bestFit="1" customWidth="1"/>
    <col min="3" max="3" width="16" bestFit="1" customWidth="1"/>
    <col min="4" max="9" width="14.28515625" bestFit="1" customWidth="1"/>
    <col min="10" max="10" width="18.140625" bestFit="1" customWidth="1"/>
    <col min="11" max="11" width="15.28515625" bestFit="1" customWidth="1"/>
    <col min="12" max="12" width="17.7109375" bestFit="1" customWidth="1"/>
    <col min="13" max="13" width="17.42578125" bestFit="1" customWidth="1"/>
    <col min="14" max="14" width="15.28515625" bestFit="1" customWidth="1"/>
    <col min="15" max="15" width="12.28515625" bestFit="1" customWidth="1"/>
  </cols>
  <sheetData>
    <row r="3" spans="1:15" x14ac:dyDescent="0.25">
      <c r="A3" t="s">
        <v>16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31</v>
      </c>
      <c r="I3" s="2" t="s">
        <v>32</v>
      </c>
      <c r="J3" s="2" t="s">
        <v>33</v>
      </c>
      <c r="K3" s="2" t="s">
        <v>34</v>
      </c>
      <c r="L3" s="2" t="s">
        <v>35</v>
      </c>
      <c r="M3" s="2" t="s">
        <v>36</v>
      </c>
      <c r="N3" s="2" t="s">
        <v>13</v>
      </c>
    </row>
    <row r="4" spans="1:15" x14ac:dyDescent="0.25">
      <c r="A4" t="s">
        <v>15</v>
      </c>
      <c r="B4" s="1">
        <v>58227742.138009883</v>
      </c>
      <c r="C4" s="1">
        <v>51454617.588853717</v>
      </c>
      <c r="D4" s="1">
        <v>53591178.048974901</v>
      </c>
      <c r="E4" s="1">
        <v>42429241.955811389</v>
      </c>
      <c r="F4" s="1">
        <v>37394983.119730011</v>
      </c>
      <c r="G4" s="1">
        <v>35146384.568617739</v>
      </c>
      <c r="H4" s="1">
        <v>38154018.552886508</v>
      </c>
      <c r="I4" s="1">
        <v>36925625.012289882</v>
      </c>
      <c r="J4" s="1">
        <v>36073997.252216183</v>
      </c>
      <c r="K4" s="1">
        <v>39533048.568619162</v>
      </c>
      <c r="L4" s="1">
        <v>49238962.223263763</v>
      </c>
      <c r="M4" s="1">
        <v>64233462.850946046</v>
      </c>
      <c r="N4" s="1">
        <f>SUM(B4:M4)</f>
        <v>542403261.8802191</v>
      </c>
    </row>
    <row r="5" spans="1:15" x14ac:dyDescent="0.25">
      <c r="A5" t="s">
        <v>0</v>
      </c>
      <c r="B5" s="4">
        <v>31721886.941979069</v>
      </c>
      <c r="C5" s="4">
        <v>28933266.76718419</v>
      </c>
      <c r="D5" s="4">
        <v>31344617.880502969</v>
      </c>
      <c r="E5" s="4">
        <v>26904003.443203591</v>
      </c>
      <c r="F5" s="4">
        <v>26282069.316249829</v>
      </c>
      <c r="G5" s="4">
        <v>25865494.297140084</v>
      </c>
      <c r="H5" s="4">
        <v>22876537.30047388</v>
      </c>
      <c r="I5" s="4">
        <v>22578651.611580405</v>
      </c>
      <c r="J5" s="4">
        <v>22305791.315136518</v>
      </c>
      <c r="K5" s="4">
        <v>22410397.743302409</v>
      </c>
      <c r="L5" s="4">
        <v>23820838.180938046</v>
      </c>
      <c r="M5" s="4">
        <v>26440029.830158189</v>
      </c>
      <c r="N5" s="10">
        <f>SUM(B5:M5)</f>
        <v>311483584.62784916</v>
      </c>
      <c r="O5" t="s">
        <v>23</v>
      </c>
    </row>
    <row r="6" spans="1:15" x14ac:dyDescent="0.25">
      <c r="B6" s="3">
        <f>SUM(B4:B5)</f>
        <v>89949629.079988956</v>
      </c>
      <c r="C6" s="3">
        <f t="shared" ref="C6:N6" si="0">SUM(C4:C5)</f>
        <v>80387884.356037915</v>
      </c>
      <c r="D6" s="3">
        <f t="shared" si="0"/>
        <v>84935795.92947787</v>
      </c>
      <c r="E6" s="3">
        <f t="shared" si="0"/>
        <v>69333245.39901498</v>
      </c>
      <c r="F6" s="3">
        <f t="shared" si="0"/>
        <v>63677052.435979843</v>
      </c>
      <c r="G6" s="3">
        <f t="shared" si="0"/>
        <v>61011878.865757823</v>
      </c>
      <c r="H6" s="3">
        <f t="shared" si="0"/>
        <v>61030555.853360385</v>
      </c>
      <c r="I6" s="3">
        <f t="shared" si="0"/>
        <v>59504276.623870283</v>
      </c>
      <c r="J6" s="3">
        <f t="shared" si="0"/>
        <v>58379788.567352697</v>
      </c>
      <c r="K6" s="3">
        <f t="shared" si="0"/>
        <v>61943446.311921567</v>
      </c>
      <c r="L6" s="3">
        <f t="shared" si="0"/>
        <v>73059800.404201806</v>
      </c>
      <c r="M6" s="3">
        <f t="shared" si="0"/>
        <v>90673492.681104243</v>
      </c>
      <c r="N6" s="3">
        <f t="shared" si="0"/>
        <v>853886846.50806832</v>
      </c>
    </row>
    <row r="8" spans="1:15" x14ac:dyDescent="0.25">
      <c r="A8" t="s">
        <v>37</v>
      </c>
    </row>
    <row r="9" spans="1:15" x14ac:dyDescent="0.25">
      <c r="A9" s="5" t="s">
        <v>17</v>
      </c>
      <c r="B9" s="6">
        <v>89616645.750000015</v>
      </c>
      <c r="C9" s="6">
        <v>78778137.700000003</v>
      </c>
      <c r="D9" s="6">
        <v>86013589.709999993</v>
      </c>
      <c r="E9" s="6">
        <v>68114515.959999993</v>
      </c>
      <c r="F9" s="6">
        <v>63190968.829999998</v>
      </c>
      <c r="G9" s="6">
        <v>60583941.109999999</v>
      </c>
      <c r="H9" s="6">
        <v>60908833.850000001</v>
      </c>
      <c r="I9" s="6">
        <v>59019223.534299999</v>
      </c>
      <c r="J9" s="6">
        <v>57971676.26699999</v>
      </c>
      <c r="K9" s="6">
        <v>59357487.392999999</v>
      </c>
      <c r="L9" s="6">
        <v>72966070.808699995</v>
      </c>
      <c r="M9" s="6">
        <v>90340179.037</v>
      </c>
      <c r="N9" s="1">
        <f>SUM(B9:M9)</f>
        <v>846861269.95000005</v>
      </c>
    </row>
    <row r="11" spans="1:15" x14ac:dyDescent="0.25">
      <c r="A11" t="s">
        <v>18</v>
      </c>
    </row>
    <row r="12" spans="1:15" x14ac:dyDescent="0.25">
      <c r="A12" t="s">
        <v>20</v>
      </c>
      <c r="B12" s="1">
        <v>58012189.637425251</v>
      </c>
      <c r="C12" s="1">
        <v>50424252.139322571</v>
      </c>
      <c r="D12" s="1">
        <v>54271223.932573818</v>
      </c>
      <c r="E12" s="1">
        <v>41683427.073657155</v>
      </c>
      <c r="F12" s="1">
        <v>37109525.681845799</v>
      </c>
      <c r="G12" s="1">
        <v>34899867.575289458</v>
      </c>
      <c r="H12" s="1">
        <v>38077922.513622738</v>
      </c>
      <c r="I12" s="1">
        <v>36624623.311021574</v>
      </c>
      <c r="J12" s="1">
        <v>35821816.791087337</v>
      </c>
      <c r="K12" s="1">
        <v>37882658.646440983</v>
      </c>
      <c r="L12" s="1">
        <v>49175792.765003778</v>
      </c>
      <c r="M12" s="1">
        <v>63997342.139774367</v>
      </c>
      <c r="N12" s="3">
        <f>SUM(B12:M12)</f>
        <v>537980642.20706487</v>
      </c>
    </row>
    <row r="13" spans="1:15" x14ac:dyDescent="0.25">
      <c r="A13" s="5" t="s">
        <v>19</v>
      </c>
      <c r="B13" s="7">
        <f>B5/B6*B9</f>
        <v>31604456.11257476</v>
      </c>
      <c r="C13" s="7">
        <f t="shared" ref="C13:M13" si="1">C5/C6*C9</f>
        <v>28353885.560677428</v>
      </c>
      <c r="D13" s="7">
        <f t="shared" si="1"/>
        <v>31742365.777426176</v>
      </c>
      <c r="E13" s="7">
        <f t="shared" si="1"/>
        <v>26431088.886342842</v>
      </c>
      <c r="F13" s="7">
        <f t="shared" si="1"/>
        <v>26081443.148154203</v>
      </c>
      <c r="G13" s="7">
        <f t="shared" si="1"/>
        <v>25684073.534710538</v>
      </c>
      <c r="H13" s="7">
        <f t="shared" si="1"/>
        <v>22830911.336377259</v>
      </c>
      <c r="I13" s="7">
        <f t="shared" si="1"/>
        <v>22394600.223278429</v>
      </c>
      <c r="J13" s="7">
        <f t="shared" si="1"/>
        <v>22149859.475912649</v>
      </c>
      <c r="K13" s="7">
        <f t="shared" si="1"/>
        <v>21474828.746559016</v>
      </c>
      <c r="L13" s="7">
        <f t="shared" si="1"/>
        <v>23790278.043696214</v>
      </c>
      <c r="M13" s="7">
        <f t="shared" si="1"/>
        <v>26342836.897225637</v>
      </c>
      <c r="N13" s="11">
        <f>SUM(B13:M13)</f>
        <v>308880627.74293512</v>
      </c>
      <c r="O13" t="s">
        <v>24</v>
      </c>
    </row>
    <row r="14" spans="1:15" x14ac:dyDescent="0.25">
      <c r="B14" s="3">
        <f>B12+B13</f>
        <v>89616645.750000015</v>
      </c>
      <c r="C14" s="3">
        <f t="shared" ref="C14:M14" si="2">C12+C13</f>
        <v>78778137.700000003</v>
      </c>
      <c r="D14" s="3">
        <f t="shared" si="2"/>
        <v>86013589.709999993</v>
      </c>
      <c r="E14" s="3">
        <f t="shared" si="2"/>
        <v>68114515.959999993</v>
      </c>
      <c r="F14" s="3">
        <f t="shared" si="2"/>
        <v>63190968.829999998</v>
      </c>
      <c r="G14" s="3">
        <f t="shared" si="2"/>
        <v>60583941.109999999</v>
      </c>
      <c r="H14" s="3">
        <f t="shared" si="2"/>
        <v>60908833.849999994</v>
      </c>
      <c r="I14" s="3">
        <f t="shared" si="2"/>
        <v>59019223.534299999</v>
      </c>
      <c r="J14" s="3">
        <f t="shared" si="2"/>
        <v>57971676.26699999</v>
      </c>
      <c r="K14" s="3">
        <f t="shared" si="2"/>
        <v>59357487.392999999</v>
      </c>
      <c r="L14" s="3">
        <f t="shared" si="2"/>
        <v>72966070.808699995</v>
      </c>
      <c r="M14" s="3">
        <f t="shared" si="2"/>
        <v>90340179.037</v>
      </c>
      <c r="N14" s="3">
        <f>SUM(B14:M14)</f>
        <v>846861269.94999981</v>
      </c>
    </row>
    <row r="16" spans="1:15" x14ac:dyDescent="0.25">
      <c r="A16" t="s">
        <v>21</v>
      </c>
      <c r="B16" s="3"/>
    </row>
    <row r="17" spans="1:15" x14ac:dyDescent="0.25">
      <c r="A17" t="s">
        <v>0</v>
      </c>
      <c r="B17" s="3">
        <f>B13-B5</f>
        <v>-117430.82940430939</v>
      </c>
      <c r="C17" s="3">
        <f t="shared" ref="C17:N17" si="3">C13-C5</f>
        <v>-579381.20650676265</v>
      </c>
      <c r="D17" s="3">
        <f t="shared" si="3"/>
        <v>397747.89692320675</v>
      </c>
      <c r="E17" s="3">
        <f t="shared" si="3"/>
        <v>-472914.55686074868</v>
      </c>
      <c r="F17" s="3">
        <f t="shared" si="3"/>
        <v>-200626.16809562594</v>
      </c>
      <c r="G17" s="3">
        <f t="shared" si="3"/>
        <v>-181420.76242954656</v>
      </c>
      <c r="H17" s="3">
        <f t="shared" si="3"/>
        <v>-45625.964096620679</v>
      </c>
      <c r="I17" s="3">
        <f t="shared" si="3"/>
        <v>-184051.38830197603</v>
      </c>
      <c r="J17" s="3">
        <f t="shared" si="3"/>
        <v>-155931.83922386914</v>
      </c>
      <c r="K17" s="3">
        <f t="shared" si="3"/>
        <v>-935568.9967433922</v>
      </c>
      <c r="L17" s="3">
        <f t="shared" si="3"/>
        <v>-30560.137241832912</v>
      </c>
      <c r="M17" s="3">
        <f t="shared" si="3"/>
        <v>-97192.93293255195</v>
      </c>
      <c r="N17" s="3">
        <f t="shared" si="3"/>
        <v>-2602956.8849140406</v>
      </c>
      <c r="O17" s="3"/>
    </row>
    <row r="18" spans="1:15" x14ac:dyDescent="0.25">
      <c r="A18" t="s">
        <v>22</v>
      </c>
      <c r="B18" s="8">
        <v>8.2269999999999996E-2</v>
      </c>
      <c r="C18" s="8">
        <v>8.6389999999999995E-2</v>
      </c>
      <c r="D18" s="8">
        <v>7.1349999999999997E-2</v>
      </c>
      <c r="E18" s="8">
        <v>0.10778</v>
      </c>
      <c r="F18" s="8">
        <v>0.12307</v>
      </c>
      <c r="G18" s="8">
        <v>0.11848</v>
      </c>
      <c r="H18" s="8">
        <v>0.1128</v>
      </c>
      <c r="I18" s="8">
        <v>0.10109</v>
      </c>
      <c r="J18" s="8">
        <v>8.8639999999999997E-2</v>
      </c>
      <c r="K18" s="8">
        <v>0.12562999999999999</v>
      </c>
      <c r="L18" s="8">
        <v>9.7040000000000001E-2</v>
      </c>
      <c r="M18" s="8">
        <v>9.2069999999999999E-2</v>
      </c>
    </row>
    <row r="19" spans="1:15" x14ac:dyDescent="0.25">
      <c r="B19" s="3">
        <f>B17*B18</f>
        <v>-9661.0343350925341</v>
      </c>
      <c r="C19" s="3">
        <f t="shared" ref="C19:M19" si="4">C17*C18</f>
        <v>-50052.742430119222</v>
      </c>
      <c r="D19" s="3">
        <f t="shared" si="4"/>
        <v>28379.312445470801</v>
      </c>
      <c r="E19" s="3">
        <f t="shared" si="4"/>
        <v>-50970.730938451496</v>
      </c>
      <c r="F19" s="3">
        <f t="shared" si="4"/>
        <v>-24691.062507528684</v>
      </c>
      <c r="G19" s="3">
        <f t="shared" si="4"/>
        <v>-21494.731932652678</v>
      </c>
      <c r="H19" s="3">
        <f t="shared" si="4"/>
        <v>-5146.6087500988124</v>
      </c>
      <c r="I19" s="3">
        <f t="shared" si="4"/>
        <v>-18605.754843446757</v>
      </c>
      <c r="J19" s="3">
        <f t="shared" si="4"/>
        <v>-13821.79822880376</v>
      </c>
      <c r="K19" s="3">
        <f t="shared" si="4"/>
        <v>-117535.53306087236</v>
      </c>
      <c r="L19" s="3">
        <f t="shared" si="4"/>
        <v>-2965.5557179474658</v>
      </c>
      <c r="M19" s="3">
        <f t="shared" si="4"/>
        <v>-8948.5533351000577</v>
      </c>
      <c r="N19" s="9">
        <f>SUM(B19:M19)</f>
        <v>-295514.79363464302</v>
      </c>
      <c r="O19" s="3"/>
    </row>
    <row r="22" spans="1:15" x14ac:dyDescent="0.25">
      <c r="M2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</vt:lpstr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Luttrell, Tiija</dc:creator>
  <cp:lastModifiedBy>Luttrell, Tiija</cp:lastModifiedBy>
  <dcterms:created xsi:type="dcterms:W3CDTF">2019-01-31T20:26:42Z</dcterms:created>
  <dcterms:modified xsi:type="dcterms:W3CDTF">2019-03-04T19:57:17Z</dcterms:modified>
</cp:coreProperties>
</file>