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T:\5. TESI UTILITIES\CPUC\CPUC 2019 CoS\IRs\Models\Final Filing\Missing IRs\"/>
    </mc:Choice>
  </mc:AlternateContent>
  <xr:revisionPtr revIDLastSave="0" documentId="8_{E9683CB4-AC40-46AC-ACB7-B2FA6995D368}" xr6:coauthVersionLast="43" xr6:coauthVersionMax="43" xr10:uidLastSave="{00000000-0000-0000-0000-000000000000}"/>
  <bookViews>
    <workbookView xWindow="-120" yWindow="-120" windowWidth="57840" windowHeight="15840" xr2:uid="{D3B46EF2-97D8-464D-A501-75BDA35E0D86}"/>
  </bookViews>
  <sheets>
    <sheet name="App 2-H Other_Oper_Rev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ftn1">"#N/A"</definedName>
    <definedName name="_ftnref1">"#N/A"</definedName>
    <definedName name="_Parse_Out" localSheetId="0" hidden="1">#REF!</definedName>
    <definedName name="_Parse_Out" hidden="1">#REF!</definedName>
    <definedName name="ApprovedYr">'[2]Z1.ModelVariables'!$C$12</definedName>
    <definedName name="AS2DocOpenMode" hidden="1">"AS2DocumentEdit"</definedName>
    <definedName name="BI_LDCLIST">'[3]3. Rate Class Selection'!$B$19:$B$21</definedName>
    <definedName name="Bridge_Year">'[1]0.1 LDC Info'!$E$23</definedName>
    <definedName name="BridgeYear">"#N/A"</definedName>
    <definedName name="contactf">"#REF!"</definedName>
    <definedName name="CRLF">'[2]Z1.ModelVariables'!$C$10</definedName>
    <definedName name="CustomerAdministration" localSheetId="0">#REF!</definedName>
    <definedName name="CustomerAdministration">#REF!</definedName>
    <definedName name="EBCaseNumber">"#N/A"</definedName>
    <definedName name="EBNumber">'[1]0.1 LDC Info'!$E$15</definedName>
    <definedName name="Fixed_Charges" localSheetId="0">#REF!</definedName>
    <definedName name="Fixed_Charges">#REF!</definedName>
    <definedName name="histdate">[4]Financials!$E$76</definedName>
    <definedName name="holidays">#N/A</definedName>
    <definedName name="Incr2000">"#REF!"</definedName>
    <definedName name="infra">"#REF!"</definedName>
    <definedName name="IRMWG">"#N/A"</definedName>
    <definedName name="IRMWG_1">"#N/A"</definedName>
    <definedName name="Last_Rebasing_Year">'[1]0.1 LDC Info'!$E$27</definedName>
    <definedName name="LDC_LIST">[5]lists!$AM$1:$AM$80</definedName>
    <definedName name="LDC_LIST_1" localSheetId="0">#REF!</definedName>
    <definedName name="LDC_LIST_1">#REF!</definedName>
    <definedName name="LDC_LIST_2">[6]lists!$AM$1:$AM$80</definedName>
    <definedName name="LDCLIST">"#REF!"</definedName>
    <definedName name="LDCLIST_1">"#REF!"</definedName>
    <definedName name="LDCLIST_10">"#N/A"</definedName>
    <definedName name="LDCLIST_2">"#REF!"</definedName>
    <definedName name="LDCLIST_3">"#REF!"</definedName>
    <definedName name="LDCLIST_4">"#REF!"</definedName>
    <definedName name="LDCLIST_5">"#REF!"</definedName>
    <definedName name="LDCLIST_6">"#N/A"</definedName>
    <definedName name="LDCLIST_7">"#REF!"</definedName>
    <definedName name="LDCLIST_8">"#REF!"</definedName>
    <definedName name="LDCLIST_9">"#REF!"</definedName>
    <definedName name="LDCNAMES" localSheetId="0">#REF!</definedName>
    <definedName name="LDCNAMES">#REF!</definedName>
    <definedName name="LIMIT">"#REF!"</definedName>
    <definedName name="LossFactors" localSheetId="0">#REF!</definedName>
    <definedName name="LossFactors">#REF!</definedName>
    <definedName name="man_beg_bud">"#REF!"</definedName>
    <definedName name="man_end_bud">"#REF!"</definedName>
    <definedName name="man12ACT">"#REF!"</definedName>
    <definedName name="MANBUD">"#REF!"</definedName>
    <definedName name="manCYACT">"#REF!"</definedName>
    <definedName name="manCYBUD">"#REF!"</definedName>
    <definedName name="manCYF">"#REF!"</definedName>
    <definedName name="MANEND">"#REF!"</definedName>
    <definedName name="manNYbud">"#REF!"</definedName>
    <definedName name="manpower_costs">"#REF!"</definedName>
    <definedName name="manPYACT">"#REF!"</definedName>
    <definedName name="MANSTART">"#REF!"</definedName>
    <definedName name="mat_beg_bud">"#REF!"</definedName>
    <definedName name="mat_end_bud">"#REF!"</definedName>
    <definedName name="mat12ACT">"#REF!"</definedName>
    <definedName name="MATBUD">"#REF!"</definedName>
    <definedName name="matCYACT">"#REF!"</definedName>
    <definedName name="matCYBUD">"#REF!"</definedName>
    <definedName name="matCYF">"#REF!"</definedName>
    <definedName name="MATEND">"#REF!"</definedName>
    <definedName name="material_costs">"#REF!"</definedName>
    <definedName name="matNYbud">"#REF!"</definedName>
    <definedName name="matPYACT">"#REF!"</definedName>
    <definedName name="MATSTART">"#REF!"</definedName>
    <definedName name="NonPayment" localSheetId="0">#REF!</definedName>
    <definedName name="NonPayment">#REF!</definedName>
    <definedName name="OLE_LINK1">"#REF!"</definedName>
    <definedName name="OLE_LINK7">"#REF!"</definedName>
    <definedName name="oth_beg_bud">"#REF!"</definedName>
    <definedName name="oth_end_bud">"#REF!"</definedName>
    <definedName name="oth12ACT">"#REF!"</definedName>
    <definedName name="othCYACT">"#REF!"</definedName>
    <definedName name="othCYBUD">"#REF!"</definedName>
    <definedName name="othCYF">"#REF!"</definedName>
    <definedName name="OTHEND">"#REF!"</definedName>
    <definedName name="other_costs">"#REF!"</definedName>
    <definedName name="OTHERBUD">"#REF!"</definedName>
    <definedName name="othNYbud">"#REF!"</definedName>
    <definedName name="othPYACT">"#REF!"</definedName>
    <definedName name="OTHSTART">"#REF!"</definedName>
    <definedName name="print_end">"#REF!"</definedName>
    <definedName name="Rate_Class" localSheetId="0">#REF!</definedName>
    <definedName name="Rate_Class">#REF!</definedName>
    <definedName name="ratedescription">[7]hidden1!$D$1:$D$122</definedName>
    <definedName name="RebaseYear">"#N/A"</definedName>
    <definedName name="RebaseYear_1">'[8]LDC Info'!$E$24</definedName>
    <definedName name="RMpilsVer">'[2]Z1.ModelVariables'!$C$13</definedName>
    <definedName name="RMversion">'[9]Z1.ModelVariables'!$C$13</definedName>
    <definedName name="SALBENF">"#REF!"</definedName>
    <definedName name="salreg">"#REF!"</definedName>
    <definedName name="SALREGF">"#REF!"</definedName>
    <definedName name="sdfvgsdfsf" localSheetId="0">#REF!</definedName>
    <definedName name="sdfvgsdfsf">#REF!</definedName>
    <definedName name="Start_12" localSheetId="0">#REF!</definedName>
    <definedName name="Start_12">#REF!</definedName>
    <definedName name="Start_5" localSheetId="0">#REF!</definedName>
    <definedName name="Start_5">#REF!</definedName>
    <definedName name="TEMPA">"#REF!"</definedName>
    <definedName name="Test_Year">'[1]0.1 LDC Info'!$E$25</definedName>
    <definedName name="TestYear">"#N/A"</definedName>
    <definedName name="TestYr">'[2]P0.Admin'!$C$13</definedName>
    <definedName name="total_dept">"#REF!"</definedName>
    <definedName name="total_manpower">"#REF!"</definedName>
    <definedName name="total_material">"#REF!"</definedName>
    <definedName name="total_other">"#REF!"</definedName>
    <definedName name="total_transportation">"#REF!"</definedName>
    <definedName name="TRANBUD">"#REF!"</definedName>
    <definedName name="TRANEND">"#REF!"</definedName>
    <definedName name="transportation_costs">"#REF!"</definedName>
    <definedName name="TRANSTART">"#REF!"</definedName>
    <definedName name="trn_beg_bud">"#REF!"</definedName>
    <definedName name="trn_end_bud">"#REF!"</definedName>
    <definedName name="trn12ACT">"#REF!"</definedName>
    <definedName name="trnCYACT">"#REF!"</definedName>
    <definedName name="trnCYBUD">"#REF!"</definedName>
    <definedName name="trnCYF">"#REF!"</definedName>
    <definedName name="trnNYbud">"#REF!"</definedName>
    <definedName name="trnPYACT">"#REF!"</definedName>
    <definedName name="Units" localSheetId="0">#REF!</definedName>
    <definedName name="Units">#REF!</definedName>
    <definedName name="Units1" localSheetId="0">#REF!</definedName>
    <definedName name="Units1">#REF!</definedName>
    <definedName name="Units2" localSheetId="0">#REF!</definedName>
    <definedName name="Units2">#REF!</definedName>
    <definedName name="Utility">[4]Financials!$A$1</definedName>
    <definedName name="utitliy1">[10]Financials!$A$1</definedName>
    <definedName name="valuevx">42.314159</definedName>
    <definedName name="WAGBENF">"#REF!"</definedName>
    <definedName name="wagdob">"#REF!"</definedName>
    <definedName name="wagdobf">"#REF!"</definedName>
    <definedName name="wagreg">"#REF!"</definedName>
    <definedName name="wagregf">"#REF!"</definedName>
    <definedName name="Z_258F368B_AF27_44ED_A772_A0C4A2AFB945_.wvu.Cols" localSheetId="0">#REF!</definedName>
    <definedName name="Z_258F368B_AF27_44ED_A772_A0C4A2AFB945_.wvu.Cols">#REF!</definedName>
    <definedName name="Z_258F368B_AF27_44ED_A772_A0C4A2AFB945_.wvu.Cols_1" localSheetId="0">#REF!</definedName>
    <definedName name="Z_258F368B_AF27_44ED_A772_A0C4A2AFB945_.wvu.Cols_1">#REF!</definedName>
    <definedName name="Z_258F368B_AF27_44ED_A772_A0C4A2AFB945_.wvu.Cols_2">#N/A</definedName>
    <definedName name="Z_258F368B_AF27_44ED_A772_A0C4A2AFB945_.wvu.FilterData" localSheetId="0">#REF!</definedName>
    <definedName name="Z_258F368B_AF27_44ED_A772_A0C4A2AFB945_.wvu.FilterData">#REF!</definedName>
    <definedName name="Z_258F368B_AF27_44ED_A772_A0C4A2AFB945_.wvu.PrintArea" localSheetId="0">#REF!</definedName>
    <definedName name="Z_258F368B_AF27_44ED_A772_A0C4A2AFB945_.wvu.PrintArea">#REF!</definedName>
    <definedName name="Z_258F368B_AF27_44ED_A772_A0C4A2AFB945_.wvu.PrintArea_1">#N/A</definedName>
    <definedName name="Z_258F368B_AF27_44ED_A772_A0C4A2AFB945_.wvu.PrintArea_1_1">#N/A</definedName>
    <definedName name="Z_258F368B_AF27_44ED_A772_A0C4A2AFB945_.wvu.PrintArea_1_2">#N/A</definedName>
    <definedName name="Z_258F368B_AF27_44ED_A772_A0C4A2AFB945_.wvu.PrintArea_1_3">#N/A</definedName>
    <definedName name="Z_258F368B_AF27_44ED_A772_A0C4A2AFB945_.wvu.PrintArea_1_4">#N/A</definedName>
    <definedName name="Z_258F368B_AF27_44ED_A772_A0C4A2AFB945_.wvu.PrintArea_1_5">#N/A</definedName>
    <definedName name="Z_258F368B_AF27_44ED_A772_A0C4A2AFB945_.wvu.PrintArea_10" localSheetId="0">#REF!</definedName>
    <definedName name="Z_258F368B_AF27_44ED_A772_A0C4A2AFB945_.wvu.PrintArea_10">#REF!</definedName>
    <definedName name="Z_258F368B_AF27_44ED_A772_A0C4A2AFB945_.wvu.PrintArea_11" localSheetId="0">#REF!</definedName>
    <definedName name="Z_258F368B_AF27_44ED_A772_A0C4A2AFB945_.wvu.PrintArea_11">#REF!</definedName>
    <definedName name="Z_258F368B_AF27_44ED_A772_A0C4A2AFB945_.wvu.PrintArea_12" localSheetId="0">#REF!</definedName>
    <definedName name="Z_258F368B_AF27_44ED_A772_A0C4A2AFB945_.wvu.PrintArea_12">#REF!</definedName>
    <definedName name="Z_258F368B_AF27_44ED_A772_A0C4A2AFB945_.wvu.PrintArea_13" localSheetId="0">#REF!</definedName>
    <definedName name="Z_258F368B_AF27_44ED_A772_A0C4A2AFB945_.wvu.PrintArea_13">#REF!</definedName>
    <definedName name="Z_258F368B_AF27_44ED_A772_A0C4A2AFB945_.wvu.PrintArea_14" localSheetId="0">#REF!</definedName>
    <definedName name="Z_258F368B_AF27_44ED_A772_A0C4A2AFB945_.wvu.PrintArea_14">#REF!</definedName>
    <definedName name="Z_258F368B_AF27_44ED_A772_A0C4A2AFB945_.wvu.PrintArea_15" localSheetId="0">#REF!</definedName>
    <definedName name="Z_258F368B_AF27_44ED_A772_A0C4A2AFB945_.wvu.PrintArea_15">#REF!</definedName>
    <definedName name="Z_258F368B_AF27_44ED_A772_A0C4A2AFB945_.wvu.PrintArea_16" localSheetId="0">#REF!</definedName>
    <definedName name="Z_258F368B_AF27_44ED_A772_A0C4A2AFB945_.wvu.PrintArea_16">#REF!</definedName>
    <definedName name="Z_258F368B_AF27_44ED_A772_A0C4A2AFB945_.wvu.PrintArea_17" localSheetId="0">#REF!</definedName>
    <definedName name="Z_258F368B_AF27_44ED_A772_A0C4A2AFB945_.wvu.PrintArea_17">#REF!</definedName>
    <definedName name="Z_258F368B_AF27_44ED_A772_A0C4A2AFB945_.wvu.PrintArea_18" localSheetId="0">#REF!</definedName>
    <definedName name="Z_258F368B_AF27_44ED_A772_A0C4A2AFB945_.wvu.PrintArea_18">#REF!</definedName>
    <definedName name="Z_258F368B_AF27_44ED_A772_A0C4A2AFB945_.wvu.PrintArea_19" localSheetId="0">#REF!</definedName>
    <definedName name="Z_258F368B_AF27_44ED_A772_A0C4A2AFB945_.wvu.PrintArea_19">#REF!</definedName>
    <definedName name="Z_258F368B_AF27_44ED_A772_A0C4A2AFB945_.wvu.PrintArea_2" localSheetId="0">#REF!</definedName>
    <definedName name="Z_258F368B_AF27_44ED_A772_A0C4A2AFB945_.wvu.PrintArea_2">#REF!</definedName>
    <definedName name="Z_258F368B_AF27_44ED_A772_A0C4A2AFB945_.wvu.PrintArea_2_1" localSheetId="0">#REF!</definedName>
    <definedName name="Z_258F368B_AF27_44ED_A772_A0C4A2AFB945_.wvu.PrintArea_2_1">#REF!</definedName>
    <definedName name="Z_258F368B_AF27_44ED_A772_A0C4A2AFB945_.wvu.PrintArea_2_2" localSheetId="0">#REF!</definedName>
    <definedName name="Z_258F368B_AF27_44ED_A772_A0C4A2AFB945_.wvu.PrintArea_2_2">#REF!</definedName>
    <definedName name="Z_258F368B_AF27_44ED_A772_A0C4A2AFB945_.wvu.PrintArea_2_3" localSheetId="0">#REF!</definedName>
    <definedName name="Z_258F368B_AF27_44ED_A772_A0C4A2AFB945_.wvu.PrintArea_2_3">#REF!</definedName>
    <definedName name="Z_258F368B_AF27_44ED_A772_A0C4A2AFB945_.wvu.PrintArea_2_4" localSheetId="0">#REF!</definedName>
    <definedName name="Z_258F368B_AF27_44ED_A772_A0C4A2AFB945_.wvu.PrintArea_2_4">#REF!</definedName>
    <definedName name="Z_258F368B_AF27_44ED_A772_A0C4A2AFB945_.wvu.PrintArea_2_5" localSheetId="0">#REF!</definedName>
    <definedName name="Z_258F368B_AF27_44ED_A772_A0C4A2AFB945_.wvu.PrintArea_2_5">#REF!</definedName>
    <definedName name="Z_258F368B_AF27_44ED_A772_A0C4A2AFB945_.wvu.PrintArea_2_6" localSheetId="0">#REF!</definedName>
    <definedName name="Z_258F368B_AF27_44ED_A772_A0C4A2AFB945_.wvu.PrintArea_2_6">#REF!</definedName>
    <definedName name="Z_258F368B_AF27_44ED_A772_A0C4A2AFB945_.wvu.PrintArea_20" localSheetId="0">#REF!</definedName>
    <definedName name="Z_258F368B_AF27_44ED_A772_A0C4A2AFB945_.wvu.PrintArea_20">#REF!</definedName>
    <definedName name="Z_258F368B_AF27_44ED_A772_A0C4A2AFB945_.wvu.PrintArea_21" localSheetId="0">#REF!</definedName>
    <definedName name="Z_258F368B_AF27_44ED_A772_A0C4A2AFB945_.wvu.PrintArea_21">#REF!</definedName>
    <definedName name="Z_258F368B_AF27_44ED_A772_A0C4A2AFB945_.wvu.PrintArea_21_1" localSheetId="0">#REF!</definedName>
    <definedName name="Z_258F368B_AF27_44ED_A772_A0C4A2AFB945_.wvu.PrintArea_21_1">#REF!</definedName>
    <definedName name="Z_258F368B_AF27_44ED_A772_A0C4A2AFB945_.wvu.PrintArea_21_2" localSheetId="0">#REF!</definedName>
    <definedName name="Z_258F368B_AF27_44ED_A772_A0C4A2AFB945_.wvu.PrintArea_21_2">#REF!</definedName>
    <definedName name="Z_258F368B_AF27_44ED_A772_A0C4A2AFB945_.wvu.PrintArea_21_3" localSheetId="0">#REF!</definedName>
    <definedName name="Z_258F368B_AF27_44ED_A772_A0C4A2AFB945_.wvu.PrintArea_21_3">#REF!</definedName>
    <definedName name="Z_258F368B_AF27_44ED_A772_A0C4A2AFB945_.wvu.PrintArea_22" localSheetId="0">#REF!</definedName>
    <definedName name="Z_258F368B_AF27_44ED_A772_A0C4A2AFB945_.wvu.PrintArea_22">#REF!</definedName>
    <definedName name="Z_258F368B_AF27_44ED_A772_A0C4A2AFB945_.wvu.PrintArea_23" localSheetId="0">#REF!</definedName>
    <definedName name="Z_258F368B_AF27_44ED_A772_A0C4A2AFB945_.wvu.PrintArea_23">#REF!</definedName>
    <definedName name="Z_258F368B_AF27_44ED_A772_A0C4A2AFB945_.wvu.PrintArea_24" localSheetId="0">#REF!</definedName>
    <definedName name="Z_258F368B_AF27_44ED_A772_A0C4A2AFB945_.wvu.PrintArea_24">#REF!</definedName>
    <definedName name="Z_258F368B_AF27_44ED_A772_A0C4A2AFB945_.wvu.PrintArea_24_1" localSheetId="0">#REF!</definedName>
    <definedName name="Z_258F368B_AF27_44ED_A772_A0C4A2AFB945_.wvu.PrintArea_24_1">#REF!</definedName>
    <definedName name="Z_258F368B_AF27_44ED_A772_A0C4A2AFB945_.wvu.PrintArea_24_2" localSheetId="0">#REF!</definedName>
    <definedName name="Z_258F368B_AF27_44ED_A772_A0C4A2AFB945_.wvu.PrintArea_24_2">#REF!</definedName>
    <definedName name="Z_258F368B_AF27_44ED_A772_A0C4A2AFB945_.wvu.PrintArea_25" localSheetId="0">#REF!</definedName>
    <definedName name="Z_258F368B_AF27_44ED_A772_A0C4A2AFB945_.wvu.PrintArea_25">#REF!</definedName>
    <definedName name="Z_258F368B_AF27_44ED_A772_A0C4A2AFB945_.wvu.PrintArea_26" localSheetId="0">#REF!</definedName>
    <definedName name="Z_258F368B_AF27_44ED_A772_A0C4A2AFB945_.wvu.PrintArea_26">#REF!</definedName>
    <definedName name="Z_258F368B_AF27_44ED_A772_A0C4A2AFB945_.wvu.PrintArea_27" localSheetId="0">#REF!</definedName>
    <definedName name="Z_258F368B_AF27_44ED_A772_A0C4A2AFB945_.wvu.PrintArea_27">#REF!</definedName>
    <definedName name="Z_258F368B_AF27_44ED_A772_A0C4A2AFB945_.wvu.PrintArea_28" localSheetId="0">#REF!</definedName>
    <definedName name="Z_258F368B_AF27_44ED_A772_A0C4A2AFB945_.wvu.PrintArea_28">#REF!</definedName>
    <definedName name="Z_258F368B_AF27_44ED_A772_A0C4A2AFB945_.wvu.PrintArea_29" localSheetId="0">#REF!</definedName>
    <definedName name="Z_258F368B_AF27_44ED_A772_A0C4A2AFB945_.wvu.PrintArea_29">#REF!</definedName>
    <definedName name="Z_258F368B_AF27_44ED_A772_A0C4A2AFB945_.wvu.PrintArea_3" localSheetId="0">#REF!</definedName>
    <definedName name="Z_258F368B_AF27_44ED_A772_A0C4A2AFB945_.wvu.PrintArea_3">#REF!</definedName>
    <definedName name="Z_258F368B_AF27_44ED_A772_A0C4A2AFB945_.wvu.PrintArea_30" localSheetId="0">#REF!</definedName>
    <definedName name="Z_258F368B_AF27_44ED_A772_A0C4A2AFB945_.wvu.PrintArea_30">#REF!</definedName>
    <definedName name="Z_258F368B_AF27_44ED_A772_A0C4A2AFB945_.wvu.PrintArea_31" localSheetId="0">#REF!</definedName>
    <definedName name="Z_258F368B_AF27_44ED_A772_A0C4A2AFB945_.wvu.PrintArea_31">#REF!</definedName>
    <definedName name="Z_258F368B_AF27_44ED_A772_A0C4A2AFB945_.wvu.PrintArea_32" localSheetId="0">#REF!</definedName>
    <definedName name="Z_258F368B_AF27_44ED_A772_A0C4A2AFB945_.wvu.PrintArea_32">#REF!</definedName>
    <definedName name="Z_258F368B_AF27_44ED_A772_A0C4A2AFB945_.wvu.PrintArea_33" localSheetId="0">#REF!</definedName>
    <definedName name="Z_258F368B_AF27_44ED_A772_A0C4A2AFB945_.wvu.PrintArea_33">#REF!</definedName>
    <definedName name="Z_258F368B_AF27_44ED_A772_A0C4A2AFB945_.wvu.PrintArea_34" localSheetId="0">#REF!</definedName>
    <definedName name="Z_258F368B_AF27_44ED_A772_A0C4A2AFB945_.wvu.PrintArea_34">#REF!</definedName>
    <definedName name="Z_258F368B_AF27_44ED_A772_A0C4A2AFB945_.wvu.PrintArea_35" localSheetId="0">#REF!</definedName>
    <definedName name="Z_258F368B_AF27_44ED_A772_A0C4A2AFB945_.wvu.PrintArea_35">#REF!</definedName>
    <definedName name="Z_258F368B_AF27_44ED_A772_A0C4A2AFB945_.wvu.PrintArea_36" localSheetId="0">#REF!</definedName>
    <definedName name="Z_258F368B_AF27_44ED_A772_A0C4A2AFB945_.wvu.PrintArea_36">#REF!</definedName>
    <definedName name="Z_258F368B_AF27_44ED_A772_A0C4A2AFB945_.wvu.PrintArea_37" localSheetId="0">#REF!</definedName>
    <definedName name="Z_258F368B_AF27_44ED_A772_A0C4A2AFB945_.wvu.PrintArea_37">#REF!</definedName>
    <definedName name="Z_258F368B_AF27_44ED_A772_A0C4A2AFB945_.wvu.PrintArea_38" localSheetId="0">#REF!</definedName>
    <definedName name="Z_258F368B_AF27_44ED_A772_A0C4A2AFB945_.wvu.PrintArea_38">#REF!</definedName>
    <definedName name="Z_258F368B_AF27_44ED_A772_A0C4A2AFB945_.wvu.PrintArea_39" localSheetId="0">#REF!</definedName>
    <definedName name="Z_258F368B_AF27_44ED_A772_A0C4A2AFB945_.wvu.PrintArea_39">#REF!</definedName>
    <definedName name="Z_258F368B_AF27_44ED_A772_A0C4A2AFB945_.wvu.PrintArea_4" localSheetId="0">#REF!</definedName>
    <definedName name="Z_258F368B_AF27_44ED_A772_A0C4A2AFB945_.wvu.PrintArea_4">#REF!</definedName>
    <definedName name="Z_258F368B_AF27_44ED_A772_A0C4A2AFB945_.wvu.PrintArea_41" localSheetId="0">#REF!</definedName>
    <definedName name="Z_258F368B_AF27_44ED_A772_A0C4A2AFB945_.wvu.PrintArea_41">#REF!</definedName>
    <definedName name="Z_258F368B_AF27_44ED_A772_A0C4A2AFB945_.wvu.PrintArea_42" localSheetId="0">#REF!</definedName>
    <definedName name="Z_258F368B_AF27_44ED_A772_A0C4A2AFB945_.wvu.PrintArea_42">#REF!</definedName>
    <definedName name="Z_258F368B_AF27_44ED_A772_A0C4A2AFB945_.wvu.PrintArea_43" localSheetId="0">#REF!</definedName>
    <definedName name="Z_258F368B_AF27_44ED_A772_A0C4A2AFB945_.wvu.PrintArea_43">#REF!</definedName>
    <definedName name="Z_258F368B_AF27_44ED_A772_A0C4A2AFB945_.wvu.PrintArea_44" localSheetId="0">#REF!</definedName>
    <definedName name="Z_258F368B_AF27_44ED_A772_A0C4A2AFB945_.wvu.PrintArea_44">#REF!</definedName>
    <definedName name="Z_258F368B_AF27_44ED_A772_A0C4A2AFB945_.wvu.PrintArea_45" localSheetId="0">#REF!</definedName>
    <definedName name="Z_258F368B_AF27_44ED_A772_A0C4A2AFB945_.wvu.PrintArea_45">#REF!</definedName>
    <definedName name="Z_258F368B_AF27_44ED_A772_A0C4A2AFB945_.wvu.PrintArea_46" localSheetId="0">#REF!</definedName>
    <definedName name="Z_258F368B_AF27_44ED_A772_A0C4A2AFB945_.wvu.PrintArea_46">#REF!</definedName>
    <definedName name="Z_258F368B_AF27_44ED_A772_A0C4A2AFB945_.wvu.PrintArea_46_1" localSheetId="0">#REF!</definedName>
    <definedName name="Z_258F368B_AF27_44ED_A772_A0C4A2AFB945_.wvu.PrintArea_46_1">#REF!</definedName>
    <definedName name="Z_258F368B_AF27_44ED_A772_A0C4A2AFB945_.wvu.PrintArea_46_2" localSheetId="0">#REF!</definedName>
    <definedName name="Z_258F368B_AF27_44ED_A772_A0C4A2AFB945_.wvu.PrintArea_46_2">#REF!</definedName>
    <definedName name="Z_258F368B_AF27_44ED_A772_A0C4A2AFB945_.wvu.PrintArea_46_3" localSheetId="0">#REF!</definedName>
    <definedName name="Z_258F368B_AF27_44ED_A772_A0C4A2AFB945_.wvu.PrintArea_46_3">#REF!</definedName>
    <definedName name="Z_258F368B_AF27_44ED_A772_A0C4A2AFB945_.wvu.PrintArea_46_4" localSheetId="0">#REF!</definedName>
    <definedName name="Z_258F368B_AF27_44ED_A772_A0C4A2AFB945_.wvu.PrintArea_46_4">#REF!</definedName>
    <definedName name="Z_258F368B_AF27_44ED_A772_A0C4A2AFB945_.wvu.PrintArea_46_5" localSheetId="0">#REF!</definedName>
    <definedName name="Z_258F368B_AF27_44ED_A772_A0C4A2AFB945_.wvu.PrintArea_46_5">#REF!</definedName>
    <definedName name="Z_258F368B_AF27_44ED_A772_A0C4A2AFB945_.wvu.PrintArea_46_6" localSheetId="0">#REF!</definedName>
    <definedName name="Z_258F368B_AF27_44ED_A772_A0C4A2AFB945_.wvu.PrintArea_46_6">#REF!</definedName>
    <definedName name="Z_258F368B_AF27_44ED_A772_A0C4A2AFB945_.wvu.PrintArea_46_7" localSheetId="0">#REF!</definedName>
    <definedName name="Z_258F368B_AF27_44ED_A772_A0C4A2AFB945_.wvu.PrintArea_46_7">#REF!</definedName>
    <definedName name="Z_258F368B_AF27_44ED_A772_A0C4A2AFB945_.wvu.PrintArea_46_8" localSheetId="0">#REF!</definedName>
    <definedName name="Z_258F368B_AF27_44ED_A772_A0C4A2AFB945_.wvu.PrintArea_46_8">#REF!</definedName>
    <definedName name="Z_258F368B_AF27_44ED_A772_A0C4A2AFB945_.wvu.PrintArea_46_9" localSheetId="0">#REF!</definedName>
    <definedName name="Z_258F368B_AF27_44ED_A772_A0C4A2AFB945_.wvu.PrintArea_46_9">#REF!</definedName>
    <definedName name="Z_258F368B_AF27_44ED_A772_A0C4A2AFB945_.wvu.PrintArea_47">"#REF!"</definedName>
    <definedName name="Z_258F368B_AF27_44ED_A772_A0C4A2AFB945_.wvu.PrintArea_49" localSheetId="0">#REF!</definedName>
    <definedName name="Z_258F368B_AF27_44ED_A772_A0C4A2AFB945_.wvu.PrintArea_49">#REF!</definedName>
    <definedName name="Z_258F368B_AF27_44ED_A772_A0C4A2AFB945_.wvu.PrintArea_5" localSheetId="0">#REF!</definedName>
    <definedName name="Z_258F368B_AF27_44ED_A772_A0C4A2AFB945_.wvu.PrintArea_5">#REF!</definedName>
    <definedName name="Z_258F368B_AF27_44ED_A772_A0C4A2AFB945_.wvu.PrintArea_6" localSheetId="0">#REF!</definedName>
    <definedName name="Z_258F368B_AF27_44ED_A772_A0C4A2AFB945_.wvu.PrintArea_6">#REF!</definedName>
    <definedName name="Z_258F368B_AF27_44ED_A772_A0C4A2AFB945_.wvu.PrintArea_7" localSheetId="0">#REF!</definedName>
    <definedName name="Z_258F368B_AF27_44ED_A772_A0C4A2AFB945_.wvu.PrintArea_7">#REF!</definedName>
    <definedName name="Z_258F368B_AF27_44ED_A772_A0C4A2AFB945_.wvu.PrintArea_8" localSheetId="0">#REF!</definedName>
    <definedName name="Z_258F368B_AF27_44ED_A772_A0C4A2AFB945_.wvu.PrintArea_8">#REF!</definedName>
    <definedName name="Z_258F368B_AF27_44ED_A772_A0C4A2AFB945_.wvu.PrintArea_9" localSheetId="0">#REF!</definedName>
    <definedName name="Z_258F368B_AF27_44ED_A772_A0C4A2AFB945_.wvu.PrintArea_9">#REF!</definedName>
    <definedName name="Z_258F368B_AF27_44ED_A772_A0C4A2AFB945_.wvu.Rows" localSheetId="0">#REF!</definedName>
    <definedName name="Z_258F368B_AF27_44ED_A772_A0C4A2AFB945_.wvu.Row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M52" i="1" l="1"/>
  <c r="AH52" i="1"/>
  <c r="AL52" i="1" s="1"/>
  <c r="AO52" i="1" s="1"/>
  <c r="AC52" i="1"/>
  <c r="AG52" i="1" s="1"/>
  <c r="AJ52" i="1" s="1"/>
  <c r="X52" i="1"/>
  <c r="AB52" i="1" s="1"/>
  <c r="S52" i="1"/>
  <c r="N52" i="1"/>
  <c r="R52" i="1" s="1"/>
  <c r="U52" i="1" s="1"/>
  <c r="I52" i="1"/>
  <c r="M52" i="1" s="1"/>
  <c r="P52" i="1" s="1"/>
  <c r="D52" i="1"/>
  <c r="H52" i="1" s="1"/>
  <c r="K52" i="1" s="1"/>
  <c r="C52" i="1"/>
  <c r="F52" i="1" s="1"/>
  <c r="A52" i="1"/>
  <c r="AM51" i="1"/>
  <c r="AN51" i="1" s="1"/>
  <c r="AH51" i="1"/>
  <c r="AL51" i="1" s="1"/>
  <c r="AO51" i="1" s="1"/>
  <c r="AC51" i="1"/>
  <c r="AG51" i="1" s="1"/>
  <c r="AJ51" i="1" s="1"/>
  <c r="X51" i="1"/>
  <c r="AB51" i="1" s="1"/>
  <c r="AE51" i="1" s="1"/>
  <c r="S51" i="1"/>
  <c r="W51" i="1" s="1"/>
  <c r="Z51" i="1" s="1"/>
  <c r="N51" i="1"/>
  <c r="R51" i="1" s="1"/>
  <c r="U51" i="1" s="1"/>
  <c r="I51" i="1"/>
  <c r="D51" i="1"/>
  <c r="H51" i="1" s="1"/>
  <c r="K51" i="1" s="1"/>
  <c r="C51" i="1"/>
  <c r="F51" i="1" s="1"/>
  <c r="A51" i="1"/>
  <c r="B50" i="1"/>
  <c r="A50" i="1" s="1"/>
  <c r="N49" i="1"/>
  <c r="R49" i="1" s="1"/>
  <c r="B49" i="1"/>
  <c r="C49" i="1" s="1"/>
  <c r="F49" i="1" s="1"/>
  <c r="AM48" i="1"/>
  <c r="X48" i="1"/>
  <c r="AB48" i="1" s="1"/>
  <c r="AE48" i="1" s="1"/>
  <c r="D48" i="1"/>
  <c r="H48" i="1" s="1"/>
  <c r="K48" i="1" s="1"/>
  <c r="C48" i="1"/>
  <c r="F48" i="1" s="1"/>
  <c r="B48" i="1"/>
  <c r="AH48" i="1" s="1"/>
  <c r="AL48" i="1" s="1"/>
  <c r="AO48" i="1" s="1"/>
  <c r="A48" i="1"/>
  <c r="N47" i="1"/>
  <c r="R47" i="1" s="1"/>
  <c r="U47" i="1" s="1"/>
  <c r="B47" i="1"/>
  <c r="AC47" i="1" s="1"/>
  <c r="AG47" i="1" s="1"/>
  <c r="AJ47" i="1" s="1"/>
  <c r="B46" i="1"/>
  <c r="AH46" i="1" s="1"/>
  <c r="I45" i="1"/>
  <c r="M45" i="1" s="1"/>
  <c r="P45" i="1" s="1"/>
  <c r="B45" i="1"/>
  <c r="D45" i="1" s="1"/>
  <c r="B44" i="1"/>
  <c r="AC44" i="1" s="1"/>
  <c r="N43" i="1"/>
  <c r="I43" i="1"/>
  <c r="C43" i="1"/>
  <c r="F43" i="1" s="1"/>
  <c r="B43" i="1"/>
  <c r="AM43" i="1" s="1"/>
  <c r="A43" i="1"/>
  <c r="B42" i="1"/>
  <c r="AM42" i="1" s="1"/>
  <c r="A42" i="1"/>
  <c r="B41" i="1"/>
  <c r="A41" i="1" s="1"/>
  <c r="B40" i="1"/>
  <c r="AC40" i="1" s="1"/>
  <c r="B39" i="1"/>
  <c r="AM38" i="1"/>
  <c r="X38" i="1"/>
  <c r="AB38" i="1" s="1"/>
  <c r="AE38" i="1" s="1"/>
  <c r="B38" i="1"/>
  <c r="B37" i="1"/>
  <c r="AC37" i="1" s="1"/>
  <c r="AH36" i="1"/>
  <c r="AL36" i="1" s="1"/>
  <c r="AO36" i="1" s="1"/>
  <c r="I36" i="1"/>
  <c r="B36" i="1"/>
  <c r="D36" i="1" s="1"/>
  <c r="AC35" i="1"/>
  <c r="B35" i="1"/>
  <c r="S35" i="1" s="1"/>
  <c r="B34" i="1"/>
  <c r="S34" i="1" s="1"/>
  <c r="D33" i="1"/>
  <c r="H33" i="1" s="1"/>
  <c r="K33" i="1" s="1"/>
  <c r="B33" i="1"/>
  <c r="S33" i="1" s="1"/>
  <c r="B32" i="1"/>
  <c r="AM32" i="1" s="1"/>
  <c r="D31" i="1"/>
  <c r="H31" i="1" s="1"/>
  <c r="B31" i="1"/>
  <c r="X31" i="1" s="1"/>
  <c r="AB31" i="1" s="1"/>
  <c r="AM30" i="1"/>
  <c r="AH30" i="1"/>
  <c r="AL30" i="1" s="1"/>
  <c r="AO30" i="1" s="1"/>
  <c r="D30" i="1"/>
  <c r="B30" i="1"/>
  <c r="A30" i="1" s="1"/>
  <c r="B29" i="1"/>
  <c r="X29" i="1" s="1"/>
  <c r="AH28" i="1"/>
  <c r="AL28" i="1" s="1"/>
  <c r="AO28" i="1" s="1"/>
  <c r="AC28" i="1"/>
  <c r="AG28" i="1" s="1"/>
  <c r="AJ28" i="1" s="1"/>
  <c r="I28" i="1"/>
  <c r="D28" i="1"/>
  <c r="H28" i="1" s="1"/>
  <c r="K28" i="1" s="1"/>
  <c r="B28" i="1"/>
  <c r="N28" i="1" s="1"/>
  <c r="R28" i="1" s="1"/>
  <c r="U28" i="1" s="1"/>
  <c r="A28" i="1"/>
  <c r="B27" i="1"/>
  <c r="S26" i="1"/>
  <c r="W26" i="1" s="1"/>
  <c r="N26" i="1"/>
  <c r="I26" i="1"/>
  <c r="C26" i="1"/>
  <c r="B26" i="1"/>
  <c r="D26" i="1" s="1"/>
  <c r="AM25" i="1"/>
  <c r="AH25" i="1"/>
  <c r="AL25" i="1" s="1"/>
  <c r="AO25" i="1" s="1"/>
  <c r="AC25" i="1"/>
  <c r="AG25" i="1" s="1"/>
  <c r="AJ25" i="1" s="1"/>
  <c r="X25" i="1"/>
  <c r="S25" i="1"/>
  <c r="W25" i="1" s="1"/>
  <c r="Z25" i="1" s="1"/>
  <c r="N25" i="1"/>
  <c r="R25" i="1" s="1"/>
  <c r="U25" i="1" s="1"/>
  <c r="I25" i="1"/>
  <c r="J25" i="1" s="1"/>
  <c r="D25" i="1"/>
  <c r="H25" i="1" s="1"/>
  <c r="K25" i="1" s="1"/>
  <c r="A25" i="1"/>
  <c r="B24" i="1"/>
  <c r="N24" i="1" s="1"/>
  <c r="R24" i="1" s="1"/>
  <c r="U24" i="1" s="1"/>
  <c r="B23" i="1"/>
  <c r="C23" i="1" s="1"/>
  <c r="F23" i="1" s="1"/>
  <c r="A23" i="1"/>
  <c r="B22" i="1"/>
  <c r="S22" i="1" s="1"/>
  <c r="B21" i="1"/>
  <c r="S21" i="1" s="1"/>
  <c r="B20" i="1"/>
  <c r="C20" i="1" s="1"/>
  <c r="F20" i="1" s="1"/>
  <c r="B19" i="1"/>
  <c r="A19" i="1" s="1"/>
  <c r="AC18" i="1"/>
  <c r="AG18" i="1" s="1"/>
  <c r="AJ18" i="1" s="1"/>
  <c r="S18" i="1"/>
  <c r="B18" i="1"/>
  <c r="AM18" i="1" s="1"/>
  <c r="B17" i="1"/>
  <c r="AM17" i="1" s="1"/>
  <c r="AM16" i="1"/>
  <c r="AC16" i="1"/>
  <c r="AG16" i="1" s="1"/>
  <c r="S16" i="1"/>
  <c r="I16" i="1"/>
  <c r="M16" i="1" s="1"/>
  <c r="D16" i="1"/>
  <c r="E16" i="1" s="1"/>
  <c r="C16" i="1"/>
  <c r="B16" i="1"/>
  <c r="X16" i="1" s="1"/>
  <c r="AM15" i="1"/>
  <c r="AH15" i="1"/>
  <c r="AL15" i="1" s="1"/>
  <c r="AL56" i="1" s="1"/>
  <c r="AC15" i="1"/>
  <c r="X15" i="1"/>
  <c r="X56" i="1" s="1"/>
  <c r="S15" i="1"/>
  <c r="W15" i="1" s="1"/>
  <c r="N15" i="1"/>
  <c r="N56" i="1" s="1"/>
  <c r="I15" i="1"/>
  <c r="I56" i="1" s="1"/>
  <c r="D15" i="1"/>
  <c r="C15" i="1"/>
  <c r="C56" i="1" s="1"/>
  <c r="F56" i="1" s="1"/>
  <c r="AM14" i="1"/>
  <c r="AH14" i="1"/>
  <c r="AC14" i="1"/>
  <c r="X14" i="1"/>
  <c r="AB14" i="1" s="1"/>
  <c r="S14" i="1"/>
  <c r="W14" i="1" s="1"/>
  <c r="N14" i="1"/>
  <c r="R14" i="1" s="1"/>
  <c r="I14" i="1"/>
  <c r="M14" i="1" s="1"/>
  <c r="D14" i="1"/>
  <c r="C14" i="1"/>
  <c r="F14" i="1" s="1"/>
  <c r="AM12" i="1"/>
  <c r="AL12" i="1"/>
  <c r="AH12" i="1"/>
  <c r="AG12" i="1"/>
  <c r="AC12" i="1"/>
  <c r="AB12" i="1"/>
  <c r="X12" i="1"/>
  <c r="W12" i="1"/>
  <c r="S12" i="1"/>
  <c r="R12" i="1"/>
  <c r="N12" i="1"/>
  <c r="M12" i="1"/>
  <c r="I12" i="1"/>
  <c r="H12" i="1"/>
  <c r="D12" i="1"/>
  <c r="C12" i="1"/>
  <c r="AC26" i="1" l="1"/>
  <c r="S30" i="1"/>
  <c r="W30" i="1" s="1"/>
  <c r="Z30" i="1" s="1"/>
  <c r="C36" i="1"/>
  <c r="F36" i="1" s="1"/>
  <c r="N41" i="1"/>
  <c r="R41" i="1" s="1"/>
  <c r="U41" i="1" s="1"/>
  <c r="D43" i="1"/>
  <c r="H43" i="1" s="1"/>
  <c r="K43" i="1" s="1"/>
  <c r="D49" i="1"/>
  <c r="AM36" i="1"/>
  <c r="AN36" i="1" s="1"/>
  <c r="C42" i="1"/>
  <c r="F42" i="1" s="1"/>
  <c r="S43" i="1"/>
  <c r="W43" i="1" s="1"/>
  <c r="Z43" i="1" s="1"/>
  <c r="D42" i="1"/>
  <c r="H42" i="1" s="1"/>
  <c r="K42" i="1" s="1"/>
  <c r="D37" i="1"/>
  <c r="H37" i="1" s="1"/>
  <c r="K37" i="1" s="1"/>
  <c r="I42" i="1"/>
  <c r="X43" i="1"/>
  <c r="AB43" i="1" s="1"/>
  <c r="AE43" i="1" s="1"/>
  <c r="J36" i="1"/>
  <c r="AN30" i="1"/>
  <c r="N18" i="1"/>
  <c r="AC23" i="1"/>
  <c r="AG23" i="1" s="1"/>
  <c r="AJ23" i="1" s="1"/>
  <c r="E26" i="1"/>
  <c r="AH42" i="1"/>
  <c r="AL42" i="1" s="1"/>
  <c r="AO42" i="1" s="1"/>
  <c r="I21" i="1"/>
  <c r="M21" i="1" s="1"/>
  <c r="P21" i="1" s="1"/>
  <c r="AC43" i="1"/>
  <c r="AG43" i="1" s="1"/>
  <c r="AJ43" i="1" s="1"/>
  <c r="AB15" i="1"/>
  <c r="AB56" i="1" s="1"/>
  <c r="J26" i="1"/>
  <c r="X18" i="1"/>
  <c r="AB18" i="1" s="1"/>
  <c r="AE18" i="1" s="1"/>
  <c r="AH24" i="1"/>
  <c r="F26" i="1"/>
  <c r="AH43" i="1"/>
  <c r="AL43" i="1" s="1"/>
  <c r="N21" i="1"/>
  <c r="R21" i="1" s="1"/>
  <c r="U21" i="1" s="1"/>
  <c r="U14" i="1"/>
  <c r="T14" i="1"/>
  <c r="T55" i="1" s="1"/>
  <c r="W56" i="1"/>
  <c r="Z56" i="1" s="1"/>
  <c r="Z15" i="1"/>
  <c r="AG37" i="1"/>
  <c r="X26" i="1"/>
  <c r="AB26" i="1" s="1"/>
  <c r="C31" i="1"/>
  <c r="F31" i="1" s="1"/>
  <c r="AC31" i="1"/>
  <c r="X33" i="1"/>
  <c r="X35" i="1"/>
  <c r="C37" i="1"/>
  <c r="F37" i="1" s="1"/>
  <c r="D41" i="1"/>
  <c r="S45" i="1"/>
  <c r="W45" i="1" s="1"/>
  <c r="Z45" i="1" s="1"/>
  <c r="I49" i="1"/>
  <c r="J49" i="1" s="1"/>
  <c r="AM49" i="1"/>
  <c r="AH26" i="1"/>
  <c r="D34" i="1"/>
  <c r="H34" i="1" s="1"/>
  <c r="K34" i="1" s="1"/>
  <c r="AM35" i="1"/>
  <c r="AH37" i="1"/>
  <c r="AL37" i="1" s="1"/>
  <c r="S41" i="1"/>
  <c r="I20" i="1"/>
  <c r="X20" i="1"/>
  <c r="I23" i="1"/>
  <c r="I17" i="1"/>
  <c r="C19" i="1"/>
  <c r="F19" i="1" s="1"/>
  <c r="AC20" i="1"/>
  <c r="AG20" i="1" s="1"/>
  <c r="D46" i="1"/>
  <c r="C50" i="1"/>
  <c r="F50" i="1" s="1"/>
  <c r="F15" i="1"/>
  <c r="A16" i="1"/>
  <c r="AC17" i="1"/>
  <c r="D19" i="1"/>
  <c r="H19" i="1" s="1"/>
  <c r="K19" i="1" s="1"/>
  <c r="AH20" i="1"/>
  <c r="X21" i="1"/>
  <c r="AB21" i="1" s="1"/>
  <c r="AE21" i="1" s="1"/>
  <c r="N23" i="1"/>
  <c r="R23" i="1" s="1"/>
  <c r="U23" i="1" s="1"/>
  <c r="X24" i="1"/>
  <c r="A26" i="1"/>
  <c r="AM26" i="1"/>
  <c r="C30" i="1"/>
  <c r="F30" i="1" s="1"/>
  <c r="AH31" i="1"/>
  <c r="AL31" i="1" s="1"/>
  <c r="AO31" i="1" s="1"/>
  <c r="A36" i="1"/>
  <c r="X41" i="1"/>
  <c r="I48" i="1"/>
  <c r="S49" i="1"/>
  <c r="W49" i="1" s="1"/>
  <c r="X50" i="1"/>
  <c r="AB50" i="1" s="1"/>
  <c r="AE50" i="1" s="1"/>
  <c r="Y51" i="1"/>
  <c r="O21" i="1"/>
  <c r="D23" i="1"/>
  <c r="H23" i="1" s="1"/>
  <c r="K23" i="1" s="1"/>
  <c r="AH23" i="1"/>
  <c r="AL23" i="1" s="1"/>
  <c r="AO23" i="1" s="1"/>
  <c r="N20" i="1"/>
  <c r="AM23" i="1"/>
  <c r="AN23" i="1" s="1"/>
  <c r="I19" i="1"/>
  <c r="J19" i="1" s="1"/>
  <c r="AC21" i="1"/>
  <c r="AG21" i="1" s="1"/>
  <c r="AJ21" i="1" s="1"/>
  <c r="S23" i="1"/>
  <c r="I31" i="1"/>
  <c r="J31" i="1" s="1"/>
  <c r="AC34" i="1"/>
  <c r="AG34" i="1" s="1"/>
  <c r="AJ34" i="1" s="1"/>
  <c r="AM37" i="1"/>
  <c r="AC41" i="1"/>
  <c r="A47" i="1"/>
  <c r="X49" i="1"/>
  <c r="AB49" i="1" s="1"/>
  <c r="AC50" i="1"/>
  <c r="A18" i="1"/>
  <c r="N19" i="1"/>
  <c r="A21" i="1"/>
  <c r="AH21" i="1"/>
  <c r="AI21" i="1" s="1"/>
  <c r="N31" i="1"/>
  <c r="R31" i="1" s="1"/>
  <c r="AM31" i="1"/>
  <c r="AH34" i="1"/>
  <c r="AL34" i="1" s="1"/>
  <c r="AO34" i="1" s="1"/>
  <c r="I37" i="1"/>
  <c r="I30" i="1"/>
  <c r="J30" i="1" s="1"/>
  <c r="A35" i="1"/>
  <c r="E43" i="1"/>
  <c r="AN43" i="1"/>
  <c r="I47" i="1"/>
  <c r="AC49" i="1"/>
  <c r="AM50" i="1"/>
  <c r="S19" i="1"/>
  <c r="W19" i="1" s="1"/>
  <c r="AM21" i="1"/>
  <c r="C18" i="1"/>
  <c r="F18" i="1" s="1"/>
  <c r="X19" i="1"/>
  <c r="AB19" i="1" s="1"/>
  <c r="AE19" i="1" s="1"/>
  <c r="C21" i="1"/>
  <c r="E21" i="1" s="1"/>
  <c r="X23" i="1"/>
  <c r="AB23" i="1" s="1"/>
  <c r="AE23" i="1" s="1"/>
  <c r="S31" i="1"/>
  <c r="W31" i="1" s="1"/>
  <c r="Z31" i="1" s="1"/>
  <c r="N37" i="1"/>
  <c r="AN48" i="1"/>
  <c r="I18" i="1"/>
  <c r="M18" i="1" s="1"/>
  <c r="P18" i="1" s="1"/>
  <c r="AM19" i="1"/>
  <c r="D21" i="1"/>
  <c r="H21" i="1" s="1"/>
  <c r="K21" i="1" s="1"/>
  <c r="AC22" i="1"/>
  <c r="AG22" i="1" s="1"/>
  <c r="AJ22" i="1" s="1"/>
  <c r="X32" i="1"/>
  <c r="AB32" i="1" s="1"/>
  <c r="C35" i="1"/>
  <c r="J35" i="1" s="1"/>
  <c r="S37" i="1"/>
  <c r="J43" i="1"/>
  <c r="X47" i="1"/>
  <c r="AB47" i="1" s="1"/>
  <c r="AE47" i="1" s="1"/>
  <c r="A49" i="1"/>
  <c r="D35" i="1"/>
  <c r="X37" i="1"/>
  <c r="AB37" i="1" s="1"/>
  <c r="AE37" i="1" s="1"/>
  <c r="AH49" i="1"/>
  <c r="A31" i="1"/>
  <c r="I35" i="1"/>
  <c r="M35" i="1" s="1"/>
  <c r="P35" i="1" s="1"/>
  <c r="A37" i="1"/>
  <c r="J42" i="1"/>
  <c r="AN52" i="1"/>
  <c r="W22" i="1"/>
  <c r="Z22" i="1" s="1"/>
  <c r="D55" i="1"/>
  <c r="H14" i="1"/>
  <c r="W55" i="1"/>
  <c r="Z14" i="1"/>
  <c r="Y14" i="1"/>
  <c r="Y55" i="1" s="1"/>
  <c r="AB55" i="1"/>
  <c r="AE14" i="1"/>
  <c r="M15" i="1"/>
  <c r="AM55" i="1"/>
  <c r="J18" i="1"/>
  <c r="Y25" i="1"/>
  <c r="Y15" i="1"/>
  <c r="Y56" i="1" s="1"/>
  <c r="AB29" i="1"/>
  <c r="AE29" i="1" s="1"/>
  <c r="W18" i="1"/>
  <c r="AL24" i="1"/>
  <c r="AO24" i="1" s="1"/>
  <c r="AC56" i="1"/>
  <c r="AG15" i="1"/>
  <c r="A17" i="1"/>
  <c r="N17" i="1"/>
  <c r="X17" i="1"/>
  <c r="D17" i="1"/>
  <c r="AH17" i="1"/>
  <c r="E14" i="1"/>
  <c r="E55" i="1" s="1"/>
  <c r="J15" i="1"/>
  <c r="J56" i="1" s="1"/>
  <c r="C17" i="1"/>
  <c r="F17" i="1" s="1"/>
  <c r="M19" i="1"/>
  <c r="P19" i="1" s="1"/>
  <c r="AB24" i="1"/>
  <c r="AE24" i="1" s="1"/>
  <c r="O19" i="1"/>
  <c r="R19" i="1"/>
  <c r="U19" i="1" s="1"/>
  <c r="T21" i="1"/>
  <c r="W21" i="1"/>
  <c r="AG17" i="1"/>
  <c r="AJ17" i="1" s="1"/>
  <c r="AN25" i="1"/>
  <c r="J20" i="1"/>
  <c r="M20" i="1"/>
  <c r="P20" i="1" s="1"/>
  <c r="E23" i="1"/>
  <c r="R20" i="1"/>
  <c r="D56" i="1"/>
  <c r="E15" i="1"/>
  <c r="E56" i="1" s="1"/>
  <c r="H15" i="1"/>
  <c r="W16" i="1"/>
  <c r="AD18" i="1"/>
  <c r="M55" i="1"/>
  <c r="AH55" i="1"/>
  <c r="AO15" i="1"/>
  <c r="M17" i="1"/>
  <c r="P17" i="1" s="1"/>
  <c r="A22" i="1"/>
  <c r="I22" i="1"/>
  <c r="D22" i="1"/>
  <c r="X22" i="1"/>
  <c r="AM22" i="1"/>
  <c r="C22" i="1"/>
  <c r="F22" i="1" s="1"/>
  <c r="AH22" i="1"/>
  <c r="N22" i="1"/>
  <c r="AM56" i="1"/>
  <c r="AO56" i="1" s="1"/>
  <c r="AN15" i="1"/>
  <c r="AN56" i="1" s="1"/>
  <c r="AB16" i="1"/>
  <c r="R18" i="1"/>
  <c r="U18" i="1" s="1"/>
  <c r="AC55" i="1"/>
  <c r="AD14" i="1"/>
  <c r="AD55" i="1" s="1"/>
  <c r="AG14" i="1"/>
  <c r="AD16" i="1"/>
  <c r="S17" i="1"/>
  <c r="AB20" i="1"/>
  <c r="AE20" i="1" s="1"/>
  <c r="AG40" i="1"/>
  <c r="AJ40" i="1" s="1"/>
  <c r="P14" i="1"/>
  <c r="AL14" i="1"/>
  <c r="AN14" i="1" s="1"/>
  <c r="AN55" i="1" s="1"/>
  <c r="W33" i="1"/>
  <c r="Z33" i="1" s="1"/>
  <c r="R55" i="1"/>
  <c r="F16" i="1"/>
  <c r="AB25" i="1"/>
  <c r="A29" i="1"/>
  <c r="H30" i="1"/>
  <c r="K30" i="1" s="1"/>
  <c r="E30" i="1"/>
  <c r="AH27" i="1"/>
  <c r="S27" i="1"/>
  <c r="D27" i="1"/>
  <c r="A27" i="1"/>
  <c r="AM29" i="1"/>
  <c r="C29" i="1"/>
  <c r="F29" i="1" s="1"/>
  <c r="AH29" i="1"/>
  <c r="A39" i="1"/>
  <c r="AC39" i="1"/>
  <c r="D39" i="1"/>
  <c r="AM39" i="1"/>
  <c r="C39" i="1"/>
  <c r="F39" i="1" s="1"/>
  <c r="AH39" i="1"/>
  <c r="N55" i="1"/>
  <c r="O14" i="1"/>
  <c r="O55" i="1" s="1"/>
  <c r="N16" i="1"/>
  <c r="AH19" i="1"/>
  <c r="A24" i="1"/>
  <c r="M25" i="1"/>
  <c r="P25" i="1" s="1"/>
  <c r="C27" i="1"/>
  <c r="F27" i="1" s="1"/>
  <c r="X27" i="1"/>
  <c r="D29" i="1"/>
  <c r="K31" i="1"/>
  <c r="Y33" i="1"/>
  <c r="M51" i="1"/>
  <c r="P51" i="1" s="1"/>
  <c r="J51" i="1"/>
  <c r="S24" i="1"/>
  <c r="H26" i="1"/>
  <c r="AM28" i="1"/>
  <c r="AN28" i="1" s="1"/>
  <c r="X28" i="1"/>
  <c r="S28" i="1"/>
  <c r="C28" i="1"/>
  <c r="AC29" i="1"/>
  <c r="M31" i="1"/>
  <c r="AB33" i="1"/>
  <c r="AE33" i="1" s="1"/>
  <c r="AI34" i="1"/>
  <c r="I39" i="1"/>
  <c r="AI43" i="1"/>
  <c r="AG44" i="1"/>
  <c r="AJ44" i="1" s="1"/>
  <c r="M26" i="1"/>
  <c r="O26" i="1" s="1"/>
  <c r="M30" i="1"/>
  <c r="P30" i="1" s="1"/>
  <c r="A33" i="1"/>
  <c r="AC33" i="1"/>
  <c r="I33" i="1"/>
  <c r="AM33" i="1"/>
  <c r="C33" i="1"/>
  <c r="F33" i="1" s="1"/>
  <c r="W35" i="1"/>
  <c r="Z35" i="1" s="1"/>
  <c r="H36" i="1"/>
  <c r="K36" i="1" s="1"/>
  <c r="E36" i="1"/>
  <c r="AL46" i="1"/>
  <c r="AO46" i="1" s="1"/>
  <c r="C24" i="1"/>
  <c r="F24" i="1" s="1"/>
  <c r="AM24" i="1"/>
  <c r="O25" i="1"/>
  <c r="C55" i="1"/>
  <c r="S55" i="1"/>
  <c r="AH16" i="1"/>
  <c r="E19" i="1"/>
  <c r="AD20" i="1"/>
  <c r="D24" i="1"/>
  <c r="AI25" i="1"/>
  <c r="I27" i="1"/>
  <c r="I29" i="1"/>
  <c r="AM40" i="1"/>
  <c r="X40" i="1"/>
  <c r="I40" i="1"/>
  <c r="C40" i="1"/>
  <c r="F40" i="1" s="1"/>
  <c r="S40" i="1"/>
  <c r="A40" i="1"/>
  <c r="AH40" i="1"/>
  <c r="N40" i="1"/>
  <c r="T41" i="1"/>
  <c r="R43" i="1"/>
  <c r="U43" i="1" s="1"/>
  <c r="O52" i="1"/>
  <c r="AG26" i="1"/>
  <c r="AI26" i="1" s="1"/>
  <c r="AC27" i="1"/>
  <c r="AN31" i="1"/>
  <c r="AH33" i="1"/>
  <c r="AH35" i="1"/>
  <c r="N35" i="1"/>
  <c r="AB35" i="1"/>
  <c r="AE35" i="1" s="1"/>
  <c r="R37" i="1"/>
  <c r="U37" i="1" s="1"/>
  <c r="AN37" i="1"/>
  <c r="N39" i="1"/>
  <c r="D40" i="1"/>
  <c r="W41" i="1"/>
  <c r="Z41" i="1" s="1"/>
  <c r="AO43" i="1"/>
  <c r="A45" i="1"/>
  <c r="X45" i="1"/>
  <c r="AM45" i="1"/>
  <c r="C45" i="1"/>
  <c r="F45" i="1" s="1"/>
  <c r="AH45" i="1"/>
  <c r="N45" i="1"/>
  <c r="AC45" i="1"/>
  <c r="AM46" i="1"/>
  <c r="AN46" i="1" s="1"/>
  <c r="X46" i="1"/>
  <c r="I46" i="1"/>
  <c r="C46" i="1"/>
  <c r="F46" i="1" s="1"/>
  <c r="S46" i="1"/>
  <c r="A46" i="1"/>
  <c r="N46" i="1"/>
  <c r="AC46" i="1"/>
  <c r="H16" i="1"/>
  <c r="AH18" i="1"/>
  <c r="T25" i="1"/>
  <c r="N29" i="1"/>
  <c r="M36" i="1"/>
  <c r="P36" i="1" s="1"/>
  <c r="AB41" i="1"/>
  <c r="AE41" i="1" s="1"/>
  <c r="AH44" i="1"/>
  <c r="S44" i="1"/>
  <c r="D44" i="1"/>
  <c r="N44" i="1"/>
  <c r="I44" i="1"/>
  <c r="X44" i="1"/>
  <c r="AM44" i="1"/>
  <c r="C44" i="1"/>
  <c r="F44" i="1" s="1"/>
  <c r="A44" i="1"/>
  <c r="H45" i="1"/>
  <c r="K45" i="1" s="1"/>
  <c r="E45" i="1"/>
  <c r="H46" i="1"/>
  <c r="K46" i="1" s="1"/>
  <c r="E46" i="1"/>
  <c r="AD47" i="1"/>
  <c r="AH32" i="1"/>
  <c r="S32" i="1"/>
  <c r="D32" i="1"/>
  <c r="A32" i="1"/>
  <c r="N32" i="1"/>
  <c r="I32" i="1"/>
  <c r="E35" i="1"/>
  <c r="H35" i="1"/>
  <c r="K35" i="1" s="1"/>
  <c r="AG35" i="1"/>
  <c r="AJ35" i="1" s="1"/>
  <c r="AH38" i="1"/>
  <c r="S38" i="1"/>
  <c r="D38" i="1"/>
  <c r="A38" i="1"/>
  <c r="N38" i="1"/>
  <c r="AC38" i="1"/>
  <c r="I38" i="1"/>
  <c r="S39" i="1"/>
  <c r="X55" i="1"/>
  <c r="D18" i="1"/>
  <c r="A20" i="1"/>
  <c r="S20" i="1"/>
  <c r="AI23" i="1"/>
  <c r="AC24" i="1"/>
  <c r="E25" i="1"/>
  <c r="R26" i="1"/>
  <c r="AL26" i="1"/>
  <c r="N27" i="1"/>
  <c r="M28" i="1"/>
  <c r="AI28" i="1"/>
  <c r="C32" i="1"/>
  <c r="F32" i="1" s="1"/>
  <c r="AC32" i="1"/>
  <c r="AE32" i="1" s="1"/>
  <c r="N33" i="1"/>
  <c r="F35" i="1"/>
  <c r="W37" i="1"/>
  <c r="Z37" i="1" s="1"/>
  <c r="C38" i="1"/>
  <c r="F38" i="1" s="1"/>
  <c r="X39" i="1"/>
  <c r="M42" i="1"/>
  <c r="P42" i="1" s="1"/>
  <c r="J45" i="1"/>
  <c r="M47" i="1"/>
  <c r="AE52" i="1"/>
  <c r="AD52" i="1"/>
  <c r="S29" i="1"/>
  <c r="AC30" i="1"/>
  <c r="N30" i="1"/>
  <c r="X30" i="1"/>
  <c r="Y37" i="1"/>
  <c r="AH41" i="1"/>
  <c r="I41" i="1"/>
  <c r="AM41" i="1"/>
  <c r="C41" i="1"/>
  <c r="F41" i="1" s="1"/>
  <c r="AG41" i="1"/>
  <c r="I24" i="1"/>
  <c r="I53" i="1" s="1"/>
  <c r="I55" i="1"/>
  <c r="R15" i="1"/>
  <c r="AH56" i="1"/>
  <c r="AI15" i="1"/>
  <c r="AI56" i="1" s="1"/>
  <c r="F25" i="1"/>
  <c r="J14" i="1"/>
  <c r="J55" i="1" s="1"/>
  <c r="S56" i="1"/>
  <c r="T15" i="1"/>
  <c r="T56" i="1" s="1"/>
  <c r="J16" i="1"/>
  <c r="AC19" i="1"/>
  <c r="D20" i="1"/>
  <c r="AM20" i="1"/>
  <c r="AM27" i="1"/>
  <c r="W34" i="1"/>
  <c r="Z34" i="1" s="1"/>
  <c r="H41" i="1"/>
  <c r="K41" i="1" s="1"/>
  <c r="M48" i="1"/>
  <c r="P48" i="1" s="1"/>
  <c r="J48" i="1"/>
  <c r="H49" i="1"/>
  <c r="K49" i="1" s="1"/>
  <c r="E49" i="1"/>
  <c r="N34" i="1"/>
  <c r="AC36" i="1"/>
  <c r="N36" i="1"/>
  <c r="S36" i="1"/>
  <c r="Y43" i="1"/>
  <c r="AH47" i="1"/>
  <c r="T49" i="1"/>
  <c r="N50" i="1"/>
  <c r="E52" i="1"/>
  <c r="S47" i="1"/>
  <c r="A34" i="1"/>
  <c r="X36" i="1"/>
  <c r="AC42" i="1"/>
  <c r="N42" i="1"/>
  <c r="S42" i="1"/>
  <c r="C47" i="1"/>
  <c r="F47" i="1" s="1"/>
  <c r="AM47" i="1"/>
  <c r="Y49" i="1"/>
  <c r="AD51" i="1"/>
  <c r="J52" i="1"/>
  <c r="AM34" i="1"/>
  <c r="AN34" i="1" s="1"/>
  <c r="X34" i="1"/>
  <c r="I34" i="1"/>
  <c r="C34" i="1"/>
  <c r="F34" i="1" s="1"/>
  <c r="M43" i="1"/>
  <c r="P43" i="1" s="1"/>
  <c r="AD43" i="1"/>
  <c r="D47" i="1"/>
  <c r="AH50" i="1"/>
  <c r="S50" i="1"/>
  <c r="D50" i="1"/>
  <c r="AI51" i="1"/>
  <c r="Y31" i="1"/>
  <c r="X42" i="1"/>
  <c r="AC48" i="1"/>
  <c r="N48" i="1"/>
  <c r="S48" i="1"/>
  <c r="O51" i="1"/>
  <c r="AI52" i="1"/>
  <c r="M49" i="1"/>
  <c r="P49" i="1" s="1"/>
  <c r="T51" i="1"/>
  <c r="E48" i="1"/>
  <c r="I50" i="1"/>
  <c r="T52" i="1"/>
  <c r="W52" i="1"/>
  <c r="Z52" i="1" s="1"/>
  <c r="E51" i="1"/>
  <c r="U31" i="1" l="1"/>
  <c r="Y41" i="1"/>
  <c r="E37" i="1"/>
  <c r="AD15" i="1"/>
  <c r="AD56" i="1" s="1"/>
  <c r="Y26" i="1"/>
  <c r="F21" i="1"/>
  <c r="J21" i="1"/>
  <c r="AE56" i="1"/>
  <c r="I57" i="1"/>
  <c r="AD21" i="1"/>
  <c r="T37" i="1"/>
  <c r="Y35" i="1"/>
  <c r="AE15" i="1"/>
  <c r="AE49" i="1"/>
  <c r="E42" i="1"/>
  <c r="AD35" i="1"/>
  <c r="I58" i="1"/>
  <c r="AL21" i="1"/>
  <c r="AO21" i="1" s="1"/>
  <c r="Z26" i="1"/>
  <c r="AN42" i="1"/>
  <c r="N58" i="1"/>
  <c r="AC53" i="1"/>
  <c r="E33" i="1"/>
  <c r="AO37" i="1"/>
  <c r="AD31" i="1"/>
  <c r="AG31" i="1"/>
  <c r="T31" i="1"/>
  <c r="AD23" i="1"/>
  <c r="AC57" i="1"/>
  <c r="AD41" i="1"/>
  <c r="AC58" i="1"/>
  <c r="P31" i="1"/>
  <c r="AL49" i="1"/>
  <c r="AO49" i="1" s="1"/>
  <c r="AG49" i="1"/>
  <c r="AJ49" i="1" s="1"/>
  <c r="AD49" i="1"/>
  <c r="E31" i="1"/>
  <c r="AD37" i="1"/>
  <c r="AJ20" i="1"/>
  <c r="AI37" i="1"/>
  <c r="AJ37" i="1"/>
  <c r="O31" i="1"/>
  <c r="AD50" i="1"/>
  <c r="AG50" i="1"/>
  <c r="AJ50" i="1" s="1"/>
  <c r="AN49" i="1"/>
  <c r="AE31" i="1"/>
  <c r="T23" i="1"/>
  <c r="W23" i="1"/>
  <c r="J23" i="1"/>
  <c r="M23" i="1"/>
  <c r="O43" i="1"/>
  <c r="T19" i="1"/>
  <c r="J37" i="1"/>
  <c r="M37" i="1"/>
  <c r="AL20" i="1"/>
  <c r="AN20" i="1" s="1"/>
  <c r="AI20" i="1"/>
  <c r="S53" i="1"/>
  <c r="Z49" i="1"/>
  <c r="U49" i="1"/>
  <c r="W50" i="1"/>
  <c r="AE25" i="1"/>
  <c r="AD25" i="1"/>
  <c r="W28" i="1"/>
  <c r="Z28" i="1" s="1"/>
  <c r="T28" i="1"/>
  <c r="R50" i="1"/>
  <c r="U50" i="1" s="1"/>
  <c r="H50" i="1"/>
  <c r="K50" i="1" s="1"/>
  <c r="E50" i="1"/>
  <c r="AI47" i="1"/>
  <c r="AL47" i="1"/>
  <c r="AO47" i="1" s="1"/>
  <c r="E41" i="1"/>
  <c r="M41" i="1"/>
  <c r="J41" i="1"/>
  <c r="E18" i="1"/>
  <c r="H18" i="1"/>
  <c r="K18" i="1" s="1"/>
  <c r="E44" i="1"/>
  <c r="H44" i="1"/>
  <c r="K44" i="1" s="1"/>
  <c r="AB46" i="1"/>
  <c r="AE46" i="1" s="1"/>
  <c r="AL40" i="1"/>
  <c r="AO40" i="1" s="1"/>
  <c r="AI40" i="1"/>
  <c r="E24" i="1"/>
  <c r="H24" i="1"/>
  <c r="K24" i="1" s="1"/>
  <c r="AD29" i="1"/>
  <c r="AG29" i="1"/>
  <c r="AJ29" i="1" s="1"/>
  <c r="C58" i="1"/>
  <c r="F58" i="1" s="1"/>
  <c r="J17" i="1"/>
  <c r="F28" i="1"/>
  <c r="E28" i="1"/>
  <c r="X53" i="1"/>
  <c r="R39" i="1"/>
  <c r="U39" i="1" s="1"/>
  <c r="E47" i="1"/>
  <c r="H47" i="1"/>
  <c r="K47" i="1" s="1"/>
  <c r="AB30" i="1"/>
  <c r="AE30" i="1" s="1"/>
  <c r="Y30" i="1"/>
  <c r="P47" i="1"/>
  <c r="O47" i="1"/>
  <c r="R27" i="1"/>
  <c r="U27" i="1" s="1"/>
  <c r="W39" i="1"/>
  <c r="Z39" i="1" s="1"/>
  <c r="Y52" i="1"/>
  <c r="AL18" i="1"/>
  <c r="AI18" i="1"/>
  <c r="O45" i="1"/>
  <c r="R45" i="1"/>
  <c r="AH57" i="1"/>
  <c r="AL16" i="1"/>
  <c r="AI16" i="1"/>
  <c r="AB28" i="1"/>
  <c r="O49" i="1"/>
  <c r="H27" i="1"/>
  <c r="K27" i="1" s="1"/>
  <c r="E27" i="1"/>
  <c r="C57" i="1"/>
  <c r="F57" i="1" s="1"/>
  <c r="W17" i="1"/>
  <c r="Z17" i="1" s="1"/>
  <c r="M22" i="1"/>
  <c r="P22" i="1" s="1"/>
  <c r="J22" i="1"/>
  <c r="J57" i="1" s="1"/>
  <c r="S57" i="1"/>
  <c r="T18" i="1"/>
  <c r="H55" i="1"/>
  <c r="K14" i="1"/>
  <c r="O28" i="1"/>
  <c r="P28" i="1"/>
  <c r="AB27" i="1"/>
  <c r="AE27" i="1" s="1"/>
  <c r="W42" i="1"/>
  <c r="Z42" i="1" s="1"/>
  <c r="O42" i="1"/>
  <c r="R42" i="1"/>
  <c r="U42" i="1" s="1"/>
  <c r="AG36" i="1"/>
  <c r="R56" i="1"/>
  <c r="U56" i="1" s="1"/>
  <c r="U15" i="1"/>
  <c r="O30" i="1"/>
  <c r="R30" i="1"/>
  <c r="AN26" i="1"/>
  <c r="AO26" i="1"/>
  <c r="M38" i="1"/>
  <c r="P38" i="1" s="1"/>
  <c r="J38" i="1"/>
  <c r="K16" i="1"/>
  <c r="AL45" i="1"/>
  <c r="AO45" i="1" s="1"/>
  <c r="AG27" i="1"/>
  <c r="AJ27" i="1" s="1"/>
  <c r="J40" i="1"/>
  <c r="M40" i="1"/>
  <c r="P40" i="1" s="1"/>
  <c r="W27" i="1"/>
  <c r="Y27" i="1" s="1"/>
  <c r="AE16" i="1"/>
  <c r="AI17" i="1"/>
  <c r="AL17" i="1"/>
  <c r="Z18" i="1"/>
  <c r="Y18" i="1"/>
  <c r="AM53" i="1"/>
  <c r="W44" i="1"/>
  <c r="Z44" i="1" s="1"/>
  <c r="AL50" i="1"/>
  <c r="AI50" i="1"/>
  <c r="J47" i="1"/>
  <c r="H22" i="1"/>
  <c r="K22" i="1" s="1"/>
  <c r="E22" i="1"/>
  <c r="Z16" i="1"/>
  <c r="R36" i="1"/>
  <c r="U36" i="1" s="1"/>
  <c r="O36" i="1"/>
  <c r="AG42" i="1"/>
  <c r="R34" i="1"/>
  <c r="I59" i="1"/>
  <c r="AG30" i="1"/>
  <c r="AD30" i="1"/>
  <c r="U26" i="1"/>
  <c r="AG38" i="1"/>
  <c r="AJ38" i="1" s="1"/>
  <c r="AD38" i="1"/>
  <c r="D57" i="1"/>
  <c r="AJ26" i="1"/>
  <c r="AB40" i="1"/>
  <c r="K26" i="1"/>
  <c r="AL39" i="1"/>
  <c r="AO39" i="1" s="1"/>
  <c r="AL27" i="1"/>
  <c r="AO27" i="1" s="1"/>
  <c r="U55" i="1"/>
  <c r="Z19" i="1"/>
  <c r="Y19" i="1"/>
  <c r="H56" i="1"/>
  <c r="K56" i="1" s="1"/>
  <c r="K15" i="1"/>
  <c r="H17" i="1"/>
  <c r="K17" i="1" s="1"/>
  <c r="E17" i="1"/>
  <c r="Y16" i="1"/>
  <c r="D53" i="1"/>
  <c r="P26" i="1"/>
  <c r="AG45" i="1"/>
  <c r="AJ45" i="1" s="1"/>
  <c r="H20" i="1"/>
  <c r="K20" i="1" s="1"/>
  <c r="E20" i="1"/>
  <c r="AB39" i="1"/>
  <c r="AE39" i="1" s="1"/>
  <c r="R38" i="1"/>
  <c r="U38" i="1" s="1"/>
  <c r="M32" i="1"/>
  <c r="P32" i="1" s="1"/>
  <c r="J32" i="1"/>
  <c r="AG46" i="1"/>
  <c r="F55" i="1"/>
  <c r="T24" i="1"/>
  <c r="W24" i="1"/>
  <c r="AE26" i="1"/>
  <c r="AD26" i="1"/>
  <c r="AG55" i="1"/>
  <c r="AJ14" i="1"/>
  <c r="AB17" i="1"/>
  <c r="X57" i="1"/>
  <c r="Y22" i="1"/>
  <c r="AB22" i="1"/>
  <c r="Z21" i="1"/>
  <c r="Y21" i="1"/>
  <c r="Z55" i="1"/>
  <c r="W48" i="1"/>
  <c r="W29" i="1"/>
  <c r="M34" i="1"/>
  <c r="P34" i="1" s="1"/>
  <c r="J34" i="1"/>
  <c r="AD19" i="1"/>
  <c r="AG19" i="1"/>
  <c r="AI19" i="1" s="1"/>
  <c r="AD24" i="1"/>
  <c r="AG24" i="1"/>
  <c r="R32" i="1"/>
  <c r="U32" i="1" s="1"/>
  <c r="R46" i="1"/>
  <c r="U46" i="1" s="1"/>
  <c r="Y45" i="1"/>
  <c r="AB45" i="1"/>
  <c r="AE45" i="1" s="1"/>
  <c r="C53" i="1"/>
  <c r="M33" i="1"/>
  <c r="P33" i="1" s="1"/>
  <c r="J33" i="1"/>
  <c r="M39" i="1"/>
  <c r="P39" i="1" s="1"/>
  <c r="J39" i="1"/>
  <c r="AN39" i="1"/>
  <c r="X58" i="1"/>
  <c r="X59" i="1" s="1"/>
  <c r="O17" i="1"/>
  <c r="R17" i="1"/>
  <c r="U17" i="1" s="1"/>
  <c r="M56" i="1"/>
  <c r="P56" i="1" s="1"/>
  <c r="P15" i="1"/>
  <c r="O15" i="1"/>
  <c r="O56" i="1" s="1"/>
  <c r="E40" i="1"/>
  <c r="H40" i="1"/>
  <c r="K40" i="1" s="1"/>
  <c r="AL44" i="1"/>
  <c r="AO44" i="1" s="1"/>
  <c r="AI44" i="1"/>
  <c r="AB36" i="1"/>
  <c r="AE36" i="1" s="1"/>
  <c r="R48" i="1"/>
  <c r="U48" i="1" s="1"/>
  <c r="O48" i="1"/>
  <c r="M24" i="1"/>
  <c r="J24" i="1"/>
  <c r="AM58" i="1"/>
  <c r="AG48" i="1"/>
  <c r="AD48" i="1"/>
  <c r="AB34" i="1"/>
  <c r="Y34" i="1"/>
  <c r="T47" i="1"/>
  <c r="W47" i="1"/>
  <c r="T26" i="1"/>
  <c r="E38" i="1"/>
  <c r="H38" i="1"/>
  <c r="K38" i="1" s="1"/>
  <c r="M29" i="1"/>
  <c r="P29" i="1" s="1"/>
  <c r="J29" i="1"/>
  <c r="AD33" i="1"/>
  <c r="AG33" i="1"/>
  <c r="AJ33" i="1" s="1"/>
  <c r="AL19" i="1"/>
  <c r="H39" i="1"/>
  <c r="K39" i="1" s="1"/>
  <c r="E39" i="1"/>
  <c r="E34" i="1"/>
  <c r="AL55" i="1"/>
  <c r="AO14" i="1"/>
  <c r="AI14" i="1"/>
  <c r="AI55" i="1" s="1"/>
  <c r="AN21" i="1"/>
  <c r="E29" i="1"/>
  <c r="H29" i="1"/>
  <c r="K29" i="1" s="1"/>
  <c r="W40" i="1"/>
  <c r="Z40" i="1" s="1"/>
  <c r="AB42" i="1"/>
  <c r="AE42" i="1" s="1"/>
  <c r="Y42" i="1"/>
  <c r="AJ41" i="1"/>
  <c r="S58" i="1"/>
  <c r="W38" i="1"/>
  <c r="T38" i="1"/>
  <c r="E32" i="1"/>
  <c r="H32" i="1"/>
  <c r="K32" i="1" s="1"/>
  <c r="AB44" i="1"/>
  <c r="R29" i="1"/>
  <c r="U29" i="1" s="1"/>
  <c r="W46" i="1"/>
  <c r="Z46" i="1" s="1"/>
  <c r="T46" i="1"/>
  <c r="R35" i="1"/>
  <c r="O35" i="1"/>
  <c r="M27" i="1"/>
  <c r="P27" i="1" s="1"/>
  <c r="J27" i="1"/>
  <c r="AN24" i="1"/>
  <c r="N57" i="1"/>
  <c r="N59" i="1" s="1"/>
  <c r="R16" i="1"/>
  <c r="P16" i="1"/>
  <c r="O16" i="1"/>
  <c r="AG39" i="1"/>
  <c r="AJ39" i="1" s="1"/>
  <c r="AC59" i="1"/>
  <c r="R22" i="1"/>
  <c r="O20" i="1"/>
  <c r="AE55" i="1"/>
  <c r="AO20" i="1"/>
  <c r="R33" i="1"/>
  <c r="T20" i="1"/>
  <c r="W20" i="1"/>
  <c r="AL38" i="1"/>
  <c r="W32" i="1"/>
  <c r="M44" i="1"/>
  <c r="P44" i="1" s="1"/>
  <c r="J44" i="1"/>
  <c r="J28" i="1"/>
  <c r="T43" i="1"/>
  <c r="AI35" i="1"/>
  <c r="AL35" i="1"/>
  <c r="N53" i="1"/>
  <c r="O18" i="1"/>
  <c r="AL22" i="1"/>
  <c r="AO22" i="1" s="1"/>
  <c r="AI22" i="1"/>
  <c r="U20" i="1"/>
  <c r="AG56" i="1"/>
  <c r="AJ56" i="1" s="1"/>
  <c r="AJ15" i="1"/>
  <c r="AJ16" i="1"/>
  <c r="AI41" i="1"/>
  <c r="AL41" i="1"/>
  <c r="AO41" i="1" s="1"/>
  <c r="AH53" i="1"/>
  <c r="W36" i="1"/>
  <c r="Z36" i="1" s="1"/>
  <c r="D58" i="1"/>
  <c r="M50" i="1"/>
  <c r="P50" i="1" s="1"/>
  <c r="J50" i="1"/>
  <c r="AG32" i="1"/>
  <c r="AJ32" i="1" s="1"/>
  <c r="AD32" i="1"/>
  <c r="AL32" i="1"/>
  <c r="R44" i="1"/>
  <c r="U44" i="1" s="1"/>
  <c r="AH58" i="1"/>
  <c r="J46" i="1"/>
  <c r="M46" i="1"/>
  <c r="P46" i="1" s="1"/>
  <c r="AL33" i="1"/>
  <c r="AO33" i="1" s="1"/>
  <c r="R40" i="1"/>
  <c r="U40" i="1" s="1"/>
  <c r="AL29" i="1"/>
  <c r="AO29" i="1" s="1"/>
  <c r="AM57" i="1"/>
  <c r="P55" i="1"/>
  <c r="AD27" i="1" l="1"/>
  <c r="T42" i="1"/>
  <c r="T40" i="1"/>
  <c r="AB58" i="1"/>
  <c r="AE58" i="1" s="1"/>
  <c r="D59" i="1"/>
  <c r="AN44" i="1"/>
  <c r="AD39" i="1"/>
  <c r="W57" i="1"/>
  <c r="Z57" i="1" s="1"/>
  <c r="AM59" i="1"/>
  <c r="O38" i="1"/>
  <c r="AI33" i="1"/>
  <c r="T36" i="1"/>
  <c r="S59" i="1"/>
  <c r="P37" i="1"/>
  <c r="O37" i="1"/>
  <c r="AG53" i="1"/>
  <c r="AJ53" i="1" s="1"/>
  <c r="AD45" i="1"/>
  <c r="AN45" i="1"/>
  <c r="O33" i="1"/>
  <c r="AN40" i="1"/>
  <c r="AI39" i="1"/>
  <c r="AD46" i="1"/>
  <c r="E53" i="1"/>
  <c r="AB57" i="1"/>
  <c r="AE57" i="1" s="1"/>
  <c r="T39" i="1"/>
  <c r="O44" i="1"/>
  <c r="O23" i="1"/>
  <c r="P23" i="1"/>
  <c r="AI31" i="1"/>
  <c r="AJ31" i="1"/>
  <c r="Z23" i="1"/>
  <c r="Y23" i="1"/>
  <c r="AI49" i="1"/>
  <c r="T29" i="1"/>
  <c r="O40" i="1"/>
  <c r="O46" i="1"/>
  <c r="AH59" i="1"/>
  <c r="AL57" i="1"/>
  <c r="AO57" i="1" s="1"/>
  <c r="AO16" i="1"/>
  <c r="AN16" i="1"/>
  <c r="J58" i="1"/>
  <c r="J59" i="1" s="1"/>
  <c r="M53" i="1"/>
  <c r="P53" i="1" s="1"/>
  <c r="U22" i="1"/>
  <c r="T22" i="1"/>
  <c r="P24" i="1"/>
  <c r="O24" i="1"/>
  <c r="AJ55" i="1"/>
  <c r="AJ46" i="1"/>
  <c r="AI46" i="1"/>
  <c r="W53" i="1"/>
  <c r="Z53" i="1" s="1"/>
  <c r="AI38" i="1"/>
  <c r="O22" i="1"/>
  <c r="U35" i="1"/>
  <c r="T35" i="1"/>
  <c r="AO55" i="1"/>
  <c r="O32" i="1"/>
  <c r="M58" i="1"/>
  <c r="P58" i="1" s="1"/>
  <c r="AL58" i="1"/>
  <c r="AO58" i="1" s="1"/>
  <c r="AN22" i="1"/>
  <c r="Z20" i="1"/>
  <c r="Y20" i="1"/>
  <c r="AO38" i="1"/>
  <c r="AN38" i="1"/>
  <c r="AJ24" i="1"/>
  <c r="AI24" i="1"/>
  <c r="AI57" i="1" s="1"/>
  <c r="AO17" i="1"/>
  <c r="AN17" i="1"/>
  <c r="O29" i="1"/>
  <c r="Z47" i="1"/>
  <c r="Y47" i="1"/>
  <c r="U45" i="1"/>
  <c r="T45" i="1"/>
  <c r="AO32" i="1"/>
  <c r="AN32" i="1"/>
  <c r="U33" i="1"/>
  <c r="T33" i="1"/>
  <c r="AJ19" i="1"/>
  <c r="AG57" i="1"/>
  <c r="AJ57" i="1" s="1"/>
  <c r="Z24" i="1"/>
  <c r="Y24" i="1"/>
  <c r="AO35" i="1"/>
  <c r="AN35" i="1"/>
  <c r="AE22" i="1"/>
  <c r="AD22" i="1"/>
  <c r="AI29" i="1"/>
  <c r="AI32" i="1"/>
  <c r="Y44" i="1"/>
  <c r="AO19" i="1"/>
  <c r="AN19" i="1"/>
  <c r="AN33" i="1"/>
  <c r="Y39" i="1"/>
  <c r="Y40" i="1"/>
  <c r="O34" i="1"/>
  <c r="AI45" i="1"/>
  <c r="AN27" i="1"/>
  <c r="T17" i="1"/>
  <c r="P41" i="1"/>
  <c r="O41" i="1"/>
  <c r="AN29" i="1"/>
  <c r="E57" i="1"/>
  <c r="AJ30" i="1"/>
  <c r="AI30" i="1"/>
  <c r="H58" i="1"/>
  <c r="K58" i="1" s="1"/>
  <c r="R57" i="1"/>
  <c r="U16" i="1"/>
  <c r="T16" i="1"/>
  <c r="AE44" i="1"/>
  <c r="AD44" i="1"/>
  <c r="AE34" i="1"/>
  <c r="AD34" i="1"/>
  <c r="C59" i="1"/>
  <c r="F59" i="1" s="1"/>
  <c r="AE40" i="1"/>
  <c r="AD40" i="1"/>
  <c r="U34" i="1"/>
  <c r="T34" i="1"/>
  <c r="AD36" i="1"/>
  <c r="AN47" i="1"/>
  <c r="AN18" i="1"/>
  <c r="AO18" i="1"/>
  <c r="T50" i="1"/>
  <c r="R58" i="1"/>
  <c r="U58" i="1" s="1"/>
  <c r="U30" i="1"/>
  <c r="T30" i="1"/>
  <c r="Y36" i="1"/>
  <c r="AB53" i="1"/>
  <c r="F53" i="1"/>
  <c r="AE17" i="1"/>
  <c r="AD17" i="1"/>
  <c r="AD42" i="1"/>
  <c r="AO50" i="1"/>
  <c r="AN50" i="1"/>
  <c r="R53" i="1"/>
  <c r="H57" i="1"/>
  <c r="K57" i="1" s="1"/>
  <c r="AJ36" i="1"/>
  <c r="AI36" i="1"/>
  <c r="E58" i="1"/>
  <c r="O39" i="1"/>
  <c r="Z50" i="1"/>
  <c r="Y50" i="1"/>
  <c r="AN41" i="1"/>
  <c r="AJ48" i="1"/>
  <c r="AI48" i="1"/>
  <c r="Z29" i="1"/>
  <c r="Y29" i="1"/>
  <c r="Y17" i="1"/>
  <c r="AG58" i="1"/>
  <c r="AJ58" i="1" s="1"/>
  <c r="AJ42" i="1"/>
  <c r="AI42" i="1"/>
  <c r="T44" i="1"/>
  <c r="T27" i="1"/>
  <c r="H53" i="1"/>
  <c r="K55" i="1"/>
  <c r="Y46" i="1"/>
  <c r="T32" i="1"/>
  <c r="Z27" i="1"/>
  <c r="W58" i="1"/>
  <c r="Z38" i="1"/>
  <c r="Y38" i="1"/>
  <c r="T48" i="1"/>
  <c r="Y28" i="1"/>
  <c r="Z32" i="1"/>
  <c r="Y32" i="1"/>
  <c r="AL53" i="1"/>
  <c r="AO53" i="1" s="1"/>
  <c r="Z48" i="1"/>
  <c r="Y48" i="1"/>
  <c r="AI27" i="1"/>
  <c r="AE28" i="1"/>
  <c r="AD28" i="1"/>
  <c r="O27" i="1"/>
  <c r="M57" i="1"/>
  <c r="O50" i="1"/>
  <c r="O57" i="1" l="1"/>
  <c r="AB59" i="1"/>
  <c r="AE59" i="1" s="1"/>
  <c r="AN58" i="1"/>
  <c r="H59" i="1"/>
  <c r="K59" i="1" s="1"/>
  <c r="Y58" i="1"/>
  <c r="Y53" i="1"/>
  <c r="T58" i="1"/>
  <c r="AI53" i="1"/>
  <c r="E59" i="1"/>
  <c r="Y57" i="1"/>
  <c r="AD58" i="1"/>
  <c r="AN53" i="1"/>
  <c r="AI58" i="1"/>
  <c r="AI59" i="1" s="1"/>
  <c r="U53" i="1"/>
  <c r="T53" i="1"/>
  <c r="AL59" i="1"/>
  <c r="AO59" i="1" s="1"/>
  <c r="K53" i="1"/>
  <c r="J53" i="1"/>
  <c r="P57" i="1"/>
  <c r="M59" i="1"/>
  <c r="P59" i="1" s="1"/>
  <c r="U57" i="1"/>
  <c r="R59" i="1"/>
  <c r="U59" i="1" s="1"/>
  <c r="AN57" i="1"/>
  <c r="Z58" i="1"/>
  <c r="W59" i="1"/>
  <c r="Z59" i="1" s="1"/>
  <c r="AD57" i="1"/>
  <c r="AD59" i="1" s="1"/>
  <c r="O58" i="1"/>
  <c r="O59" i="1" s="1"/>
  <c r="T57" i="1"/>
  <c r="T59" i="1" s="1"/>
  <c r="AE53" i="1"/>
  <c r="AD53" i="1"/>
  <c r="O53" i="1"/>
  <c r="AG59" i="1"/>
  <c r="AJ59" i="1" s="1"/>
  <c r="AN59" i="1" l="1"/>
  <c r="Y59" i="1"/>
</calcChain>
</file>

<file path=xl/sharedStrings.xml><?xml version="1.0" encoding="utf-8"?>
<sst xmlns="http://schemas.openxmlformats.org/spreadsheetml/2006/main" count="63" uniqueCount="18">
  <si>
    <t>Reporting Basis</t>
  </si>
  <si>
    <t>CGAAP</t>
  </si>
  <si>
    <t>Var Analysis</t>
  </si>
  <si>
    <t>CBAAP</t>
  </si>
  <si>
    <t>$</t>
  </si>
  <si>
    <t>%</t>
  </si>
  <si>
    <t>USoA Description</t>
  </si>
  <si>
    <t>Board Approved</t>
  </si>
  <si>
    <t xml:space="preserve">4235-Miscellaneous Service Revenues
</t>
  </si>
  <si>
    <t xml:space="preserve">4225-Late Payment Charges
</t>
  </si>
  <si>
    <t>other</t>
  </si>
  <si>
    <t>Total</t>
  </si>
  <si>
    <t>Specific Service Charges</t>
  </si>
  <si>
    <t>Late Payment Charges</t>
  </si>
  <si>
    <t>Other Distribution/Operating Revenues</t>
  </si>
  <si>
    <t>Other Income or Deductions</t>
  </si>
  <si>
    <t>Appendix 2-H</t>
  </si>
  <si>
    <t>Other Operating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</si>
</sst>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\$* #,##0.00_-;&quot;-$&quot;* #,##0.00_-;_-\$* \-??_-;_-@_-"/>
    <numFmt numFmtId="165" formatCode="\$#,##0"/>
    <numFmt numFmtId="166" formatCode="&quot;$&quot;#,##0"/>
  </numFmts>
  <fonts count="9" x14ac:knownFonts="1">
    <font>
      <sz val="10"/>
      <name val="Arial"/>
      <family val="2"/>
    </font>
    <font>
      <b/>
      <i/>
      <sz val="8"/>
      <color theme="0" tint="-0.14999847407452621"/>
      <name val="Arial"/>
      <family val="2"/>
      <charset val="1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sz val="10"/>
      <name val="Mangal"/>
      <family val="2"/>
      <charset val="1"/>
    </font>
    <font>
      <sz val="10"/>
      <color theme="0" tint="-0.499984740745262"/>
      <name val="Arial"/>
      <family val="2"/>
    </font>
    <font>
      <b/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32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6" fillId="0" borderId="0" applyFill="0" applyBorder="0" applyAlignment="0" applyProtection="0"/>
    <xf numFmtId="9" fontId="6" fillId="0" borderId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" fontId="2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165" fontId="0" fillId="0" borderId="2" xfId="1" applyNumberFormat="1" applyFont="1" applyBorder="1" applyAlignment="1">
      <alignment horizontal="right"/>
    </xf>
    <xf numFmtId="165" fontId="0" fillId="0" borderId="2" xfId="1" quotePrefix="1" applyNumberFormat="1" applyFont="1" applyBorder="1" applyAlignment="1">
      <alignment horizontal="right"/>
    </xf>
    <xf numFmtId="165" fontId="0" fillId="0" borderId="2" xfId="1" applyNumberFormat="1" applyFont="1" applyBorder="1" applyAlignment="1">
      <alignment horizontal="right" vertical="center"/>
    </xf>
    <xf numFmtId="10" fontId="0" fillId="0" borderId="1" xfId="0" applyNumberFormat="1" applyBorder="1" applyAlignment="1">
      <alignment horizontal="right"/>
    </xf>
    <xf numFmtId="165" fontId="0" fillId="4" borderId="2" xfId="1" quotePrefix="1" applyNumberFormat="1" applyFont="1" applyFill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165" fontId="0" fillId="0" borderId="4" xfId="1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165" fontId="7" fillId="0" borderId="2" xfId="1" applyNumberFormat="1" applyFont="1" applyBorder="1" applyAlignment="1">
      <alignment horizontal="right" vertical="center"/>
    </xf>
    <xf numFmtId="10" fontId="7" fillId="0" borderId="1" xfId="0" applyNumberFormat="1" applyFont="1" applyBorder="1" applyAlignment="1">
      <alignment horizontal="right"/>
    </xf>
    <xf numFmtId="165" fontId="7" fillId="0" borderId="4" xfId="1" applyNumberFormat="1" applyFont="1" applyBorder="1" applyAlignment="1">
      <alignment horizontal="right"/>
    </xf>
    <xf numFmtId="165" fontId="7" fillId="0" borderId="2" xfId="1" applyNumberFormat="1" applyFont="1" applyBorder="1" applyAlignment="1">
      <alignment horizontal="right"/>
    </xf>
    <xf numFmtId="0" fontId="7" fillId="0" borderId="0" xfId="0" applyFont="1"/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165" fontId="0" fillId="0" borderId="6" xfId="1" applyNumberFormat="1" applyFont="1" applyBorder="1" applyAlignment="1">
      <alignment horizontal="right"/>
    </xf>
    <xf numFmtId="9" fontId="6" fillId="0" borderId="6" xfId="2" applyBorder="1" applyAlignment="1">
      <alignment horizontal="right"/>
    </xf>
    <xf numFmtId="0" fontId="8" fillId="0" borderId="7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166" fontId="0" fillId="0" borderId="8" xfId="0" applyNumberFormat="1" applyBorder="1"/>
    <xf numFmtId="10" fontId="0" fillId="0" borderId="8" xfId="0" applyNumberFormat="1" applyBorder="1" applyAlignment="1">
      <alignment horizontal="right"/>
    </xf>
    <xf numFmtId="10" fontId="0" fillId="0" borderId="9" xfId="0" applyNumberFormat="1" applyBorder="1" applyAlignment="1">
      <alignment horizontal="right"/>
    </xf>
    <xf numFmtId="0" fontId="8" fillId="0" borderId="1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166" fontId="0" fillId="0" borderId="1" xfId="0" applyNumberFormat="1" applyBorder="1"/>
    <xf numFmtId="10" fontId="0" fillId="0" borderId="11" xfId="0" applyNumberFormat="1" applyBorder="1" applyAlignment="1">
      <alignment horizontal="right"/>
    </xf>
    <xf numFmtId="0" fontId="8" fillId="0" borderId="12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165" fontId="0" fillId="0" borderId="13" xfId="1" applyNumberFormat="1" applyFont="1" applyBorder="1" applyAlignment="1">
      <alignment horizontal="right"/>
    </xf>
    <xf numFmtId="10" fontId="0" fillId="0" borderId="13" xfId="0" applyNumberFormat="1" applyBorder="1" applyAlignment="1">
      <alignment horizontal="right"/>
    </xf>
    <xf numFmtId="10" fontId="0" fillId="0" borderId="14" xfId="0" applyNumberFormat="1" applyBorder="1" applyAlignment="1">
      <alignment horizontal="right"/>
    </xf>
    <xf numFmtId="0" fontId="4" fillId="0" borderId="0" xfId="0" applyFont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.%20TESI%20UTILITIES/CPUC/CPUC%202019%20CoS/IRs/Models/Final%20Filing/CPUC%20IRR_2019%20CoS%20Data%20Vault%2020190404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nuela/Documents/TANDEM%20ENERGY%20SERVICES%20INC/Documents/Hearst/RateMaker/Hearst_RMpils%202010ED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lications%20Department\Department%20Applications\Application%20Review%20Process\Rec%20%231%20-%20Application%20Filing%20Requirements\Testing%20Protocols%20for%20Models%20and%20Appendices\2014%20IRM%20Rate%20Generator_V2.3_FOR%20TESTING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nuela/AppData/Local/Microsoft/Windows/Temporary%20Internet%20Files/Content.Outlook/7VFETQWL/CHEC_Rate%20Design%20Master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ntarioenergyboard.ca/Applications%20Department/Department%20Applications/Rates/2013%20Electricity%20Rates/$Models/Final%202013%20IRM%20RG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Market%20Operations/Department%20Applications/Reports/Rates/Electricity%20Rates%20-%20Billing%20Determinants%20Database/2012%20IRM%20DEVELOPMENT/2012%20IRM%20MODEL%20(2ND%20AND%203RD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nuela/Documents/TESI/TESI%20UTILITIES/CHEC/CHEC%20Models/CHEC_Rate%20Design%20Model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rtine/Local%20Settings/Temporary%20Internet%20Files/Content.IE5/4JL8EBEO/Finance/Rates/RATE%20APPLICATION%20-%202009/ERA%20Model%20Info/2009%20Model/RateMak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2 Other_Oper_Rev Sum (2)"/>
      <sheetName val="Exhibit 2 -&gt;"/>
      <sheetName val="0.1 LDC Info"/>
      <sheetName val="Table of Contents"/>
      <sheetName val="0.2 Customer Classes"/>
      <sheetName val="Exhibit 1 -&gt;"/>
      <sheetName val="1.1 Trial Balance Summary"/>
      <sheetName val="1.2 TB Historical Balances"/>
      <sheetName val="1.3 TB Projected Balances"/>
      <sheetName val="1.3 TB Projected Balances (Ben)"/>
      <sheetName val="2.1. Rate Base Trend "/>
      <sheetName val="2.2 RateBase VarAnalysis"/>
      <sheetName val="2.3 Summary of Capital Projects"/>
      <sheetName val="2.5 DSP Input Tables"/>
      <sheetName val="2.4 Table 5-A DSP"/>
      <sheetName val="FIXED ASSET CONTINUITY STMT -&gt;"/>
      <sheetName val="2.5 Service Life Comp"/>
      <sheetName val="2.6 Fixed Asset Cont Stmt"/>
      <sheetName val="2.7 Overhead"/>
      <sheetName val="Reconciliation Sheet"/>
      <sheetName val="2.6 Capex Vs RRR"/>
      <sheetName val="Balance of 1576"/>
      <sheetName val="2.9 Depreciation Expenses"/>
      <sheetName val="2.10 DeprExp Bridge NewGAAP"/>
      <sheetName val="2.11 DeprExp Test NewGAAP"/>
      <sheetName val="2.12 Proposed REG Invest."/>
      <sheetName val="Exhibit 3 -&gt;"/>
      <sheetName val="DEPRECIATION EXPENSES -&gt;"/>
      <sheetName val="OPERATING REVENUES -&gt;"/>
      <sheetName val="3.1 Other Oper Rev Detail"/>
      <sheetName val="PILs -&gt;"/>
      <sheetName val="3.3 PILs.TaxRate"/>
      <sheetName val="3.4 PILs.Sch 8 UCC"/>
      <sheetName val="3.5 PILs.Sch 10 CEC"/>
      <sheetName val="3.6 PILs Sch 7 LCF"/>
      <sheetName val="3.7 PILs.Reserves"/>
      <sheetName val="3.8 PILs.TxblIncome"/>
      <sheetName val="3.9 PILs.Final PILs"/>
      <sheetName val="3.2 Other_Oper_Rev Sum"/>
      <sheetName val="LOAD FORECAST -&gt;"/>
      <sheetName val="3.10 Load Forecast Inputs"/>
      <sheetName val="3.11 LoadForecast"/>
      <sheetName val="Exhibit 4 -&gt;"/>
      <sheetName val="OM&amp;A -&gt;"/>
      <sheetName val="4.1 OM&amp;A_Detailed_Analysis"/>
      <sheetName val="Table of Content"/>
      <sheetName val="4.2 OM&amp;A_Summary_Analys"/>
      <sheetName val="4.3 OMA Programs"/>
      <sheetName val="4.4 OM&amp;A_Cost _Drivers"/>
      <sheetName val="4.5 Monthly Staff Lvl"/>
      <sheetName val="4.6 Yearly Staff Turnover"/>
      <sheetName val="4.7 Employee Costs"/>
      <sheetName val="4.7 Salaries Analysis"/>
      <sheetName val="4.8 Charitable Donations"/>
      <sheetName val="4.9 OM&amp;A_per_Cust_FTEE"/>
      <sheetName val="4.10 Regulatory_Costs"/>
      <sheetName val="4.11 Supplier Purchases"/>
      <sheetName val="4.12 PowerSupplExp"/>
      <sheetName val="4.13 Corp_Cost_Allocation"/>
      <sheetName val="Exhibit 5 -&gt;"/>
      <sheetName val="5.1 Capital Structure"/>
      <sheetName val="5.2 Debt Instruments"/>
      <sheetName val="Exhibit 6 -&gt;"/>
      <sheetName val="6.1 Revenue Requirement"/>
      <sheetName val="6.2 Chg in RevReq"/>
      <sheetName val="6.3 Rev Deficiency Sufficie (2)"/>
      <sheetName val="6.3 Rev Deficiency Sufficie Bak"/>
      <sheetName val="Rev DefSuf 2016"/>
      <sheetName val="ROE Calcs -&gt;"/>
      <sheetName val="6.4 ROE"/>
      <sheetName val="6.5 OEB Input Appendices"/>
      <sheetName val="6.3 Rev Deficiency Sufficie "/>
      <sheetName val="6.6 OEB ROE Summary"/>
      <sheetName val="6.8 Over_Under-earning Driv"/>
      <sheetName val="6.8 Scorecard"/>
      <sheetName val="Exhibit 8 -&gt;"/>
      <sheetName val="Rate Design"/>
      <sheetName val="A. Cost Allocation &amp; RevAllocn"/>
      <sheetName val="B. RateDesign"/>
      <sheetName val="D. Rev_Reconciliation"/>
      <sheetName val="C. Res Rate Design"/>
      <sheetName val="E. Revenues at Curr Rates"/>
      <sheetName val="F.Cost Allocation"/>
      <sheetName val="Intergrity Check"/>
      <sheetName val="Integrity Check"/>
      <sheetName val="Intervener Tool"/>
      <sheetName val="Appendix 2-R"/>
      <sheetName val="TablesEx1"/>
      <sheetName val="TablesEx2"/>
      <sheetName val="TablesEx3"/>
      <sheetName val="TableEx4"/>
      <sheetName val="TableEx5"/>
      <sheetName val="TableEx6"/>
      <sheetName val="TableEx7"/>
      <sheetName val="TableEx8"/>
      <sheetName val="TableEx9"/>
      <sheetName val="8.2 IFRS Transition Costs"/>
    </sheetNames>
    <sheetDataSet>
      <sheetData sheetId="0"/>
      <sheetData sheetId="1"/>
      <sheetData sheetId="2">
        <row r="23">
          <cell r="E23">
            <v>2018</v>
          </cell>
        </row>
        <row r="25">
          <cell r="E25">
            <v>2019</v>
          </cell>
        </row>
        <row r="27">
          <cell r="E27">
            <v>2012</v>
          </cell>
        </row>
      </sheetData>
      <sheetData sheetId="3"/>
      <sheetData sheetId="4"/>
      <sheetData sheetId="5"/>
      <sheetData sheetId="6"/>
      <sheetData sheetId="7">
        <row r="14">
          <cell r="B14" t="str">
            <v xml:space="preserve">1005-Cash </v>
          </cell>
          <cell r="H14">
            <v>0</v>
          </cell>
          <cell r="J14">
            <v>50902.87</v>
          </cell>
          <cell r="M14">
            <v>56652.37</v>
          </cell>
          <cell r="P14">
            <v>91805.41</v>
          </cell>
          <cell r="S14">
            <v>313657.89</v>
          </cell>
          <cell r="V14">
            <v>303347.59999999998</v>
          </cell>
          <cell r="Y14">
            <v>409729.03</v>
          </cell>
        </row>
        <row r="15">
          <cell r="B15" t="str">
            <v>1010-Cash Advances and Working Funds</v>
          </cell>
          <cell r="H15">
            <v>0</v>
          </cell>
          <cell r="J15">
            <v>0</v>
          </cell>
          <cell r="M15">
            <v>0</v>
          </cell>
          <cell r="P15">
            <v>0</v>
          </cell>
          <cell r="S15">
            <v>0</v>
          </cell>
          <cell r="V15">
            <v>0</v>
          </cell>
          <cell r="Y15">
            <v>0</v>
          </cell>
        </row>
        <row r="16">
          <cell r="B16" t="str">
            <v xml:space="preserve">1020-Interest Special Deposits </v>
          </cell>
          <cell r="H16">
            <v>0</v>
          </cell>
          <cell r="J16">
            <v>0</v>
          </cell>
          <cell r="M16">
            <v>0</v>
          </cell>
          <cell r="P16">
            <v>0</v>
          </cell>
          <cell r="S16">
            <v>0</v>
          </cell>
          <cell r="V16">
            <v>0</v>
          </cell>
          <cell r="Y16">
            <v>0</v>
          </cell>
        </row>
        <row r="17">
          <cell r="B17" t="str">
            <v xml:space="preserve">1030-Dividend Special Deposits </v>
          </cell>
          <cell r="H17">
            <v>0</v>
          </cell>
          <cell r="J17">
            <v>0</v>
          </cell>
          <cell r="M17">
            <v>0</v>
          </cell>
          <cell r="P17">
            <v>0</v>
          </cell>
          <cell r="S17">
            <v>0</v>
          </cell>
          <cell r="V17">
            <v>0</v>
          </cell>
          <cell r="Y17">
            <v>0</v>
          </cell>
        </row>
        <row r="18">
          <cell r="B18" t="str">
            <v xml:space="preserve">1040-Other Special Deposits </v>
          </cell>
          <cell r="H18">
            <v>0</v>
          </cell>
          <cell r="J18">
            <v>0</v>
          </cell>
          <cell r="M18">
            <v>0</v>
          </cell>
          <cell r="P18">
            <v>0</v>
          </cell>
          <cell r="S18">
            <v>0</v>
          </cell>
          <cell r="V18">
            <v>0</v>
          </cell>
          <cell r="Y18">
            <v>0</v>
          </cell>
        </row>
        <row r="19">
          <cell r="B19" t="str">
            <v xml:space="preserve">1060-Term Deposits </v>
          </cell>
          <cell r="H19">
            <v>0</v>
          </cell>
          <cell r="J19">
            <v>0</v>
          </cell>
          <cell r="M19">
            <v>0</v>
          </cell>
          <cell r="P19">
            <v>0</v>
          </cell>
          <cell r="S19">
            <v>0</v>
          </cell>
          <cell r="V19">
            <v>0</v>
          </cell>
          <cell r="Y19">
            <v>0</v>
          </cell>
        </row>
        <row r="20">
          <cell r="B20" t="str">
            <v xml:space="preserve">1070-Current Investments </v>
          </cell>
          <cell r="H20">
            <v>0</v>
          </cell>
          <cell r="J20">
            <v>249230.07999999999</v>
          </cell>
          <cell r="M20">
            <v>249239.99</v>
          </cell>
          <cell r="P20">
            <v>254818.73</v>
          </cell>
          <cell r="S20">
            <v>262266.94</v>
          </cell>
          <cell r="V20">
            <v>261296.18</v>
          </cell>
          <cell r="Y20">
            <v>263271.93</v>
          </cell>
        </row>
        <row r="21">
          <cell r="B21" t="str">
            <v xml:space="preserve">1100-Customer Accounts Receivable </v>
          </cell>
          <cell r="H21">
            <v>0</v>
          </cell>
          <cell r="J21">
            <v>68987.31</v>
          </cell>
          <cell r="M21">
            <v>83474.78</v>
          </cell>
          <cell r="P21">
            <v>389117.07</v>
          </cell>
          <cell r="S21">
            <v>261144.79</v>
          </cell>
          <cell r="V21">
            <v>298807.48</v>
          </cell>
          <cell r="Y21">
            <v>230246.98</v>
          </cell>
        </row>
        <row r="22">
          <cell r="B22" t="str">
            <v xml:space="preserve">1102-Accounts Receivable - Services </v>
          </cell>
          <cell r="H22">
            <v>0</v>
          </cell>
          <cell r="J22">
            <v>0</v>
          </cell>
          <cell r="M22">
            <v>0</v>
          </cell>
          <cell r="P22">
            <v>0</v>
          </cell>
          <cell r="S22">
            <v>0</v>
          </cell>
          <cell r="V22">
            <v>0</v>
          </cell>
          <cell r="Y22">
            <v>0</v>
          </cell>
        </row>
        <row r="23">
          <cell r="B23" t="str">
            <v xml:space="preserve">1104-Accounts Receivable - Recoverable Work </v>
          </cell>
          <cell r="H23">
            <v>0</v>
          </cell>
          <cell r="J23">
            <v>0</v>
          </cell>
          <cell r="M23">
            <v>0</v>
          </cell>
          <cell r="P23">
            <v>0</v>
          </cell>
          <cell r="S23">
            <v>0</v>
          </cell>
          <cell r="V23">
            <v>0</v>
          </cell>
          <cell r="Y23">
            <v>0</v>
          </cell>
        </row>
        <row r="24">
          <cell r="B24" t="str">
            <v xml:space="preserve">1105-Accounts Receivable - Merchandise Jobbing, etc. </v>
          </cell>
          <cell r="H24">
            <v>0</v>
          </cell>
          <cell r="J24">
            <v>26131.53</v>
          </cell>
          <cell r="M24">
            <v>561.75</v>
          </cell>
          <cell r="P24">
            <v>561.75</v>
          </cell>
          <cell r="S24">
            <v>1047.95</v>
          </cell>
          <cell r="V24">
            <v>1756.2</v>
          </cell>
          <cell r="Y24">
            <v>6.15</v>
          </cell>
        </row>
        <row r="25">
          <cell r="B25" t="str">
            <v xml:space="preserve">1110-Other Accounts Receivable </v>
          </cell>
          <cell r="H25">
            <v>0</v>
          </cell>
          <cell r="J25">
            <v>0</v>
          </cell>
          <cell r="M25">
            <v>0</v>
          </cell>
          <cell r="P25">
            <v>0</v>
          </cell>
          <cell r="S25">
            <v>0</v>
          </cell>
          <cell r="V25">
            <v>0</v>
          </cell>
          <cell r="Y25">
            <v>0</v>
          </cell>
        </row>
        <row r="26">
          <cell r="B26" t="str">
            <v xml:space="preserve">1120-Accrued Utility Revenues </v>
          </cell>
          <cell r="H26">
            <v>0</v>
          </cell>
          <cell r="J26">
            <v>528993.47</v>
          </cell>
          <cell r="M26">
            <v>625970.63</v>
          </cell>
          <cell r="P26">
            <v>462993.97</v>
          </cell>
          <cell r="S26">
            <v>470041.61</v>
          </cell>
          <cell r="V26">
            <v>498255.61</v>
          </cell>
          <cell r="Y26">
            <v>404526.38</v>
          </cell>
        </row>
        <row r="27">
          <cell r="B27" t="str">
            <v xml:space="preserve">1130-Accumulated Provision for Uncollectible Accounts--Credit </v>
          </cell>
          <cell r="H27">
            <v>0</v>
          </cell>
          <cell r="J27">
            <v>-13752.98</v>
          </cell>
          <cell r="M27">
            <v>-16650.47</v>
          </cell>
          <cell r="P27">
            <v>-42140.67</v>
          </cell>
          <cell r="S27">
            <v>-54845.1</v>
          </cell>
          <cell r="V27">
            <v>-54074.21</v>
          </cell>
          <cell r="Y27">
            <v>-48306.8</v>
          </cell>
        </row>
        <row r="28">
          <cell r="B28" t="str">
            <v xml:space="preserve">1140-Interest and Dividends Receivable </v>
          </cell>
          <cell r="H28">
            <v>0</v>
          </cell>
          <cell r="J28">
            <v>0</v>
          </cell>
          <cell r="M28">
            <v>0</v>
          </cell>
          <cell r="P28">
            <v>0</v>
          </cell>
          <cell r="S28">
            <v>0</v>
          </cell>
          <cell r="V28">
            <v>0</v>
          </cell>
          <cell r="Y28">
            <v>0</v>
          </cell>
        </row>
        <row r="29">
          <cell r="B29" t="str">
            <v xml:space="preserve">1150-Rents Receivable </v>
          </cell>
          <cell r="H29">
            <v>0</v>
          </cell>
          <cell r="J29">
            <v>0</v>
          </cell>
          <cell r="M29">
            <v>0</v>
          </cell>
          <cell r="P29">
            <v>0</v>
          </cell>
          <cell r="S29">
            <v>0</v>
          </cell>
          <cell r="V29">
            <v>0</v>
          </cell>
          <cell r="Y29">
            <v>0</v>
          </cell>
        </row>
        <row r="30">
          <cell r="B30" t="str">
            <v xml:space="preserve">1170-Notes Receivable </v>
          </cell>
          <cell r="H30">
            <v>0</v>
          </cell>
          <cell r="J30">
            <v>0</v>
          </cell>
          <cell r="M30">
            <v>0</v>
          </cell>
          <cell r="P30">
            <v>0</v>
          </cell>
          <cell r="S30">
            <v>0</v>
          </cell>
          <cell r="V30">
            <v>0</v>
          </cell>
          <cell r="Y30">
            <v>0</v>
          </cell>
        </row>
        <row r="31">
          <cell r="B31" t="str">
            <v xml:space="preserve">1180-Prepayments </v>
          </cell>
          <cell r="H31">
            <v>0</v>
          </cell>
          <cell r="J31">
            <v>9574.7999999999993</v>
          </cell>
          <cell r="M31">
            <v>9923.2000000000007</v>
          </cell>
          <cell r="P31">
            <v>6554</v>
          </cell>
          <cell r="S31">
            <v>5900</v>
          </cell>
          <cell r="V31">
            <v>6000</v>
          </cell>
          <cell r="Y31">
            <v>6100</v>
          </cell>
        </row>
        <row r="32">
          <cell r="B32" t="str">
            <v xml:space="preserve">1190-Miscellaneous Current and Accrued Assets </v>
          </cell>
          <cell r="H32">
            <v>0</v>
          </cell>
          <cell r="J32">
            <v>0</v>
          </cell>
          <cell r="M32">
            <v>0</v>
          </cell>
          <cell r="P32">
            <v>0</v>
          </cell>
          <cell r="S32">
            <v>0</v>
          </cell>
          <cell r="V32">
            <v>0</v>
          </cell>
          <cell r="Y32">
            <v>0</v>
          </cell>
        </row>
        <row r="33">
          <cell r="B33" t="str">
            <v xml:space="preserve">1200-Accounts Receivable from Associated Companies </v>
          </cell>
          <cell r="H33">
            <v>0</v>
          </cell>
          <cell r="J33">
            <v>442996</v>
          </cell>
          <cell r="M33">
            <v>495559.08</v>
          </cell>
          <cell r="P33">
            <v>587519.74</v>
          </cell>
          <cell r="S33">
            <v>521752.72</v>
          </cell>
          <cell r="V33">
            <v>503776.01</v>
          </cell>
          <cell r="Y33">
            <v>524586.73</v>
          </cell>
        </row>
        <row r="34">
          <cell r="B34" t="str">
            <v xml:space="preserve">1210-Notes Receivable from Associated Companies </v>
          </cell>
          <cell r="H34">
            <v>0</v>
          </cell>
          <cell r="J34">
            <v>0</v>
          </cell>
          <cell r="M34">
            <v>0</v>
          </cell>
          <cell r="P34">
            <v>0</v>
          </cell>
          <cell r="S34">
            <v>0</v>
          </cell>
          <cell r="V34">
            <v>0</v>
          </cell>
          <cell r="Y34">
            <v>0</v>
          </cell>
        </row>
        <row r="35">
          <cell r="B35" t="str">
            <v xml:space="preserve">Total </v>
          </cell>
          <cell r="H35">
            <v>0</v>
          </cell>
          <cell r="J35">
            <v>1363063.08</v>
          </cell>
          <cell r="M35">
            <v>1504731.33</v>
          </cell>
          <cell r="P35">
            <v>1751230</v>
          </cell>
          <cell r="S35">
            <v>1780966.8</v>
          </cell>
          <cell r="V35">
            <v>1819164.8699999999</v>
          </cell>
          <cell r="Y35">
            <v>1790160.4</v>
          </cell>
        </row>
        <row r="36">
          <cell r="B36" t="str">
            <v>RRR Integrity Check</v>
          </cell>
          <cell r="J36">
            <v>1353488.28</v>
          </cell>
          <cell r="M36">
            <v>1494808.13</v>
          </cell>
          <cell r="P36">
            <v>1744676</v>
          </cell>
          <cell r="S36">
            <v>1775066.8</v>
          </cell>
          <cell r="V36">
            <v>1813164.87</v>
          </cell>
          <cell r="Y36">
            <v>0</v>
          </cell>
        </row>
        <row r="37">
          <cell r="B37" t="str">
            <v xml:space="preserve">1305-Fuel Stock </v>
          </cell>
          <cell r="H37">
            <v>0</v>
          </cell>
          <cell r="J37">
            <v>0</v>
          </cell>
          <cell r="M37">
            <v>0</v>
          </cell>
          <cell r="P37">
            <v>0</v>
          </cell>
          <cell r="S37">
            <v>0</v>
          </cell>
          <cell r="V37">
            <v>0</v>
          </cell>
          <cell r="Y37">
            <v>0</v>
          </cell>
        </row>
        <row r="38">
          <cell r="B38" t="str">
            <v xml:space="preserve">1330-Plant Materials and Operating Supplies </v>
          </cell>
          <cell r="H38">
            <v>0</v>
          </cell>
          <cell r="J38">
            <v>55429.27</v>
          </cell>
          <cell r="M38">
            <v>53668.65</v>
          </cell>
          <cell r="P38">
            <v>51703.95</v>
          </cell>
          <cell r="S38">
            <v>50763.35</v>
          </cell>
          <cell r="V38">
            <v>36464.89</v>
          </cell>
          <cell r="Y38">
            <v>37888.5</v>
          </cell>
        </row>
        <row r="39">
          <cell r="B39" t="str">
            <v xml:space="preserve">1340-Merchandise </v>
          </cell>
          <cell r="H39">
            <v>0</v>
          </cell>
          <cell r="J39">
            <v>0</v>
          </cell>
          <cell r="M39">
            <v>0</v>
          </cell>
          <cell r="P39">
            <v>0</v>
          </cell>
          <cell r="S39">
            <v>0</v>
          </cell>
          <cell r="V39">
            <v>0</v>
          </cell>
          <cell r="Y39">
            <v>0</v>
          </cell>
        </row>
        <row r="40">
          <cell r="B40" t="str">
            <v>1350-Other Materials and Supplies</v>
          </cell>
          <cell r="H40">
            <v>0</v>
          </cell>
          <cell r="J40">
            <v>0</v>
          </cell>
          <cell r="M40">
            <v>0</v>
          </cell>
          <cell r="P40">
            <v>0</v>
          </cell>
          <cell r="S40">
            <v>0</v>
          </cell>
          <cell r="V40">
            <v>0</v>
          </cell>
          <cell r="Y40">
            <v>0</v>
          </cell>
        </row>
        <row r="41">
          <cell r="B41" t="str">
            <v xml:space="preserve">Total </v>
          </cell>
          <cell r="H41">
            <v>0</v>
          </cell>
          <cell r="J41">
            <v>55429.27</v>
          </cell>
          <cell r="M41">
            <v>53668.65</v>
          </cell>
          <cell r="P41">
            <v>51703.95</v>
          </cell>
          <cell r="S41">
            <v>50763.35</v>
          </cell>
          <cell r="V41">
            <v>36464.89</v>
          </cell>
          <cell r="Y41">
            <v>37888.5</v>
          </cell>
        </row>
        <row r="42">
          <cell r="B42" t="str">
            <v>RRR Integrity Check</v>
          </cell>
          <cell r="J42">
            <v>55429.27</v>
          </cell>
          <cell r="M42">
            <v>53668.65</v>
          </cell>
          <cell r="P42">
            <v>51703.95</v>
          </cell>
          <cell r="S42">
            <v>50763.35</v>
          </cell>
          <cell r="V42">
            <v>36464.89</v>
          </cell>
          <cell r="Y42">
            <v>0</v>
          </cell>
        </row>
        <row r="43">
          <cell r="B43" t="str">
            <v xml:space="preserve">1405-Long Term Investments in Non-Associated Companies
</v>
          </cell>
          <cell r="H43">
            <v>0</v>
          </cell>
          <cell r="J43">
            <v>0</v>
          </cell>
          <cell r="M43">
            <v>0</v>
          </cell>
          <cell r="P43">
            <v>0</v>
          </cell>
          <cell r="S43">
            <v>0</v>
          </cell>
          <cell r="V43">
            <v>0</v>
          </cell>
          <cell r="Y43">
            <v>0</v>
          </cell>
        </row>
        <row r="44">
          <cell r="B44" t="str">
            <v xml:space="preserve">1408-Long Term Receivable - Street Lighting Transfer
</v>
          </cell>
          <cell r="H44">
            <v>0</v>
          </cell>
          <cell r="J44">
            <v>0</v>
          </cell>
          <cell r="M44">
            <v>0</v>
          </cell>
          <cell r="P44">
            <v>0</v>
          </cell>
          <cell r="S44">
            <v>0</v>
          </cell>
          <cell r="V44">
            <v>0</v>
          </cell>
          <cell r="Y44">
            <v>0</v>
          </cell>
        </row>
        <row r="45">
          <cell r="B45" t="str">
            <v xml:space="preserve">1410-Other Special or Collateral Funds
</v>
          </cell>
          <cell r="H45">
            <v>0</v>
          </cell>
          <cell r="J45">
            <v>0</v>
          </cell>
          <cell r="M45">
            <v>0</v>
          </cell>
          <cell r="P45">
            <v>0</v>
          </cell>
          <cell r="S45">
            <v>0</v>
          </cell>
          <cell r="V45">
            <v>0</v>
          </cell>
          <cell r="Y45">
            <v>0</v>
          </cell>
        </row>
        <row r="46">
          <cell r="B46" t="str">
            <v xml:space="preserve">1415-Sinking Funds
</v>
          </cell>
          <cell r="H46">
            <v>0</v>
          </cell>
          <cell r="J46">
            <v>0</v>
          </cell>
          <cell r="M46">
            <v>0</v>
          </cell>
          <cell r="P46">
            <v>0</v>
          </cell>
          <cell r="S46">
            <v>0</v>
          </cell>
          <cell r="V46">
            <v>0</v>
          </cell>
          <cell r="Y46">
            <v>0</v>
          </cell>
        </row>
        <row r="47">
          <cell r="B47" t="str">
            <v xml:space="preserve">1425-Unamortized Debt Expense
</v>
          </cell>
          <cell r="H47">
            <v>0</v>
          </cell>
          <cell r="J47">
            <v>0</v>
          </cell>
          <cell r="M47">
            <v>0</v>
          </cell>
          <cell r="P47">
            <v>0</v>
          </cell>
          <cell r="S47">
            <v>0</v>
          </cell>
          <cell r="V47">
            <v>0</v>
          </cell>
          <cell r="Y47">
            <v>0</v>
          </cell>
        </row>
        <row r="48">
          <cell r="B48" t="str">
            <v xml:space="preserve">1445-Unamortized Discount on Long-Term Debt--Debit
</v>
          </cell>
          <cell r="H48">
            <v>0</v>
          </cell>
          <cell r="J48">
            <v>0</v>
          </cell>
          <cell r="M48">
            <v>0</v>
          </cell>
          <cell r="P48">
            <v>0</v>
          </cell>
          <cell r="S48">
            <v>0</v>
          </cell>
          <cell r="V48">
            <v>0</v>
          </cell>
          <cell r="Y48">
            <v>0</v>
          </cell>
        </row>
        <row r="49">
          <cell r="B49" t="str">
            <v xml:space="preserve">1455-Unamortized Deferred Foreign Currency Translation Gains and Losses
</v>
          </cell>
          <cell r="H49">
            <v>0</v>
          </cell>
          <cell r="J49">
            <v>0</v>
          </cell>
          <cell r="M49">
            <v>0</v>
          </cell>
          <cell r="P49">
            <v>0</v>
          </cell>
          <cell r="S49">
            <v>0</v>
          </cell>
          <cell r="V49">
            <v>0</v>
          </cell>
          <cell r="Y49">
            <v>0</v>
          </cell>
        </row>
        <row r="50">
          <cell r="B50" t="str">
            <v xml:space="preserve">1460-Other Non-Current Assets
</v>
          </cell>
          <cell r="H50">
            <v>0</v>
          </cell>
          <cell r="J50">
            <v>0</v>
          </cell>
          <cell r="M50">
            <v>0</v>
          </cell>
          <cell r="P50">
            <v>0</v>
          </cell>
          <cell r="S50">
            <v>0</v>
          </cell>
          <cell r="V50">
            <v>0</v>
          </cell>
          <cell r="Y50">
            <v>0</v>
          </cell>
        </row>
        <row r="51">
          <cell r="B51" t="str">
            <v xml:space="preserve">1465-O.M.E.R.S. Past Service Costs
</v>
          </cell>
          <cell r="H51">
            <v>0</v>
          </cell>
          <cell r="J51">
            <v>0</v>
          </cell>
          <cell r="M51">
            <v>0</v>
          </cell>
          <cell r="P51">
            <v>0</v>
          </cell>
          <cell r="S51">
            <v>0</v>
          </cell>
          <cell r="V51">
            <v>0</v>
          </cell>
          <cell r="Y51">
            <v>0</v>
          </cell>
        </row>
        <row r="52">
          <cell r="B52" t="str">
            <v xml:space="preserve">1470-Past Service Costs - Employee Future Benefits
</v>
          </cell>
          <cell r="H52">
            <v>0</v>
          </cell>
          <cell r="J52">
            <v>0</v>
          </cell>
          <cell r="M52">
            <v>0</v>
          </cell>
          <cell r="P52">
            <v>0</v>
          </cell>
          <cell r="S52">
            <v>0</v>
          </cell>
          <cell r="V52">
            <v>0</v>
          </cell>
          <cell r="Y52">
            <v>0</v>
          </cell>
        </row>
        <row r="53">
          <cell r="B53" t="str">
            <v xml:space="preserve">1475-Past Service Costs - Other Pension Plans
</v>
          </cell>
          <cell r="H53">
            <v>0</v>
          </cell>
          <cell r="J53">
            <v>0</v>
          </cell>
          <cell r="M53">
            <v>0</v>
          </cell>
          <cell r="P53">
            <v>0</v>
          </cell>
          <cell r="S53">
            <v>0</v>
          </cell>
          <cell r="V53">
            <v>0</v>
          </cell>
          <cell r="Y53">
            <v>0</v>
          </cell>
        </row>
        <row r="54">
          <cell r="B54" t="str">
            <v xml:space="preserve">1480-Portfolio Investments - Associated Companies
</v>
          </cell>
          <cell r="H54">
            <v>0</v>
          </cell>
          <cell r="J54">
            <v>0</v>
          </cell>
          <cell r="M54">
            <v>0</v>
          </cell>
          <cell r="P54">
            <v>0</v>
          </cell>
          <cell r="S54">
            <v>0</v>
          </cell>
          <cell r="V54">
            <v>0</v>
          </cell>
          <cell r="Y54">
            <v>0</v>
          </cell>
        </row>
        <row r="55">
          <cell r="B55" t="str">
            <v>1481-Investment in Equity-Accounted Joint Venture</v>
          </cell>
          <cell r="H55">
            <v>0</v>
          </cell>
          <cell r="J55">
            <v>0</v>
          </cell>
          <cell r="M55">
            <v>0</v>
          </cell>
          <cell r="P55">
            <v>0</v>
          </cell>
          <cell r="S55">
            <v>0</v>
          </cell>
          <cell r="V55">
            <v>0</v>
          </cell>
          <cell r="Y55">
            <v>0</v>
          </cell>
        </row>
        <row r="56">
          <cell r="B56" t="str">
            <v xml:space="preserve">1485-Investment in Associated Companies - Significant Influence
</v>
          </cell>
          <cell r="H56">
            <v>0</v>
          </cell>
          <cell r="J56">
            <v>0</v>
          </cell>
          <cell r="M56">
            <v>0</v>
          </cell>
          <cell r="P56">
            <v>0</v>
          </cell>
          <cell r="S56">
            <v>0</v>
          </cell>
          <cell r="V56">
            <v>0</v>
          </cell>
          <cell r="Y56">
            <v>0</v>
          </cell>
        </row>
        <row r="57">
          <cell r="B57" t="str">
            <v xml:space="preserve">1490-Investment in Subsidiary Companies
</v>
          </cell>
          <cell r="H57">
            <v>0</v>
          </cell>
          <cell r="J57">
            <v>0</v>
          </cell>
          <cell r="M57">
            <v>0</v>
          </cell>
          <cell r="P57">
            <v>0</v>
          </cell>
          <cell r="S57">
            <v>0</v>
          </cell>
          <cell r="V57">
            <v>0</v>
          </cell>
          <cell r="Y57">
            <v>0</v>
          </cell>
        </row>
        <row r="58">
          <cell r="B58" t="str">
            <v xml:space="preserve">1495-Deferred Taxes – Non-Current Assets
</v>
          </cell>
          <cell r="H58">
            <v>0</v>
          </cell>
          <cell r="J58">
            <v>0</v>
          </cell>
          <cell r="M58">
            <v>0</v>
          </cell>
          <cell r="P58">
            <v>0</v>
          </cell>
          <cell r="S58">
            <v>0</v>
          </cell>
          <cell r="V58">
            <v>0</v>
          </cell>
          <cell r="Y58">
            <v>0</v>
          </cell>
        </row>
        <row r="59">
          <cell r="B59" t="str">
            <v xml:space="preserve">Total </v>
          </cell>
          <cell r="H59">
            <v>0</v>
          </cell>
          <cell r="J59">
            <v>0</v>
          </cell>
          <cell r="M59">
            <v>0</v>
          </cell>
          <cell r="P59">
            <v>0</v>
          </cell>
          <cell r="S59">
            <v>0</v>
          </cell>
          <cell r="V59">
            <v>0</v>
          </cell>
          <cell r="Y59">
            <v>0</v>
          </cell>
        </row>
        <row r="60">
          <cell r="B60" t="str">
            <v>RRR Integrity Check</v>
          </cell>
          <cell r="J60">
            <v>0</v>
          </cell>
          <cell r="M60">
            <v>0</v>
          </cell>
          <cell r="P60">
            <v>0</v>
          </cell>
          <cell r="S60">
            <v>0</v>
          </cell>
          <cell r="V60">
            <v>0</v>
          </cell>
          <cell r="Y60">
            <v>0</v>
          </cell>
        </row>
        <row r="61">
          <cell r="B61" t="str">
            <v xml:space="preserve">1505-Unrecovered Plant and Regulatory Study Costs
</v>
          </cell>
          <cell r="H61">
            <v>0</v>
          </cell>
          <cell r="J61">
            <v>0</v>
          </cell>
          <cell r="M61">
            <v>0</v>
          </cell>
          <cell r="P61">
            <v>0</v>
          </cell>
          <cell r="S61">
            <v>0</v>
          </cell>
          <cell r="V61">
            <v>0</v>
          </cell>
          <cell r="Y61">
            <v>0</v>
          </cell>
        </row>
        <row r="62">
          <cell r="B62" t="str">
            <v xml:space="preserve">1508-Other Regulatory Assets
</v>
          </cell>
          <cell r="H62">
            <v>0</v>
          </cell>
          <cell r="J62">
            <v>28845.47</v>
          </cell>
          <cell r="M62">
            <v>18566.5</v>
          </cell>
          <cell r="P62">
            <v>36261.47</v>
          </cell>
          <cell r="S62">
            <v>37992.53</v>
          </cell>
          <cell r="V62">
            <v>43509.919999999998</v>
          </cell>
          <cell r="Y62">
            <v>68482.42</v>
          </cell>
        </row>
        <row r="63">
          <cell r="B63" t="str">
            <v xml:space="preserve">1508-Sub-account Deferred IFRS Transition Costs
</v>
          </cell>
          <cell r="H63">
            <v>0</v>
          </cell>
          <cell r="J63">
            <v>0</v>
          </cell>
          <cell r="M63">
            <v>0</v>
          </cell>
          <cell r="P63">
            <v>0</v>
          </cell>
          <cell r="S63">
            <v>0</v>
          </cell>
          <cell r="V63">
            <v>0</v>
          </cell>
          <cell r="Y63">
            <v>0</v>
          </cell>
        </row>
        <row r="64">
          <cell r="B64" t="str">
            <v xml:space="preserve">1508-Sub-account IFRS Transition Costs Variance
</v>
          </cell>
          <cell r="H64">
            <v>0</v>
          </cell>
          <cell r="J64">
            <v>0</v>
          </cell>
          <cell r="M64">
            <v>0</v>
          </cell>
          <cell r="P64">
            <v>0</v>
          </cell>
          <cell r="S64">
            <v>0</v>
          </cell>
          <cell r="V64">
            <v>0</v>
          </cell>
          <cell r="Y64">
            <v>0</v>
          </cell>
        </row>
        <row r="65">
          <cell r="B65" t="str">
            <v xml:space="preserve">1508-Sub-account Incremental Capital Charges
</v>
          </cell>
          <cell r="H65">
            <v>0</v>
          </cell>
          <cell r="J65">
            <v>0</v>
          </cell>
          <cell r="M65">
            <v>0</v>
          </cell>
          <cell r="P65">
            <v>0</v>
          </cell>
          <cell r="S65">
            <v>0</v>
          </cell>
          <cell r="V65">
            <v>0</v>
          </cell>
          <cell r="Y65">
            <v>0</v>
          </cell>
        </row>
        <row r="66">
          <cell r="B66" t="str">
            <v xml:space="preserve">1508-Sub-account Financial Assistance Payment and Recovery Variance - Ontario Clean Energy Benefit
</v>
          </cell>
          <cell r="H66">
            <v>0</v>
          </cell>
          <cell r="J66">
            <v>0</v>
          </cell>
          <cell r="M66">
            <v>0</v>
          </cell>
          <cell r="P66">
            <v>0</v>
          </cell>
          <cell r="S66">
            <v>0</v>
          </cell>
          <cell r="V66">
            <v>0</v>
          </cell>
          <cell r="Y66">
            <v>0</v>
          </cell>
        </row>
        <row r="67">
          <cell r="B67" t="str">
            <v xml:space="preserve">1510-Preliminary Survey and Investigation Charges
</v>
          </cell>
          <cell r="H67">
            <v>0</v>
          </cell>
          <cell r="J67">
            <v>0</v>
          </cell>
          <cell r="M67">
            <v>0</v>
          </cell>
          <cell r="P67">
            <v>0</v>
          </cell>
          <cell r="S67">
            <v>0</v>
          </cell>
          <cell r="V67">
            <v>0</v>
          </cell>
          <cell r="Y67">
            <v>0</v>
          </cell>
        </row>
        <row r="68">
          <cell r="B68" t="str">
            <v xml:space="preserve">1515-Emission Allowance Inventory
</v>
          </cell>
          <cell r="H68">
            <v>0</v>
          </cell>
          <cell r="J68">
            <v>0</v>
          </cell>
          <cell r="M68">
            <v>0</v>
          </cell>
          <cell r="P68">
            <v>0</v>
          </cell>
          <cell r="S68">
            <v>0</v>
          </cell>
          <cell r="V68">
            <v>0</v>
          </cell>
          <cell r="Y68">
            <v>0</v>
          </cell>
        </row>
        <row r="69">
          <cell r="B69" t="str">
            <v xml:space="preserve">1516-Emission Allowances Withheld
</v>
          </cell>
          <cell r="H69">
            <v>0</v>
          </cell>
          <cell r="J69">
            <v>0</v>
          </cell>
          <cell r="M69">
            <v>0</v>
          </cell>
          <cell r="P69">
            <v>0</v>
          </cell>
          <cell r="S69">
            <v>0</v>
          </cell>
          <cell r="V69">
            <v>0</v>
          </cell>
          <cell r="Y69">
            <v>0</v>
          </cell>
        </row>
        <row r="70">
          <cell r="B70" t="str">
            <v xml:space="preserve">1518-RCVARetail
</v>
          </cell>
          <cell r="H70">
            <v>0</v>
          </cell>
          <cell r="J70">
            <v>1759.25</v>
          </cell>
          <cell r="M70">
            <v>2597.0100000000002</v>
          </cell>
          <cell r="P70">
            <v>3881.24</v>
          </cell>
          <cell r="S70">
            <v>5337.87</v>
          </cell>
          <cell r="V70">
            <v>6475.14</v>
          </cell>
          <cell r="Y70">
            <v>7782.88</v>
          </cell>
        </row>
        <row r="71">
          <cell r="B71" t="str">
            <v xml:space="preserve">1520-Power Purchase Variance Account
</v>
          </cell>
          <cell r="H71">
            <v>0</v>
          </cell>
          <cell r="J71">
            <v>0</v>
          </cell>
          <cell r="M71">
            <v>0</v>
          </cell>
          <cell r="P71">
            <v>0</v>
          </cell>
          <cell r="S71">
            <v>0</v>
          </cell>
          <cell r="V71">
            <v>0</v>
          </cell>
          <cell r="Y71">
            <v>0</v>
          </cell>
        </row>
        <row r="72">
          <cell r="B72" t="str">
            <v xml:space="preserve">1521-Special Purpose Charge Assessment Variance Account
</v>
          </cell>
          <cell r="H72">
            <v>0</v>
          </cell>
          <cell r="J72">
            <v>-36.58</v>
          </cell>
          <cell r="M72">
            <v>-36.58</v>
          </cell>
          <cell r="P72">
            <v>-36.58</v>
          </cell>
          <cell r="S72">
            <v>-36.58</v>
          </cell>
          <cell r="V72">
            <v>-36.58</v>
          </cell>
          <cell r="Y72">
            <v>-36.58</v>
          </cell>
        </row>
        <row r="73">
          <cell r="B73" t="str">
            <v xml:space="preserve">1525-Miscellaneous Deferred Debits
</v>
          </cell>
          <cell r="H73">
            <v>0</v>
          </cell>
          <cell r="J73">
            <v>0</v>
          </cell>
          <cell r="M73">
            <v>0</v>
          </cell>
          <cell r="P73">
            <v>0</v>
          </cell>
          <cell r="S73">
            <v>0</v>
          </cell>
          <cell r="V73">
            <v>0</v>
          </cell>
          <cell r="Y73">
            <v>0</v>
          </cell>
        </row>
        <row r="74">
          <cell r="B74" t="str">
            <v xml:space="preserve">1530-Deferred Losses from Disposition of Utility Plant
</v>
          </cell>
          <cell r="H74">
            <v>0</v>
          </cell>
          <cell r="J74">
            <v>0</v>
          </cell>
          <cell r="M74">
            <v>0</v>
          </cell>
          <cell r="P74">
            <v>0</v>
          </cell>
          <cell r="S74">
            <v>0</v>
          </cell>
          <cell r="V74">
            <v>0</v>
          </cell>
          <cell r="Y74">
            <v>0</v>
          </cell>
        </row>
        <row r="75">
          <cell r="B75" t="str">
            <v xml:space="preserve">1531-Renewable Connection Capital Deferral Account
</v>
          </cell>
          <cell r="H75">
            <v>0</v>
          </cell>
          <cell r="J75">
            <v>0</v>
          </cell>
          <cell r="M75">
            <v>0</v>
          </cell>
          <cell r="P75">
            <v>0</v>
          </cell>
          <cell r="S75">
            <v>0</v>
          </cell>
          <cell r="V75">
            <v>0</v>
          </cell>
          <cell r="Y75">
            <v>0</v>
          </cell>
        </row>
        <row r="76">
          <cell r="B76" t="str">
            <v xml:space="preserve">1532-Renewable Connection OM&amp;A Deferral Account
</v>
          </cell>
          <cell r="H76">
            <v>0</v>
          </cell>
          <cell r="J76">
            <v>0</v>
          </cell>
          <cell r="M76">
            <v>0</v>
          </cell>
          <cell r="P76">
            <v>0</v>
          </cell>
          <cell r="S76">
            <v>0</v>
          </cell>
          <cell r="V76">
            <v>0</v>
          </cell>
          <cell r="Y76">
            <v>0</v>
          </cell>
        </row>
        <row r="77">
          <cell r="B77" t="str">
            <v xml:space="preserve">1533-Renewable Generation Connection Funding Adder Deferral Account
</v>
          </cell>
          <cell r="H77">
            <v>0</v>
          </cell>
          <cell r="J77">
            <v>0</v>
          </cell>
          <cell r="M77">
            <v>0</v>
          </cell>
          <cell r="P77">
            <v>0</v>
          </cell>
          <cell r="S77">
            <v>0</v>
          </cell>
          <cell r="V77">
            <v>0</v>
          </cell>
          <cell r="Y77">
            <v>0</v>
          </cell>
        </row>
        <row r="78">
          <cell r="B78" t="str">
            <v xml:space="preserve">1534-Smart Grid Capital Deferral Account
</v>
          </cell>
          <cell r="H78">
            <v>0</v>
          </cell>
          <cell r="J78">
            <v>0</v>
          </cell>
          <cell r="M78">
            <v>0</v>
          </cell>
          <cell r="P78">
            <v>0</v>
          </cell>
          <cell r="S78">
            <v>0</v>
          </cell>
          <cell r="V78">
            <v>0</v>
          </cell>
          <cell r="Y78">
            <v>0</v>
          </cell>
        </row>
        <row r="79">
          <cell r="B79" t="str">
            <v xml:space="preserve">1535-Smart Grid Capital OM&amp;A Account
</v>
          </cell>
          <cell r="H79">
            <v>0</v>
          </cell>
          <cell r="J79">
            <v>0</v>
          </cell>
          <cell r="M79">
            <v>0</v>
          </cell>
          <cell r="P79">
            <v>0</v>
          </cell>
          <cell r="S79">
            <v>0</v>
          </cell>
          <cell r="V79">
            <v>0</v>
          </cell>
          <cell r="Y79">
            <v>0</v>
          </cell>
        </row>
        <row r="80">
          <cell r="B80" t="str">
            <v xml:space="preserve">1536-Smart Grid Funding Adder Deferral Account
</v>
          </cell>
          <cell r="H80">
            <v>0</v>
          </cell>
          <cell r="J80">
            <v>0</v>
          </cell>
          <cell r="M80">
            <v>0</v>
          </cell>
          <cell r="P80">
            <v>0</v>
          </cell>
          <cell r="S80">
            <v>0</v>
          </cell>
          <cell r="V80">
            <v>0</v>
          </cell>
          <cell r="Y80">
            <v>0</v>
          </cell>
        </row>
        <row r="81">
          <cell r="B81" t="str">
            <v xml:space="preserve">1540-Unamortized Loss on Reacquired Debt
</v>
          </cell>
          <cell r="H81">
            <v>0</v>
          </cell>
          <cell r="J81">
            <v>0</v>
          </cell>
          <cell r="M81">
            <v>0</v>
          </cell>
          <cell r="P81">
            <v>0</v>
          </cell>
          <cell r="S81">
            <v>0</v>
          </cell>
          <cell r="V81">
            <v>0</v>
          </cell>
          <cell r="Y81">
            <v>0</v>
          </cell>
        </row>
        <row r="82">
          <cell r="B82" t="str">
            <v xml:space="preserve">1545-Development Charge Deposits/ Receivables
</v>
          </cell>
          <cell r="H82">
            <v>0</v>
          </cell>
          <cell r="J82">
            <v>0</v>
          </cell>
          <cell r="M82">
            <v>0</v>
          </cell>
          <cell r="P82">
            <v>0</v>
          </cell>
          <cell r="S82">
            <v>0</v>
          </cell>
          <cell r="V82">
            <v>0</v>
          </cell>
          <cell r="Y82">
            <v>0</v>
          </cell>
        </row>
        <row r="83">
          <cell r="B83" t="str">
            <v xml:space="preserve">1548-RCVASTR
</v>
          </cell>
          <cell r="H83">
            <v>0</v>
          </cell>
          <cell r="J83">
            <v>0</v>
          </cell>
          <cell r="M83">
            <v>0</v>
          </cell>
          <cell r="P83">
            <v>0</v>
          </cell>
          <cell r="S83">
            <v>0</v>
          </cell>
          <cell r="V83">
            <v>0</v>
          </cell>
          <cell r="Y83">
            <v>0</v>
          </cell>
        </row>
        <row r="84">
          <cell r="B84" t="str">
            <v xml:space="preserve">1550-LV Variance Account
</v>
          </cell>
          <cell r="H84">
            <v>0</v>
          </cell>
          <cell r="J84">
            <v>-31254.43</v>
          </cell>
          <cell r="M84">
            <v>7220.02</v>
          </cell>
          <cell r="P84">
            <v>39576.28</v>
          </cell>
          <cell r="S84">
            <v>110948.96</v>
          </cell>
          <cell r="V84">
            <v>153699.85</v>
          </cell>
          <cell r="Y84">
            <v>200139.14</v>
          </cell>
        </row>
        <row r="85">
          <cell r="B85" t="str">
            <v xml:space="preserve">1551-IESO Smart Metering Entity 
</v>
          </cell>
          <cell r="H85">
            <v>0</v>
          </cell>
          <cell r="J85">
            <v>52585.11</v>
          </cell>
          <cell r="M85">
            <v>1914.13</v>
          </cell>
          <cell r="P85">
            <v>1600.3</v>
          </cell>
          <cell r="S85">
            <v>-268.3</v>
          </cell>
          <cell r="V85">
            <v>-295.66000000000003</v>
          </cell>
          <cell r="Y85">
            <v>-301.57320000000004</v>
          </cell>
        </row>
        <row r="86">
          <cell r="B86" t="str">
            <v xml:space="preserve">1555-Smart Meter Capital and Recovery Offset Variance Account
</v>
          </cell>
          <cell r="H86">
            <v>0</v>
          </cell>
          <cell r="J86">
            <v>0</v>
          </cell>
          <cell r="M86">
            <v>39418.769999999997</v>
          </cell>
          <cell r="P86">
            <v>24533.25</v>
          </cell>
          <cell r="S86">
            <v>10232.52</v>
          </cell>
          <cell r="V86">
            <v>4266.05</v>
          </cell>
          <cell r="Y86">
            <v>4351.3710000000001</v>
          </cell>
        </row>
        <row r="87">
          <cell r="B87" t="str">
            <v xml:space="preserve">1555-Sub-account Stranded Meter Costs
</v>
          </cell>
          <cell r="H87">
            <v>0</v>
          </cell>
          <cell r="J87">
            <v>0</v>
          </cell>
          <cell r="M87">
            <v>0</v>
          </cell>
          <cell r="P87">
            <v>0</v>
          </cell>
          <cell r="S87">
            <v>0</v>
          </cell>
          <cell r="V87">
            <v>0</v>
          </cell>
          <cell r="Y87">
            <v>0</v>
          </cell>
        </row>
        <row r="88">
          <cell r="B88" t="str">
            <v xml:space="preserve">1556-Smart Meter OM&amp;A Variance
</v>
          </cell>
          <cell r="H88">
            <v>0</v>
          </cell>
          <cell r="J88">
            <v>0</v>
          </cell>
          <cell r="M88">
            <v>0</v>
          </cell>
          <cell r="P88">
            <v>0</v>
          </cell>
          <cell r="S88">
            <v>0</v>
          </cell>
          <cell r="V88">
            <v>0</v>
          </cell>
          <cell r="Y88">
            <v>0</v>
          </cell>
        </row>
        <row r="89">
          <cell r="B89" t="str">
            <v>1557-Meter Cost Deferral Account</v>
          </cell>
          <cell r="H89">
            <v>0</v>
          </cell>
          <cell r="J89">
            <v>0</v>
          </cell>
          <cell r="M89">
            <v>0</v>
          </cell>
          <cell r="P89">
            <v>0</v>
          </cell>
          <cell r="S89">
            <v>0</v>
          </cell>
          <cell r="V89">
            <v>0</v>
          </cell>
          <cell r="Y89">
            <v>0</v>
          </cell>
        </row>
        <row r="90">
          <cell r="B90" t="str">
            <v xml:space="preserve">1560-Deferred Development Costs
</v>
          </cell>
          <cell r="H90">
            <v>0</v>
          </cell>
          <cell r="J90">
            <v>0</v>
          </cell>
          <cell r="M90">
            <v>0</v>
          </cell>
          <cell r="P90">
            <v>0</v>
          </cell>
          <cell r="S90">
            <v>0</v>
          </cell>
          <cell r="V90">
            <v>0</v>
          </cell>
          <cell r="Y90">
            <v>0</v>
          </cell>
        </row>
        <row r="91">
          <cell r="B91" t="str">
            <v xml:space="preserve">1562-Deferred Payments in Lieu of Taxes
</v>
          </cell>
          <cell r="H91">
            <v>0</v>
          </cell>
          <cell r="J91">
            <v>0</v>
          </cell>
          <cell r="M91">
            <v>0</v>
          </cell>
          <cell r="P91">
            <v>0</v>
          </cell>
          <cell r="S91">
            <v>0</v>
          </cell>
          <cell r="V91">
            <v>0</v>
          </cell>
          <cell r="Y91">
            <v>0</v>
          </cell>
        </row>
        <row r="92">
          <cell r="B92" t="str">
            <v xml:space="preserve">1563-Deferred PILs Contra Account
</v>
          </cell>
          <cell r="H92">
            <v>0</v>
          </cell>
          <cell r="J92">
            <v>178246</v>
          </cell>
          <cell r="M92">
            <v>129229.86</v>
          </cell>
          <cell r="P92">
            <v>71159.91</v>
          </cell>
          <cell r="S92">
            <v>0</v>
          </cell>
          <cell r="V92">
            <v>0</v>
          </cell>
          <cell r="Y92">
            <v>0</v>
          </cell>
        </row>
        <row r="93">
          <cell r="B93" t="str">
            <v xml:space="preserve">1565-Conservation and Demand Management Expenditures and Recoveries
</v>
          </cell>
          <cell r="H93">
            <v>0</v>
          </cell>
          <cell r="J93">
            <v>0</v>
          </cell>
          <cell r="M93">
            <v>0</v>
          </cell>
          <cell r="P93">
            <v>0</v>
          </cell>
          <cell r="S93">
            <v>0</v>
          </cell>
          <cell r="V93">
            <v>0</v>
          </cell>
          <cell r="Y93">
            <v>0</v>
          </cell>
        </row>
        <row r="94">
          <cell r="B94" t="str">
            <v xml:space="preserve">1566-CDM Contra
</v>
          </cell>
          <cell r="H94">
            <v>0</v>
          </cell>
          <cell r="J94">
            <v>0</v>
          </cell>
          <cell r="M94">
            <v>0</v>
          </cell>
          <cell r="P94">
            <v>0</v>
          </cell>
          <cell r="S94">
            <v>0</v>
          </cell>
          <cell r="V94">
            <v>0</v>
          </cell>
          <cell r="Y94">
            <v>0</v>
          </cell>
        </row>
        <row r="95">
          <cell r="B95" t="str">
            <v xml:space="preserve">1567-Board-Approval CDM Variance Account
</v>
          </cell>
          <cell r="H95">
            <v>0</v>
          </cell>
          <cell r="J95">
            <v>0</v>
          </cell>
          <cell r="M95">
            <v>0</v>
          </cell>
          <cell r="P95">
            <v>0</v>
          </cell>
          <cell r="S95">
            <v>0</v>
          </cell>
          <cell r="V95">
            <v>0</v>
          </cell>
          <cell r="Y95">
            <v>0</v>
          </cell>
        </row>
        <row r="96">
          <cell r="B96" t="str">
            <v xml:space="preserve">1568-LRAM Variance Account
</v>
          </cell>
          <cell r="H96">
            <v>0</v>
          </cell>
          <cell r="J96">
            <v>0</v>
          </cell>
          <cell r="M96">
            <v>-8702.2099999999991</v>
          </cell>
          <cell r="P96">
            <v>-9753.85</v>
          </cell>
          <cell r="S96">
            <v>-9753.85</v>
          </cell>
          <cell r="V96">
            <v>-9753.85</v>
          </cell>
          <cell r="Y96">
            <v>-9753.85</v>
          </cell>
        </row>
        <row r="97">
          <cell r="B97" t="str">
            <v xml:space="preserve">1570-Qualifying Transition Costs
</v>
          </cell>
          <cell r="H97">
            <v>0</v>
          </cell>
          <cell r="J97">
            <v>0</v>
          </cell>
          <cell r="M97">
            <v>0</v>
          </cell>
          <cell r="P97">
            <v>0</v>
          </cell>
          <cell r="S97">
            <v>0</v>
          </cell>
          <cell r="V97">
            <v>0</v>
          </cell>
          <cell r="Y97">
            <v>0</v>
          </cell>
        </row>
        <row r="98">
          <cell r="B98" t="str">
            <v xml:space="preserve">1571-Pre-market Opening Energy Variance
</v>
          </cell>
          <cell r="H98">
            <v>0</v>
          </cell>
          <cell r="J98">
            <v>0</v>
          </cell>
          <cell r="M98">
            <v>0</v>
          </cell>
          <cell r="P98">
            <v>0</v>
          </cell>
          <cell r="S98">
            <v>0</v>
          </cell>
          <cell r="V98">
            <v>0</v>
          </cell>
          <cell r="Y98">
            <v>0</v>
          </cell>
        </row>
        <row r="99">
          <cell r="B99" t="str">
            <v xml:space="preserve">1572-Extraordinary Event Costs
</v>
          </cell>
          <cell r="H99">
            <v>0</v>
          </cell>
          <cell r="J99">
            <v>0</v>
          </cell>
          <cell r="M99">
            <v>0</v>
          </cell>
          <cell r="P99">
            <v>0</v>
          </cell>
          <cell r="S99">
            <v>0</v>
          </cell>
          <cell r="V99">
            <v>0</v>
          </cell>
          <cell r="Y99">
            <v>0</v>
          </cell>
        </row>
        <row r="100">
          <cell r="B100" t="str">
            <v xml:space="preserve">1574-Deferred Rate Impact Amounts
</v>
          </cell>
          <cell r="H100">
            <v>0</v>
          </cell>
          <cell r="J100">
            <v>0</v>
          </cell>
          <cell r="M100">
            <v>0</v>
          </cell>
          <cell r="P100">
            <v>0</v>
          </cell>
          <cell r="S100">
            <v>0</v>
          </cell>
          <cell r="V100">
            <v>0</v>
          </cell>
          <cell r="Y100">
            <v>0</v>
          </cell>
        </row>
        <row r="101">
          <cell r="B101" t="str">
            <v xml:space="preserve">1575-IFRS-CGAAP Transitional PP&amp;E Amounts
</v>
          </cell>
          <cell r="H101">
            <v>0</v>
          </cell>
          <cell r="J101">
            <v>0</v>
          </cell>
          <cell r="M101">
            <v>0</v>
          </cell>
          <cell r="P101">
            <v>0</v>
          </cell>
          <cell r="S101">
            <v>0</v>
          </cell>
          <cell r="V101">
            <v>0</v>
          </cell>
          <cell r="Y101">
            <v>0</v>
          </cell>
        </row>
        <row r="102">
          <cell r="B102" t="str">
            <v xml:space="preserve">1576-CGAAP Accounting Changes
</v>
          </cell>
          <cell r="H102">
            <v>0</v>
          </cell>
          <cell r="J102">
            <v>0</v>
          </cell>
          <cell r="M102">
            <v>-24413.39</v>
          </cell>
          <cell r="P102">
            <v>-44455.39</v>
          </cell>
          <cell r="S102">
            <v>-89923.39</v>
          </cell>
          <cell r="V102">
            <v>-89923.39</v>
          </cell>
          <cell r="Y102">
            <v>-89923.39</v>
          </cell>
        </row>
        <row r="103">
          <cell r="B103" t="str">
            <v xml:space="preserve">1580-RSVAWMS
</v>
          </cell>
          <cell r="H103">
            <v>0</v>
          </cell>
          <cell r="J103">
            <v>-56275.31</v>
          </cell>
          <cell r="M103">
            <v>-63888.61</v>
          </cell>
          <cell r="P103">
            <v>-28302.43</v>
          </cell>
          <cell r="S103">
            <v>-46109.07</v>
          </cell>
          <cell r="V103">
            <v>-78048.77</v>
          </cell>
          <cell r="Y103">
            <v>-105359.41</v>
          </cell>
        </row>
        <row r="104">
          <cell r="B104" t="str">
            <v xml:space="preserve">1582-RSVAONE-TIME
</v>
          </cell>
          <cell r="H104">
            <v>0</v>
          </cell>
          <cell r="J104">
            <v>0</v>
          </cell>
          <cell r="M104">
            <v>0</v>
          </cell>
          <cell r="P104">
            <v>0</v>
          </cell>
          <cell r="S104">
            <v>0</v>
          </cell>
          <cell r="V104">
            <v>0</v>
          </cell>
          <cell r="Y104">
            <v>0</v>
          </cell>
        </row>
        <row r="105">
          <cell r="B105" t="str">
            <v xml:space="preserve">1584-RSVANW
</v>
          </cell>
          <cell r="H105">
            <v>0</v>
          </cell>
          <cell r="J105">
            <v>3952.99</v>
          </cell>
          <cell r="M105">
            <v>10680.71</v>
          </cell>
          <cell r="P105">
            <v>-2267.9699999999998</v>
          </cell>
          <cell r="S105">
            <v>-7590.45</v>
          </cell>
          <cell r="V105">
            <v>-9536.35</v>
          </cell>
          <cell r="Y105">
            <v>-8629.91</v>
          </cell>
        </row>
        <row r="106">
          <cell r="B106" t="str">
            <v xml:space="preserve">1586-RSVACN
</v>
          </cell>
          <cell r="H106">
            <v>0</v>
          </cell>
          <cell r="J106">
            <v>2323.5100000000002</v>
          </cell>
          <cell r="M106">
            <v>1078.8599999999999</v>
          </cell>
          <cell r="P106">
            <v>-1764.83</v>
          </cell>
          <cell r="S106">
            <v>-1255.54</v>
          </cell>
          <cell r="V106">
            <v>-1498.98</v>
          </cell>
          <cell r="Y106">
            <v>2122.4699999999998</v>
          </cell>
        </row>
        <row r="107">
          <cell r="B107" t="str">
            <v xml:space="preserve">1588-RSVAPOWER
</v>
          </cell>
          <cell r="H107">
            <v>0</v>
          </cell>
          <cell r="J107">
            <v>229444.71</v>
          </cell>
          <cell r="M107">
            <v>-14831.68</v>
          </cell>
          <cell r="P107">
            <v>-162082.42000000001</v>
          </cell>
          <cell r="S107">
            <v>-216237.3</v>
          </cell>
          <cell r="V107">
            <v>-241247.25</v>
          </cell>
          <cell r="Y107">
            <v>-203503.86</v>
          </cell>
        </row>
        <row r="108">
          <cell r="B108" t="str">
            <v xml:space="preserve">1589-RSVAGA
</v>
          </cell>
          <cell r="H108">
            <v>0</v>
          </cell>
          <cell r="J108">
            <v>862.06</v>
          </cell>
          <cell r="M108">
            <v>111812.66</v>
          </cell>
          <cell r="P108">
            <v>125652.49</v>
          </cell>
          <cell r="S108">
            <v>73138.58</v>
          </cell>
          <cell r="V108">
            <v>89325.97</v>
          </cell>
          <cell r="Y108">
            <v>98628.89</v>
          </cell>
        </row>
        <row r="109">
          <cell r="B109" t="str">
            <v xml:space="preserve">1590-Recovery of regulatory asset balances
</v>
          </cell>
          <cell r="H109">
            <v>0</v>
          </cell>
          <cell r="J109">
            <v>0</v>
          </cell>
          <cell r="M109">
            <v>0</v>
          </cell>
          <cell r="P109">
            <v>0</v>
          </cell>
          <cell r="S109">
            <v>0</v>
          </cell>
          <cell r="V109">
            <v>0</v>
          </cell>
          <cell r="Y109">
            <v>0</v>
          </cell>
        </row>
        <row r="110">
          <cell r="B110" t="str">
            <v xml:space="preserve">1592-2006 PILs &amp; Taxes Variance
</v>
          </cell>
          <cell r="H110">
            <v>0</v>
          </cell>
          <cell r="J110">
            <v>0</v>
          </cell>
          <cell r="M110">
            <v>0</v>
          </cell>
          <cell r="P110">
            <v>0</v>
          </cell>
          <cell r="S110">
            <v>0</v>
          </cell>
          <cell r="V110">
            <v>0</v>
          </cell>
          <cell r="Y110">
            <v>0</v>
          </cell>
        </row>
        <row r="111">
          <cell r="B111" t="str">
            <v xml:space="preserve">1592-Sub-account HST / OVAT Input Tax Credits (ITCs)
</v>
          </cell>
          <cell r="H111">
            <v>0</v>
          </cell>
          <cell r="J111">
            <v>6087.99</v>
          </cell>
          <cell r="M111">
            <v>5385.75</v>
          </cell>
          <cell r="P111">
            <v>4683.51</v>
          </cell>
          <cell r="S111">
            <v>0</v>
          </cell>
          <cell r="V111">
            <v>0</v>
          </cell>
          <cell r="Y111">
            <v>0</v>
          </cell>
        </row>
        <row r="112">
          <cell r="B112" t="str">
            <v xml:space="preserve">1595-Disposition and Recovery of Regulatory Balances Control Account
</v>
          </cell>
          <cell r="H112">
            <v>0</v>
          </cell>
          <cell r="J112">
            <v>-366244.27</v>
          </cell>
          <cell r="M112">
            <v>-112144.93</v>
          </cell>
          <cell r="P112">
            <v>-25042.17</v>
          </cell>
          <cell r="S112">
            <v>129222.51</v>
          </cell>
          <cell r="V112">
            <v>169269.94</v>
          </cell>
          <cell r="Y112">
            <v>169224.58</v>
          </cell>
        </row>
        <row r="113">
          <cell r="B113" t="str">
            <v xml:space="preserve">Total </v>
          </cell>
          <cell r="H113">
            <v>0</v>
          </cell>
          <cell r="J113">
            <v>50296.499999999942</v>
          </cell>
          <cell r="M113">
            <v>103886.87000000005</v>
          </cell>
          <cell r="P113">
            <v>33642.809999999976</v>
          </cell>
          <cell r="S113">
            <v>-4301.5100000000239</v>
          </cell>
          <cell r="V113">
            <v>36206.040000000008</v>
          </cell>
          <cell r="Y113">
            <v>133223.1778</v>
          </cell>
        </row>
        <row r="114">
          <cell r="B114" t="str">
            <v>RRR Integrity Check</v>
          </cell>
          <cell r="J114">
            <v>50296.5</v>
          </cell>
          <cell r="M114">
            <v>103886.87</v>
          </cell>
          <cell r="P114">
            <v>33642.81</v>
          </cell>
          <cell r="S114">
            <v>-4301.51</v>
          </cell>
          <cell r="V114">
            <v>36206.04</v>
          </cell>
          <cell r="Y114">
            <v>0</v>
          </cell>
        </row>
        <row r="115">
          <cell r="B115" t="str">
            <v xml:space="preserve">1605-Electric Plant in Service - Control Account
</v>
          </cell>
          <cell r="H115">
            <v>0</v>
          </cell>
          <cell r="J115">
            <v>0</v>
          </cell>
          <cell r="M115">
            <v>0</v>
          </cell>
          <cell r="P115">
            <v>0</v>
          </cell>
          <cell r="S115">
            <v>0</v>
          </cell>
          <cell r="V115">
            <v>0</v>
          </cell>
          <cell r="Y115">
            <v>0</v>
          </cell>
        </row>
        <row r="116">
          <cell r="B116" t="str">
            <v xml:space="preserve">1606-Organization
</v>
          </cell>
          <cell r="H116">
            <v>0</v>
          </cell>
          <cell r="J116">
            <v>0</v>
          </cell>
          <cell r="M116">
            <v>0</v>
          </cell>
          <cell r="P116">
            <v>0</v>
          </cell>
          <cell r="S116">
            <v>0</v>
          </cell>
          <cell r="V116">
            <v>0</v>
          </cell>
          <cell r="Y116">
            <v>0</v>
          </cell>
        </row>
        <row r="117">
          <cell r="B117" t="str">
            <v xml:space="preserve">1608-Franchises and Consents
</v>
          </cell>
          <cell r="H117">
            <v>0</v>
          </cell>
          <cell r="J117">
            <v>0</v>
          </cell>
          <cell r="M117">
            <v>0</v>
          </cell>
          <cell r="P117">
            <v>0</v>
          </cell>
          <cell r="S117">
            <v>0</v>
          </cell>
          <cell r="V117">
            <v>0</v>
          </cell>
          <cell r="Y117">
            <v>0</v>
          </cell>
        </row>
        <row r="118">
          <cell r="B118" t="str">
            <v>1609-Capital Contributions Paid</v>
          </cell>
          <cell r="H118">
            <v>0</v>
          </cell>
          <cell r="J118">
            <v>0</v>
          </cell>
          <cell r="M118">
            <v>0</v>
          </cell>
          <cell r="P118">
            <v>0</v>
          </cell>
          <cell r="S118">
            <v>0</v>
          </cell>
          <cell r="V118">
            <v>0</v>
          </cell>
          <cell r="Y118">
            <v>0</v>
          </cell>
        </row>
        <row r="119">
          <cell r="B119" t="str">
            <v xml:space="preserve">1610-Miscellaneous Intangible Plant
</v>
          </cell>
          <cell r="H119">
            <v>0</v>
          </cell>
          <cell r="J119">
            <v>0</v>
          </cell>
          <cell r="M119">
            <v>0</v>
          </cell>
          <cell r="P119">
            <v>0</v>
          </cell>
          <cell r="S119">
            <v>0</v>
          </cell>
          <cell r="V119">
            <v>0</v>
          </cell>
          <cell r="Y119">
            <v>0</v>
          </cell>
        </row>
        <row r="120">
          <cell r="B120" t="str">
            <v>1611-Computer Software</v>
          </cell>
          <cell r="H120">
            <v>0</v>
          </cell>
          <cell r="J120">
            <v>0</v>
          </cell>
          <cell r="M120">
            <v>0</v>
          </cell>
          <cell r="P120">
            <v>0</v>
          </cell>
          <cell r="S120">
            <v>0</v>
          </cell>
          <cell r="V120">
            <v>188461.77</v>
          </cell>
          <cell r="Y120">
            <v>188461.77</v>
          </cell>
        </row>
        <row r="121">
          <cell r="B121" t="str">
            <v>1612-Land rights</v>
          </cell>
          <cell r="H121">
            <v>0</v>
          </cell>
          <cell r="J121">
            <v>0</v>
          </cell>
          <cell r="M121">
            <v>0</v>
          </cell>
          <cell r="P121">
            <v>0</v>
          </cell>
          <cell r="S121">
            <v>0</v>
          </cell>
          <cell r="V121">
            <v>0</v>
          </cell>
          <cell r="Y121">
            <v>0</v>
          </cell>
        </row>
        <row r="122">
          <cell r="B122" t="str">
            <v xml:space="preserve">1615-Land
</v>
          </cell>
          <cell r="H122">
            <v>0</v>
          </cell>
          <cell r="J122">
            <v>0</v>
          </cell>
          <cell r="M122">
            <v>0</v>
          </cell>
          <cell r="P122">
            <v>0</v>
          </cell>
          <cell r="S122">
            <v>0</v>
          </cell>
          <cell r="V122">
            <v>0</v>
          </cell>
          <cell r="Y122">
            <v>0</v>
          </cell>
        </row>
        <row r="123">
          <cell r="B123" t="str">
            <v xml:space="preserve">1616-Land Rights
</v>
          </cell>
          <cell r="H123">
            <v>0</v>
          </cell>
          <cell r="J123">
            <v>0</v>
          </cell>
          <cell r="M123">
            <v>0</v>
          </cell>
          <cell r="P123">
            <v>0</v>
          </cell>
          <cell r="S123">
            <v>0</v>
          </cell>
          <cell r="V123">
            <v>0</v>
          </cell>
          <cell r="Y123">
            <v>0</v>
          </cell>
        </row>
        <row r="124">
          <cell r="B124" t="str">
            <v xml:space="preserve">1620-Buildings and Fixtures
</v>
          </cell>
          <cell r="H124">
            <v>0</v>
          </cell>
          <cell r="J124">
            <v>0</v>
          </cell>
          <cell r="M124">
            <v>0</v>
          </cell>
          <cell r="P124">
            <v>0</v>
          </cell>
          <cell r="S124">
            <v>0</v>
          </cell>
          <cell r="V124">
            <v>0</v>
          </cell>
          <cell r="Y124">
            <v>0</v>
          </cell>
        </row>
        <row r="125">
          <cell r="B125" t="str">
            <v xml:space="preserve">1630-Leasehold Improvements
</v>
          </cell>
          <cell r="H125">
            <v>0</v>
          </cell>
          <cell r="J125">
            <v>0</v>
          </cell>
          <cell r="M125">
            <v>0</v>
          </cell>
          <cell r="P125">
            <v>0</v>
          </cell>
          <cell r="S125">
            <v>0</v>
          </cell>
          <cell r="V125">
            <v>0</v>
          </cell>
          <cell r="Y125">
            <v>0</v>
          </cell>
        </row>
        <row r="126">
          <cell r="B126" t="str">
            <v xml:space="preserve">1635-Boiler Plant Equipment
</v>
          </cell>
          <cell r="H126">
            <v>0</v>
          </cell>
          <cell r="J126">
            <v>0</v>
          </cell>
          <cell r="M126">
            <v>0</v>
          </cell>
          <cell r="P126">
            <v>0</v>
          </cell>
          <cell r="S126">
            <v>0</v>
          </cell>
          <cell r="V126">
            <v>0</v>
          </cell>
          <cell r="Y126">
            <v>0</v>
          </cell>
        </row>
        <row r="127">
          <cell r="B127" t="str">
            <v xml:space="preserve">1640-Engines and Engine-Driven Generators
</v>
          </cell>
          <cell r="H127">
            <v>0</v>
          </cell>
          <cell r="J127">
            <v>0</v>
          </cell>
          <cell r="M127">
            <v>0</v>
          </cell>
          <cell r="P127">
            <v>0</v>
          </cell>
          <cell r="S127">
            <v>0</v>
          </cell>
          <cell r="V127">
            <v>0</v>
          </cell>
          <cell r="Y127">
            <v>0</v>
          </cell>
        </row>
        <row r="128">
          <cell r="B128" t="str">
            <v xml:space="preserve">1645-Turbogenerator Units
</v>
          </cell>
          <cell r="H128">
            <v>0</v>
          </cell>
          <cell r="J128">
            <v>0</v>
          </cell>
          <cell r="M128">
            <v>0</v>
          </cell>
          <cell r="P128">
            <v>0</v>
          </cell>
          <cell r="S128">
            <v>0</v>
          </cell>
          <cell r="V128">
            <v>0</v>
          </cell>
          <cell r="Y128">
            <v>0</v>
          </cell>
        </row>
        <row r="129">
          <cell r="B129" t="str">
            <v xml:space="preserve">1650-Reservoirs, Dams and Waterways
</v>
          </cell>
          <cell r="H129">
            <v>0</v>
          </cell>
          <cell r="J129">
            <v>0</v>
          </cell>
          <cell r="M129">
            <v>0</v>
          </cell>
          <cell r="P129">
            <v>0</v>
          </cell>
          <cell r="S129">
            <v>0</v>
          </cell>
          <cell r="V129">
            <v>0</v>
          </cell>
          <cell r="Y129">
            <v>0</v>
          </cell>
        </row>
        <row r="130">
          <cell r="B130" t="str">
            <v xml:space="preserve">1655-Water Wheels, Turbines and Generators
</v>
          </cell>
          <cell r="H130">
            <v>0</v>
          </cell>
          <cell r="J130">
            <v>0</v>
          </cell>
          <cell r="M130">
            <v>0</v>
          </cell>
          <cell r="P130">
            <v>0</v>
          </cell>
          <cell r="S130">
            <v>0</v>
          </cell>
          <cell r="V130">
            <v>0</v>
          </cell>
          <cell r="Y130">
            <v>0</v>
          </cell>
        </row>
        <row r="131">
          <cell r="B131" t="str">
            <v xml:space="preserve">1660-Roads, Railroads and Bridges
</v>
          </cell>
          <cell r="H131">
            <v>0</v>
          </cell>
          <cell r="J131">
            <v>0</v>
          </cell>
          <cell r="M131">
            <v>0</v>
          </cell>
          <cell r="P131">
            <v>0</v>
          </cell>
          <cell r="S131">
            <v>0</v>
          </cell>
          <cell r="V131">
            <v>0</v>
          </cell>
          <cell r="Y131">
            <v>0</v>
          </cell>
        </row>
        <row r="132">
          <cell r="B132" t="str">
            <v xml:space="preserve">1665-Fuel Holders, Producers and Accessories
</v>
          </cell>
          <cell r="H132">
            <v>0</v>
          </cell>
          <cell r="J132">
            <v>0</v>
          </cell>
          <cell r="M132">
            <v>0</v>
          </cell>
          <cell r="P132">
            <v>0</v>
          </cell>
          <cell r="S132">
            <v>0</v>
          </cell>
          <cell r="V132">
            <v>0</v>
          </cell>
          <cell r="Y132">
            <v>0</v>
          </cell>
        </row>
        <row r="133">
          <cell r="B133" t="str">
            <v xml:space="preserve">1670-Prime Movers
</v>
          </cell>
          <cell r="H133">
            <v>0</v>
          </cell>
          <cell r="J133">
            <v>0</v>
          </cell>
          <cell r="M133">
            <v>0</v>
          </cell>
          <cell r="P133">
            <v>0</v>
          </cell>
          <cell r="S133">
            <v>0</v>
          </cell>
          <cell r="V133">
            <v>0</v>
          </cell>
          <cell r="Y133">
            <v>0</v>
          </cell>
        </row>
        <row r="134">
          <cell r="B134" t="str">
            <v xml:space="preserve">1675-Generators
</v>
          </cell>
          <cell r="H134">
            <v>0</v>
          </cell>
          <cell r="J134">
            <v>0</v>
          </cell>
          <cell r="M134">
            <v>0</v>
          </cell>
          <cell r="P134">
            <v>0</v>
          </cell>
          <cell r="S134">
            <v>0</v>
          </cell>
          <cell r="V134">
            <v>0</v>
          </cell>
          <cell r="Y134">
            <v>0</v>
          </cell>
        </row>
        <row r="135">
          <cell r="B135" t="str">
            <v xml:space="preserve">1680-Accessory Electric Equipment
</v>
          </cell>
          <cell r="H135">
            <v>0</v>
          </cell>
          <cell r="J135">
            <v>0</v>
          </cell>
          <cell r="M135">
            <v>0</v>
          </cell>
          <cell r="P135">
            <v>0</v>
          </cell>
          <cell r="S135">
            <v>0</v>
          </cell>
          <cell r="V135">
            <v>0</v>
          </cell>
          <cell r="Y135">
            <v>0</v>
          </cell>
        </row>
        <row r="136">
          <cell r="B136" t="str">
            <v xml:space="preserve">1685-Miscellaneous Power Plant Equipment
</v>
          </cell>
          <cell r="H136">
            <v>0</v>
          </cell>
          <cell r="J136">
            <v>0</v>
          </cell>
          <cell r="M136">
            <v>0</v>
          </cell>
          <cell r="P136">
            <v>0</v>
          </cell>
          <cell r="S136">
            <v>0</v>
          </cell>
          <cell r="V136">
            <v>0</v>
          </cell>
          <cell r="Y136">
            <v>0</v>
          </cell>
        </row>
        <row r="137">
          <cell r="B137" t="str">
            <v xml:space="preserve">1705-Land
</v>
          </cell>
          <cell r="H137">
            <v>0</v>
          </cell>
          <cell r="J137">
            <v>140.5</v>
          </cell>
          <cell r="M137">
            <v>140.5</v>
          </cell>
          <cell r="P137">
            <v>140.5</v>
          </cell>
          <cell r="S137">
            <v>140.5</v>
          </cell>
          <cell r="V137">
            <v>140.5</v>
          </cell>
          <cell r="Y137">
            <v>140.5</v>
          </cell>
        </row>
        <row r="138">
          <cell r="B138" t="str">
            <v xml:space="preserve">1706-Land Rights
</v>
          </cell>
          <cell r="H138">
            <v>0</v>
          </cell>
          <cell r="J138">
            <v>0</v>
          </cell>
          <cell r="M138">
            <v>0</v>
          </cell>
          <cell r="P138">
            <v>0</v>
          </cell>
          <cell r="S138">
            <v>0</v>
          </cell>
          <cell r="V138">
            <v>0</v>
          </cell>
          <cell r="Y138">
            <v>0</v>
          </cell>
        </row>
        <row r="139">
          <cell r="B139" t="str">
            <v xml:space="preserve">1708-Buildings and Fixtures
</v>
          </cell>
          <cell r="H139">
            <v>0</v>
          </cell>
          <cell r="J139">
            <v>0</v>
          </cell>
          <cell r="M139">
            <v>0</v>
          </cell>
          <cell r="P139">
            <v>0</v>
          </cell>
          <cell r="S139">
            <v>0</v>
          </cell>
          <cell r="V139">
            <v>0</v>
          </cell>
          <cell r="Y139">
            <v>0</v>
          </cell>
        </row>
        <row r="140">
          <cell r="B140" t="str">
            <v xml:space="preserve">1710-Leasehold Improvements
</v>
          </cell>
          <cell r="H140">
            <v>0</v>
          </cell>
          <cell r="J140">
            <v>0</v>
          </cell>
          <cell r="M140">
            <v>0</v>
          </cell>
          <cell r="P140">
            <v>0</v>
          </cell>
          <cell r="S140">
            <v>0</v>
          </cell>
          <cell r="V140">
            <v>0</v>
          </cell>
          <cell r="Y140">
            <v>0</v>
          </cell>
        </row>
        <row r="141">
          <cell r="B141" t="str">
            <v xml:space="preserve">1715-Station Equipment
</v>
          </cell>
          <cell r="H141">
            <v>0</v>
          </cell>
          <cell r="J141">
            <v>0</v>
          </cell>
          <cell r="M141">
            <v>0</v>
          </cell>
          <cell r="P141">
            <v>0</v>
          </cell>
          <cell r="S141">
            <v>0</v>
          </cell>
          <cell r="V141">
            <v>0</v>
          </cell>
          <cell r="Y141">
            <v>0</v>
          </cell>
        </row>
        <row r="142">
          <cell r="B142" t="str">
            <v xml:space="preserve">1720-Towers and Fixtures
</v>
          </cell>
          <cell r="H142">
            <v>0</v>
          </cell>
          <cell r="J142">
            <v>0</v>
          </cell>
          <cell r="M142">
            <v>0</v>
          </cell>
          <cell r="P142">
            <v>0</v>
          </cell>
          <cell r="S142">
            <v>0</v>
          </cell>
          <cell r="V142">
            <v>0</v>
          </cell>
          <cell r="Y142">
            <v>0</v>
          </cell>
        </row>
        <row r="143">
          <cell r="B143" t="str">
            <v xml:space="preserve">1725-Poles and Fixtures
</v>
          </cell>
          <cell r="H143">
            <v>0</v>
          </cell>
          <cell r="J143">
            <v>0</v>
          </cell>
          <cell r="M143">
            <v>0</v>
          </cell>
          <cell r="P143">
            <v>0</v>
          </cell>
          <cell r="S143">
            <v>0</v>
          </cell>
          <cell r="V143">
            <v>0</v>
          </cell>
          <cell r="Y143">
            <v>0</v>
          </cell>
        </row>
        <row r="144">
          <cell r="B144" t="str">
            <v xml:space="preserve">1730-Overhead Conductors and Devices
</v>
          </cell>
          <cell r="H144">
            <v>0</v>
          </cell>
          <cell r="J144">
            <v>0</v>
          </cell>
          <cell r="M144">
            <v>0</v>
          </cell>
          <cell r="P144">
            <v>0</v>
          </cell>
          <cell r="S144">
            <v>0</v>
          </cell>
          <cell r="V144">
            <v>0</v>
          </cell>
          <cell r="Y144">
            <v>0</v>
          </cell>
        </row>
        <row r="145">
          <cell r="B145" t="str">
            <v xml:space="preserve">1735-Underground Conduit
</v>
          </cell>
          <cell r="H145">
            <v>0</v>
          </cell>
          <cell r="J145">
            <v>0</v>
          </cell>
          <cell r="M145">
            <v>0</v>
          </cell>
          <cell r="P145">
            <v>0</v>
          </cell>
          <cell r="S145">
            <v>0</v>
          </cell>
          <cell r="V145">
            <v>0</v>
          </cell>
          <cell r="Y145">
            <v>0</v>
          </cell>
        </row>
        <row r="146">
          <cell r="B146" t="str">
            <v xml:space="preserve">1740-Underground Conductors and Devices
</v>
          </cell>
          <cell r="H146">
            <v>0</v>
          </cell>
          <cell r="J146">
            <v>0</v>
          </cell>
          <cell r="M146">
            <v>0</v>
          </cell>
          <cell r="P146">
            <v>0</v>
          </cell>
          <cell r="S146">
            <v>0</v>
          </cell>
          <cell r="V146">
            <v>0</v>
          </cell>
          <cell r="Y146">
            <v>0</v>
          </cell>
        </row>
        <row r="147">
          <cell r="B147" t="str">
            <v xml:space="preserve">1745-Roads and Trails
</v>
          </cell>
          <cell r="H147">
            <v>0</v>
          </cell>
          <cell r="J147">
            <v>0</v>
          </cell>
          <cell r="M147">
            <v>0</v>
          </cell>
          <cell r="P147">
            <v>0</v>
          </cell>
          <cell r="S147">
            <v>0</v>
          </cell>
          <cell r="V147">
            <v>0</v>
          </cell>
          <cell r="Y147">
            <v>0</v>
          </cell>
        </row>
        <row r="148">
          <cell r="B148" t="str">
            <v xml:space="preserve">1805-Land
</v>
          </cell>
          <cell r="H148">
            <v>0</v>
          </cell>
          <cell r="J148">
            <v>0</v>
          </cell>
          <cell r="M148">
            <v>0</v>
          </cell>
          <cell r="P148">
            <v>0</v>
          </cell>
          <cell r="S148">
            <v>0</v>
          </cell>
          <cell r="V148">
            <v>0</v>
          </cell>
          <cell r="Y148">
            <v>0</v>
          </cell>
        </row>
        <row r="149">
          <cell r="B149" t="str">
            <v xml:space="preserve">1806-Land Rights
</v>
          </cell>
          <cell r="H149">
            <v>0</v>
          </cell>
          <cell r="J149">
            <v>0</v>
          </cell>
          <cell r="M149">
            <v>0</v>
          </cell>
          <cell r="P149">
            <v>0</v>
          </cell>
          <cell r="S149">
            <v>0</v>
          </cell>
          <cell r="V149">
            <v>0</v>
          </cell>
          <cell r="Y149">
            <v>0</v>
          </cell>
        </row>
        <row r="150">
          <cell r="B150" t="str">
            <v xml:space="preserve">1808-Buildings and Fixtures
</v>
          </cell>
          <cell r="H150">
            <v>0</v>
          </cell>
          <cell r="J150">
            <v>0</v>
          </cell>
          <cell r="M150">
            <v>0</v>
          </cell>
          <cell r="P150">
            <v>0</v>
          </cell>
          <cell r="S150">
            <v>0</v>
          </cell>
          <cell r="V150">
            <v>0</v>
          </cell>
          <cell r="Y150">
            <v>0</v>
          </cell>
        </row>
        <row r="151">
          <cell r="B151" t="str">
            <v xml:space="preserve">1810-Leasehold Improvements
</v>
          </cell>
          <cell r="H151">
            <v>0</v>
          </cell>
          <cell r="J151">
            <v>0</v>
          </cell>
          <cell r="M151">
            <v>0</v>
          </cell>
          <cell r="P151">
            <v>0</v>
          </cell>
          <cell r="S151">
            <v>0</v>
          </cell>
          <cell r="V151">
            <v>0</v>
          </cell>
          <cell r="Y151">
            <v>0</v>
          </cell>
        </row>
        <row r="152">
          <cell r="B152" t="str">
            <v xml:space="preserve">1815-Transformer Station Equipment - Normally Primary above 50 kV
</v>
          </cell>
          <cell r="H152">
            <v>0</v>
          </cell>
          <cell r="J152">
            <v>478223.04</v>
          </cell>
          <cell r="M152">
            <v>512923.04</v>
          </cell>
          <cell r="P152">
            <v>512923.04</v>
          </cell>
          <cell r="S152">
            <v>512923.04</v>
          </cell>
          <cell r="V152">
            <v>512923.04</v>
          </cell>
          <cell r="Y152">
            <v>512923.04</v>
          </cell>
        </row>
        <row r="153">
          <cell r="B153" t="str">
            <v xml:space="preserve">1820-Distribution Station Equipment - Normally Primary below 50 kV
</v>
          </cell>
          <cell r="H153">
            <v>0</v>
          </cell>
          <cell r="J153">
            <v>0</v>
          </cell>
          <cell r="M153">
            <v>0</v>
          </cell>
          <cell r="P153">
            <v>0</v>
          </cell>
          <cell r="S153">
            <v>0</v>
          </cell>
          <cell r="V153">
            <v>0</v>
          </cell>
          <cell r="Y153">
            <v>0</v>
          </cell>
        </row>
        <row r="154">
          <cell r="B154" t="str">
            <v xml:space="preserve">1825-Storage Battery Equipment
</v>
          </cell>
          <cell r="H154">
            <v>0</v>
          </cell>
          <cell r="J154">
            <v>0</v>
          </cell>
          <cell r="M154">
            <v>0</v>
          </cell>
          <cell r="P154">
            <v>0</v>
          </cell>
          <cell r="S154">
            <v>0</v>
          </cell>
          <cell r="V154">
            <v>0</v>
          </cell>
          <cell r="Y154">
            <v>0</v>
          </cell>
        </row>
        <row r="155">
          <cell r="B155" t="str">
            <v xml:space="preserve">1830-Poles, Towers and Fixtures
</v>
          </cell>
          <cell r="H155">
            <v>0</v>
          </cell>
          <cell r="J155">
            <v>1129890.78</v>
          </cell>
          <cell r="M155">
            <v>1138846.3899999999</v>
          </cell>
          <cell r="P155">
            <v>1152819.5900000001</v>
          </cell>
          <cell r="S155">
            <v>1193087.04</v>
          </cell>
          <cell r="V155">
            <v>1228371.3400000001</v>
          </cell>
          <cell r="Y155">
            <v>1232770.1399999999</v>
          </cell>
        </row>
        <row r="156">
          <cell r="B156" t="str">
            <v xml:space="preserve">1835-Overhead Conductors and Devices
</v>
          </cell>
          <cell r="H156">
            <v>0</v>
          </cell>
          <cell r="J156">
            <v>0</v>
          </cell>
          <cell r="M156">
            <v>0</v>
          </cell>
          <cell r="P156">
            <v>0</v>
          </cell>
          <cell r="S156">
            <v>0</v>
          </cell>
          <cell r="V156">
            <v>0</v>
          </cell>
          <cell r="Y156">
            <v>0</v>
          </cell>
        </row>
        <row r="157">
          <cell r="B157" t="str">
            <v xml:space="preserve">1840-Underground Conduit
</v>
          </cell>
          <cell r="H157">
            <v>0</v>
          </cell>
          <cell r="J157">
            <v>77510.59</v>
          </cell>
          <cell r="M157">
            <v>77510.59</v>
          </cell>
          <cell r="P157">
            <v>77510.59</v>
          </cell>
          <cell r="S157">
            <v>77510.59</v>
          </cell>
          <cell r="V157">
            <v>77510.59</v>
          </cell>
          <cell r="Y157">
            <v>77510.59</v>
          </cell>
        </row>
        <row r="158">
          <cell r="B158" t="str">
            <v xml:space="preserve">1845-Underground Conductors and Devices
</v>
          </cell>
          <cell r="H158">
            <v>0</v>
          </cell>
          <cell r="J158">
            <v>3515.64</v>
          </cell>
          <cell r="M158">
            <v>3515.64</v>
          </cell>
          <cell r="P158">
            <v>3515.64</v>
          </cell>
          <cell r="S158">
            <v>3515.64</v>
          </cell>
          <cell r="V158">
            <v>3515.64</v>
          </cell>
          <cell r="Y158">
            <v>3515.64</v>
          </cell>
        </row>
        <row r="159">
          <cell r="B159" t="str">
            <v xml:space="preserve">1850-Line Transformers
</v>
          </cell>
          <cell r="H159">
            <v>0</v>
          </cell>
          <cell r="J159">
            <v>393106.38</v>
          </cell>
          <cell r="M159">
            <v>396797.25</v>
          </cell>
          <cell r="P159">
            <v>401746.91</v>
          </cell>
          <cell r="S159">
            <v>407333.52</v>
          </cell>
          <cell r="V159">
            <v>407333.52</v>
          </cell>
          <cell r="Y159">
            <v>407333.52</v>
          </cell>
        </row>
        <row r="160">
          <cell r="B160" t="str">
            <v xml:space="preserve">1855-Services
</v>
          </cell>
          <cell r="H160">
            <v>0</v>
          </cell>
          <cell r="J160">
            <v>0</v>
          </cell>
          <cell r="M160">
            <v>0</v>
          </cell>
          <cell r="P160">
            <v>0</v>
          </cell>
          <cell r="S160">
            <v>0</v>
          </cell>
          <cell r="V160">
            <v>0</v>
          </cell>
          <cell r="Y160">
            <v>0</v>
          </cell>
        </row>
        <row r="161">
          <cell r="B161" t="str">
            <v xml:space="preserve">1860-Meters
</v>
          </cell>
          <cell r="H161">
            <v>0</v>
          </cell>
          <cell r="J161">
            <v>410326.45</v>
          </cell>
          <cell r="M161">
            <v>411206.72</v>
          </cell>
          <cell r="P161">
            <v>411206.72</v>
          </cell>
          <cell r="S161">
            <v>411727.27</v>
          </cell>
          <cell r="V161">
            <v>412727.27</v>
          </cell>
          <cell r="Y161">
            <v>432395.21</v>
          </cell>
        </row>
        <row r="162">
          <cell r="B162" t="str">
            <v xml:space="preserve">1865-Other Installations on Customer's Premises
</v>
          </cell>
          <cell r="H162">
            <v>0</v>
          </cell>
          <cell r="J162">
            <v>0</v>
          </cell>
          <cell r="M162">
            <v>0</v>
          </cell>
          <cell r="P162">
            <v>0</v>
          </cell>
          <cell r="S162">
            <v>0</v>
          </cell>
          <cell r="V162">
            <v>0</v>
          </cell>
          <cell r="Y162">
            <v>0</v>
          </cell>
        </row>
        <row r="163">
          <cell r="B163" t="str">
            <v xml:space="preserve">1870-Leased Property on Customer Premises
</v>
          </cell>
          <cell r="H163">
            <v>0</v>
          </cell>
          <cell r="J163">
            <v>0</v>
          </cell>
          <cell r="M163">
            <v>0</v>
          </cell>
          <cell r="P163">
            <v>0</v>
          </cell>
          <cell r="S163">
            <v>0</v>
          </cell>
          <cell r="V163">
            <v>0</v>
          </cell>
          <cell r="Y163">
            <v>0</v>
          </cell>
        </row>
        <row r="164">
          <cell r="B164" t="str">
            <v xml:space="preserve">1875-Street Lighting and Signal Systems
</v>
          </cell>
          <cell r="H164">
            <v>0</v>
          </cell>
          <cell r="J164">
            <v>0</v>
          </cell>
          <cell r="M164">
            <v>0</v>
          </cell>
          <cell r="P164">
            <v>0</v>
          </cell>
          <cell r="S164">
            <v>0</v>
          </cell>
          <cell r="V164">
            <v>0</v>
          </cell>
          <cell r="Y164">
            <v>0</v>
          </cell>
        </row>
        <row r="165">
          <cell r="B165" t="str">
            <v xml:space="preserve">1905-Land
</v>
          </cell>
          <cell r="H165">
            <v>0</v>
          </cell>
          <cell r="J165">
            <v>0</v>
          </cell>
          <cell r="M165">
            <v>0</v>
          </cell>
          <cell r="P165">
            <v>0</v>
          </cell>
          <cell r="S165">
            <v>0</v>
          </cell>
          <cell r="V165">
            <v>0</v>
          </cell>
          <cell r="Y165">
            <v>0</v>
          </cell>
        </row>
        <row r="166">
          <cell r="B166" t="str">
            <v xml:space="preserve">1906-Land Rights
</v>
          </cell>
          <cell r="H166">
            <v>0</v>
          </cell>
          <cell r="J166">
            <v>0</v>
          </cell>
          <cell r="M166">
            <v>0</v>
          </cell>
          <cell r="P166">
            <v>0</v>
          </cell>
          <cell r="S166">
            <v>0</v>
          </cell>
          <cell r="V166">
            <v>0</v>
          </cell>
          <cell r="Y166">
            <v>0</v>
          </cell>
        </row>
        <row r="167">
          <cell r="B167" t="str">
            <v xml:space="preserve">1908-Buildings and Fixtures
</v>
          </cell>
          <cell r="H167">
            <v>0</v>
          </cell>
          <cell r="J167">
            <v>0</v>
          </cell>
          <cell r="M167">
            <v>0</v>
          </cell>
          <cell r="P167">
            <v>0</v>
          </cell>
          <cell r="S167">
            <v>0</v>
          </cell>
          <cell r="V167">
            <v>0</v>
          </cell>
          <cell r="Y167">
            <v>0</v>
          </cell>
        </row>
        <row r="168">
          <cell r="B168" t="str">
            <v xml:space="preserve">1910-Leasehold Improvements
</v>
          </cell>
          <cell r="H168">
            <v>0</v>
          </cell>
          <cell r="J168">
            <v>0</v>
          </cell>
          <cell r="M168">
            <v>0</v>
          </cell>
          <cell r="P168">
            <v>0</v>
          </cell>
          <cell r="S168">
            <v>0</v>
          </cell>
          <cell r="V168">
            <v>0</v>
          </cell>
          <cell r="Y168">
            <v>0</v>
          </cell>
        </row>
        <row r="169">
          <cell r="B169" t="str">
            <v xml:space="preserve">1915-Office Furniture and Equipment
</v>
          </cell>
          <cell r="H169">
            <v>0</v>
          </cell>
          <cell r="J169">
            <v>0</v>
          </cell>
          <cell r="M169">
            <v>0</v>
          </cell>
          <cell r="P169">
            <v>0</v>
          </cell>
          <cell r="S169">
            <v>0</v>
          </cell>
          <cell r="V169">
            <v>0</v>
          </cell>
          <cell r="Y169">
            <v>0</v>
          </cell>
        </row>
        <row r="170">
          <cell r="B170" t="str">
            <v xml:space="preserve">1920-Computer Equipment - Hardware
</v>
          </cell>
          <cell r="H170">
            <v>0</v>
          </cell>
          <cell r="J170">
            <v>661.42</v>
          </cell>
          <cell r="M170">
            <v>661.42</v>
          </cell>
          <cell r="P170">
            <v>661.42</v>
          </cell>
          <cell r="S170">
            <v>661.42</v>
          </cell>
          <cell r="V170">
            <v>661.42</v>
          </cell>
          <cell r="Y170">
            <v>661.42</v>
          </cell>
        </row>
        <row r="171">
          <cell r="B171" t="str">
            <v xml:space="preserve">1925-Computer Software
</v>
          </cell>
          <cell r="H171">
            <v>0</v>
          </cell>
          <cell r="J171">
            <v>68661.77</v>
          </cell>
          <cell r="M171">
            <v>108661.77</v>
          </cell>
          <cell r="P171">
            <v>133661.76999999999</v>
          </cell>
          <cell r="S171">
            <v>188461.77</v>
          </cell>
          <cell r="V171">
            <v>0</v>
          </cell>
          <cell r="Y171">
            <v>0</v>
          </cell>
        </row>
        <row r="172">
          <cell r="B172" t="str">
            <v xml:space="preserve">1930-Transportation Equipment
</v>
          </cell>
          <cell r="H172">
            <v>0</v>
          </cell>
          <cell r="J172">
            <v>0</v>
          </cell>
          <cell r="M172">
            <v>0</v>
          </cell>
          <cell r="P172">
            <v>0</v>
          </cell>
          <cell r="S172">
            <v>0</v>
          </cell>
          <cell r="V172">
            <v>0</v>
          </cell>
          <cell r="Y172">
            <v>0</v>
          </cell>
        </row>
        <row r="173">
          <cell r="B173" t="str">
            <v xml:space="preserve">1935-Stores Equipment
</v>
          </cell>
          <cell r="H173">
            <v>0</v>
          </cell>
          <cell r="J173">
            <v>0</v>
          </cell>
          <cell r="M173">
            <v>0</v>
          </cell>
          <cell r="P173">
            <v>0</v>
          </cell>
          <cell r="S173">
            <v>0</v>
          </cell>
          <cell r="V173">
            <v>0</v>
          </cell>
          <cell r="Y173">
            <v>0</v>
          </cell>
        </row>
        <row r="174">
          <cell r="B174" t="str">
            <v xml:space="preserve">1940-Tools, Shop and Garage Equipment
</v>
          </cell>
          <cell r="H174">
            <v>0</v>
          </cell>
          <cell r="J174">
            <v>0</v>
          </cell>
          <cell r="M174">
            <v>0</v>
          </cell>
          <cell r="P174">
            <v>0</v>
          </cell>
          <cell r="S174">
            <v>0</v>
          </cell>
          <cell r="V174">
            <v>0</v>
          </cell>
          <cell r="Y174">
            <v>0</v>
          </cell>
        </row>
        <row r="175">
          <cell r="B175" t="str">
            <v xml:space="preserve">1945-Measurement and Testing Equipment
</v>
          </cell>
          <cell r="H175">
            <v>0</v>
          </cell>
          <cell r="J175">
            <v>0</v>
          </cell>
          <cell r="M175">
            <v>0</v>
          </cell>
          <cell r="P175">
            <v>0</v>
          </cell>
          <cell r="S175">
            <v>0</v>
          </cell>
          <cell r="V175">
            <v>0</v>
          </cell>
          <cell r="Y175">
            <v>0</v>
          </cell>
        </row>
        <row r="176">
          <cell r="B176" t="str">
            <v xml:space="preserve">1950-Power Operated Equipment
</v>
          </cell>
          <cell r="H176">
            <v>0</v>
          </cell>
          <cell r="J176">
            <v>0</v>
          </cell>
          <cell r="M176">
            <v>0</v>
          </cell>
          <cell r="P176">
            <v>0</v>
          </cell>
          <cell r="S176">
            <v>0</v>
          </cell>
          <cell r="V176">
            <v>0</v>
          </cell>
          <cell r="Y176">
            <v>0</v>
          </cell>
        </row>
        <row r="177">
          <cell r="B177" t="str">
            <v xml:space="preserve">1955-Communication Equipment
</v>
          </cell>
          <cell r="H177">
            <v>0</v>
          </cell>
          <cell r="J177">
            <v>0</v>
          </cell>
          <cell r="M177">
            <v>0</v>
          </cell>
          <cell r="P177">
            <v>0</v>
          </cell>
          <cell r="S177">
            <v>0</v>
          </cell>
          <cell r="V177">
            <v>0</v>
          </cell>
          <cell r="Y177">
            <v>0</v>
          </cell>
        </row>
        <row r="178">
          <cell r="B178" t="str">
            <v xml:space="preserve">1960-Miscellaneous Equipment
</v>
          </cell>
          <cell r="H178">
            <v>0</v>
          </cell>
          <cell r="J178">
            <v>0</v>
          </cell>
          <cell r="M178">
            <v>0</v>
          </cell>
          <cell r="P178">
            <v>0</v>
          </cell>
          <cell r="S178">
            <v>0</v>
          </cell>
          <cell r="V178">
            <v>0</v>
          </cell>
          <cell r="Y178">
            <v>0</v>
          </cell>
        </row>
        <row r="179">
          <cell r="B179" t="str">
            <v xml:space="preserve">1965-Water Heater Rental Units
</v>
          </cell>
          <cell r="H179">
            <v>0</v>
          </cell>
          <cell r="J179">
            <v>0</v>
          </cell>
          <cell r="M179">
            <v>0</v>
          </cell>
          <cell r="P179">
            <v>0</v>
          </cell>
          <cell r="S179">
            <v>0</v>
          </cell>
          <cell r="V179">
            <v>0</v>
          </cell>
          <cell r="Y179">
            <v>0</v>
          </cell>
        </row>
        <row r="180">
          <cell r="B180" t="str">
            <v xml:space="preserve">1970-Load Management Controls - Customer Premises
</v>
          </cell>
          <cell r="H180">
            <v>0</v>
          </cell>
          <cell r="J180">
            <v>0</v>
          </cell>
          <cell r="M180">
            <v>0</v>
          </cell>
          <cell r="P180">
            <v>0</v>
          </cell>
          <cell r="S180">
            <v>0</v>
          </cell>
          <cell r="V180">
            <v>0</v>
          </cell>
          <cell r="Y180">
            <v>0</v>
          </cell>
        </row>
        <row r="181">
          <cell r="B181" t="str">
            <v xml:space="preserve">1975-Load Management Controls - Utility Premises
</v>
          </cell>
          <cell r="H181">
            <v>0</v>
          </cell>
          <cell r="J181">
            <v>0</v>
          </cell>
          <cell r="M181">
            <v>0</v>
          </cell>
          <cell r="P181">
            <v>0</v>
          </cell>
          <cell r="S181">
            <v>0</v>
          </cell>
          <cell r="V181">
            <v>0</v>
          </cell>
          <cell r="Y181">
            <v>0</v>
          </cell>
        </row>
        <row r="182">
          <cell r="B182" t="str">
            <v xml:space="preserve">1980-System Supervisory Equipment
</v>
          </cell>
          <cell r="H182">
            <v>0</v>
          </cell>
          <cell r="J182">
            <v>0</v>
          </cell>
          <cell r="M182">
            <v>0</v>
          </cell>
          <cell r="P182">
            <v>0</v>
          </cell>
          <cell r="S182">
            <v>0</v>
          </cell>
          <cell r="V182">
            <v>0</v>
          </cell>
          <cell r="Y182">
            <v>0</v>
          </cell>
        </row>
        <row r="183">
          <cell r="B183" t="str">
            <v xml:space="preserve">1985-Sentinel Lighting Rental Units
</v>
          </cell>
          <cell r="H183">
            <v>0</v>
          </cell>
          <cell r="J183">
            <v>0</v>
          </cell>
          <cell r="M183">
            <v>0</v>
          </cell>
          <cell r="P183">
            <v>0</v>
          </cell>
          <cell r="S183">
            <v>0</v>
          </cell>
          <cell r="V183">
            <v>0</v>
          </cell>
          <cell r="Y183">
            <v>0</v>
          </cell>
        </row>
        <row r="184">
          <cell r="B184" t="str">
            <v xml:space="preserve">1990-Other Tangible Property
</v>
          </cell>
          <cell r="H184">
            <v>0</v>
          </cell>
          <cell r="J184">
            <v>0</v>
          </cell>
          <cell r="M184">
            <v>0</v>
          </cell>
          <cell r="P184">
            <v>0</v>
          </cell>
          <cell r="S184">
            <v>0</v>
          </cell>
          <cell r="V184">
            <v>0</v>
          </cell>
          <cell r="Y184">
            <v>0</v>
          </cell>
        </row>
        <row r="185">
          <cell r="B185" t="str">
            <v xml:space="preserve">1995-Contributions and Grants - Credit
</v>
          </cell>
          <cell r="H185">
            <v>0</v>
          </cell>
          <cell r="J185">
            <v>0</v>
          </cell>
          <cell r="M185">
            <v>0</v>
          </cell>
          <cell r="P185">
            <v>0</v>
          </cell>
          <cell r="S185">
            <v>0</v>
          </cell>
          <cell r="V185">
            <v>0</v>
          </cell>
          <cell r="Y185">
            <v>0</v>
          </cell>
        </row>
        <row r="186">
          <cell r="B186" t="str">
            <v xml:space="preserve">2005-Property Under Capital Leases
</v>
          </cell>
          <cell r="H186">
            <v>0</v>
          </cell>
          <cell r="J186">
            <v>0</v>
          </cell>
          <cell r="M186">
            <v>0</v>
          </cell>
          <cell r="P186">
            <v>0</v>
          </cell>
          <cell r="S186">
            <v>0</v>
          </cell>
          <cell r="V186">
            <v>0</v>
          </cell>
          <cell r="Y186">
            <v>0</v>
          </cell>
        </row>
        <row r="187">
          <cell r="B187" t="str">
            <v xml:space="preserve">2010-Electric Plant Purchased or Sold
</v>
          </cell>
          <cell r="H187">
            <v>0</v>
          </cell>
          <cell r="J187">
            <v>0</v>
          </cell>
          <cell r="M187">
            <v>0</v>
          </cell>
          <cell r="P187">
            <v>0</v>
          </cell>
          <cell r="S187">
            <v>0</v>
          </cell>
          <cell r="V187">
            <v>0</v>
          </cell>
          <cell r="Y187">
            <v>0</v>
          </cell>
        </row>
        <row r="188">
          <cell r="B188" t="str">
            <v xml:space="preserve">2020-Experimental Electric Plant Unclassified
</v>
          </cell>
          <cell r="H188">
            <v>0</v>
          </cell>
          <cell r="J188">
            <v>0</v>
          </cell>
          <cell r="M188">
            <v>0</v>
          </cell>
          <cell r="P188">
            <v>0</v>
          </cell>
          <cell r="S188">
            <v>0</v>
          </cell>
          <cell r="V188">
            <v>0</v>
          </cell>
          <cell r="Y188">
            <v>0</v>
          </cell>
        </row>
        <row r="189">
          <cell r="B189" t="str">
            <v xml:space="preserve">2030-Electric Plant and Equipment Leased to Others
</v>
          </cell>
          <cell r="H189">
            <v>0</v>
          </cell>
          <cell r="J189">
            <v>0</v>
          </cell>
          <cell r="M189">
            <v>0</v>
          </cell>
          <cell r="P189">
            <v>0</v>
          </cell>
          <cell r="S189">
            <v>0</v>
          </cell>
          <cell r="V189">
            <v>0</v>
          </cell>
          <cell r="Y189">
            <v>0</v>
          </cell>
        </row>
        <row r="190">
          <cell r="B190" t="str">
            <v xml:space="preserve">2040-Electric Plant Held for Future Use
</v>
          </cell>
          <cell r="H190">
            <v>0</v>
          </cell>
          <cell r="J190">
            <v>0</v>
          </cell>
          <cell r="M190">
            <v>0</v>
          </cell>
          <cell r="P190">
            <v>0</v>
          </cell>
          <cell r="S190">
            <v>0</v>
          </cell>
          <cell r="V190">
            <v>0</v>
          </cell>
          <cell r="Y190">
            <v>0</v>
          </cell>
        </row>
        <row r="191">
          <cell r="B191" t="str">
            <v xml:space="preserve">2050-Completed Construction Not Classified--Electric
</v>
          </cell>
          <cell r="H191">
            <v>0</v>
          </cell>
          <cell r="J191">
            <v>0</v>
          </cell>
          <cell r="M191">
            <v>0</v>
          </cell>
          <cell r="P191">
            <v>0</v>
          </cell>
          <cell r="S191">
            <v>0</v>
          </cell>
          <cell r="V191">
            <v>0</v>
          </cell>
          <cell r="Y191">
            <v>0</v>
          </cell>
        </row>
        <row r="192">
          <cell r="B192" t="str">
            <v xml:space="preserve">2055-Construction Work in Progress--Electric
</v>
          </cell>
          <cell r="H192">
            <v>0</v>
          </cell>
          <cell r="J192">
            <v>0</v>
          </cell>
          <cell r="M192">
            <v>0</v>
          </cell>
          <cell r="P192">
            <v>0</v>
          </cell>
          <cell r="S192">
            <v>0</v>
          </cell>
          <cell r="V192">
            <v>0</v>
          </cell>
          <cell r="Y192">
            <v>0</v>
          </cell>
        </row>
        <row r="193">
          <cell r="B193" t="str">
            <v xml:space="preserve">2060-Electric Plant Acquisition Adjustment
</v>
          </cell>
          <cell r="H193">
            <v>0</v>
          </cell>
          <cell r="J193">
            <v>0</v>
          </cell>
          <cell r="M193">
            <v>0</v>
          </cell>
          <cell r="P193">
            <v>0</v>
          </cell>
          <cell r="S193">
            <v>0</v>
          </cell>
          <cell r="V193">
            <v>0</v>
          </cell>
          <cell r="Y193">
            <v>0</v>
          </cell>
        </row>
        <row r="194">
          <cell r="B194" t="str">
            <v xml:space="preserve">2065-Other Electric Plant Adjustment
</v>
          </cell>
          <cell r="H194">
            <v>0</v>
          </cell>
          <cell r="J194">
            <v>0</v>
          </cell>
          <cell r="M194">
            <v>0</v>
          </cell>
          <cell r="P194">
            <v>0</v>
          </cell>
          <cell r="S194">
            <v>0</v>
          </cell>
          <cell r="V194">
            <v>0</v>
          </cell>
          <cell r="Y194">
            <v>0</v>
          </cell>
        </row>
        <row r="195">
          <cell r="B195" t="str">
            <v xml:space="preserve">2070-Other Utility Plant
</v>
          </cell>
          <cell r="H195">
            <v>0</v>
          </cell>
          <cell r="J195">
            <v>0</v>
          </cell>
          <cell r="M195">
            <v>0</v>
          </cell>
          <cell r="P195">
            <v>0</v>
          </cell>
          <cell r="S195">
            <v>0</v>
          </cell>
          <cell r="V195">
            <v>0</v>
          </cell>
          <cell r="Y195">
            <v>0</v>
          </cell>
        </row>
        <row r="196">
          <cell r="B196" t="str">
            <v xml:space="preserve">2075-Non-Utility Property Owned or Under Capital Leases
</v>
          </cell>
          <cell r="H196">
            <v>0</v>
          </cell>
          <cell r="J196">
            <v>0</v>
          </cell>
          <cell r="M196">
            <v>0</v>
          </cell>
          <cell r="P196">
            <v>0</v>
          </cell>
          <cell r="S196">
            <v>0</v>
          </cell>
          <cell r="V196">
            <v>0</v>
          </cell>
          <cell r="Y196">
            <v>0</v>
          </cell>
        </row>
        <row r="197">
          <cell r="B197" t="str">
            <v xml:space="preserve">2075-Sub-account Generation Facility Assets
</v>
          </cell>
          <cell r="H197">
            <v>0</v>
          </cell>
          <cell r="J197">
            <v>0</v>
          </cell>
          <cell r="M197">
            <v>0</v>
          </cell>
          <cell r="P197">
            <v>0</v>
          </cell>
          <cell r="S197">
            <v>0</v>
          </cell>
          <cell r="V197">
            <v>0</v>
          </cell>
          <cell r="Y197">
            <v>0</v>
          </cell>
        </row>
        <row r="198">
          <cell r="B198" t="str">
            <v xml:space="preserve">Total </v>
          </cell>
          <cell r="H198">
            <v>0</v>
          </cell>
          <cell r="J198">
            <v>2562036.5700000003</v>
          </cell>
          <cell r="M198">
            <v>2650263.3199999998</v>
          </cell>
          <cell r="P198">
            <v>2694186.18</v>
          </cell>
          <cell r="S198">
            <v>2795360.79</v>
          </cell>
          <cell r="V198">
            <v>2831645.09</v>
          </cell>
          <cell r="Y198">
            <v>2855711.8299999996</v>
          </cell>
        </row>
        <row r="199">
          <cell r="B199" t="str">
            <v>RRR Integrity Check</v>
          </cell>
          <cell r="J199">
            <v>2571611.37</v>
          </cell>
          <cell r="M199">
            <v>2660186.52</v>
          </cell>
          <cell r="P199">
            <v>2700740.18</v>
          </cell>
          <cell r="S199">
            <v>2801260.79</v>
          </cell>
          <cell r="V199">
            <v>2837645.09</v>
          </cell>
          <cell r="Y199">
            <v>0</v>
          </cell>
        </row>
        <row r="200">
          <cell r="B200" t="str">
            <v xml:space="preserve">2105-Accumulated Amortization of Electric Utility Plan - PP&amp;E
</v>
          </cell>
          <cell r="H200">
            <v>0</v>
          </cell>
          <cell r="J200">
            <v>-1478772.42</v>
          </cell>
          <cell r="M200">
            <v>-1550797.17</v>
          </cell>
          <cell r="P200">
            <v>-1623262.83</v>
          </cell>
          <cell r="S200">
            <v>-1674089.44</v>
          </cell>
          <cell r="V200">
            <v>-1726963.74</v>
          </cell>
          <cell r="Y200">
            <v>-1776077.48</v>
          </cell>
        </row>
        <row r="201">
          <cell r="B201" t="str">
            <v xml:space="preserve">2120-Accumulated Amortization of Electric Utility Plant - Intangibles
</v>
          </cell>
          <cell r="H201">
            <v>0</v>
          </cell>
          <cell r="J201">
            <v>0</v>
          </cell>
          <cell r="M201">
            <v>0</v>
          </cell>
          <cell r="P201">
            <v>0</v>
          </cell>
          <cell r="S201">
            <v>0</v>
          </cell>
          <cell r="V201">
            <v>0</v>
          </cell>
          <cell r="Y201">
            <v>0</v>
          </cell>
        </row>
        <row r="202">
          <cell r="B202" t="str">
            <v xml:space="preserve">2140-Accumulated Amortization of Electric Plant Acquisition Adjustment
</v>
          </cell>
          <cell r="H202">
            <v>0</v>
          </cell>
          <cell r="J202">
            <v>0</v>
          </cell>
          <cell r="M202">
            <v>0</v>
          </cell>
          <cell r="P202">
            <v>0</v>
          </cell>
          <cell r="S202">
            <v>0</v>
          </cell>
          <cell r="V202">
            <v>0</v>
          </cell>
          <cell r="Y202">
            <v>0</v>
          </cell>
        </row>
        <row r="203">
          <cell r="B203" t="str">
            <v xml:space="preserve">2160-Accumulated Amortization of Other Utility Plant
</v>
          </cell>
          <cell r="H203">
            <v>0</v>
          </cell>
          <cell r="J203">
            <v>0</v>
          </cell>
          <cell r="M203">
            <v>0</v>
          </cell>
          <cell r="P203">
            <v>0</v>
          </cell>
          <cell r="S203">
            <v>0</v>
          </cell>
          <cell r="V203">
            <v>0</v>
          </cell>
          <cell r="Y203">
            <v>0</v>
          </cell>
        </row>
        <row r="204">
          <cell r="B204" t="str">
            <v xml:space="preserve">2180-Accumulated Amortization of Non-Utility Property
</v>
          </cell>
          <cell r="H204">
            <v>0</v>
          </cell>
          <cell r="J204">
            <v>0</v>
          </cell>
          <cell r="M204">
            <v>0</v>
          </cell>
          <cell r="P204">
            <v>0</v>
          </cell>
          <cell r="S204">
            <v>0</v>
          </cell>
          <cell r="V204">
            <v>0</v>
          </cell>
          <cell r="Y204">
            <v>0</v>
          </cell>
        </row>
        <row r="205">
          <cell r="B205" t="str">
            <v xml:space="preserve">Total </v>
          </cell>
          <cell r="H205">
            <v>0</v>
          </cell>
          <cell r="J205">
            <v>-1478772.42</v>
          </cell>
          <cell r="M205">
            <v>-1550797.17</v>
          </cell>
          <cell r="P205">
            <v>-1623262.83</v>
          </cell>
          <cell r="S205">
            <v>-1674089.44</v>
          </cell>
          <cell r="V205">
            <v>-1726963.74</v>
          </cell>
          <cell r="Y205">
            <v>-1776077.48</v>
          </cell>
        </row>
        <row r="206">
          <cell r="B206" t="str">
            <v>RRR Integrity Check</v>
          </cell>
          <cell r="J206">
            <v>-1478772.42</v>
          </cell>
          <cell r="M206">
            <v>-1550797.17</v>
          </cell>
          <cell r="P206">
            <v>-1623262.83</v>
          </cell>
          <cell r="S206">
            <v>-1674089.44</v>
          </cell>
          <cell r="V206">
            <v>-1726963.74</v>
          </cell>
          <cell r="Y206">
            <v>0</v>
          </cell>
        </row>
        <row r="208">
          <cell r="B208" t="str">
            <v>Net Assets:</v>
          </cell>
          <cell r="H208">
            <v>0</v>
          </cell>
          <cell r="J208">
            <v>2552053.0000000005</v>
          </cell>
          <cell r="M208">
            <v>2761753</v>
          </cell>
          <cell r="P208">
            <v>2907500.1100000003</v>
          </cell>
          <cell r="S208">
            <v>2948699.9899999998</v>
          </cell>
          <cell r="V208">
            <v>2996517.1499999994</v>
          </cell>
          <cell r="Y208">
            <v>3040906.4277999992</v>
          </cell>
        </row>
        <row r="210">
          <cell r="B210" t="str">
            <v xml:space="preserve">2205-Accounts Payable
</v>
          </cell>
          <cell r="H210">
            <v>0</v>
          </cell>
          <cell r="J210">
            <v>-299870.43</v>
          </cell>
          <cell r="M210">
            <v>-365531.13</v>
          </cell>
          <cell r="P210">
            <v>-366306.36</v>
          </cell>
          <cell r="S210">
            <v>-384341.1</v>
          </cell>
          <cell r="V210">
            <v>-403493.57</v>
          </cell>
          <cell r="Y210">
            <v>-400444.82</v>
          </cell>
        </row>
        <row r="211">
          <cell r="B211" t="str">
            <v xml:space="preserve">2208-Customer Credit Balances
</v>
          </cell>
          <cell r="H211">
            <v>0</v>
          </cell>
          <cell r="J211">
            <v>-47742.33</v>
          </cell>
          <cell r="M211">
            <v>-30466.69</v>
          </cell>
          <cell r="P211">
            <v>-15214.28</v>
          </cell>
          <cell r="S211">
            <v>-21777.63</v>
          </cell>
          <cell r="V211">
            <v>-31707.77</v>
          </cell>
          <cell r="Y211">
            <v>-68135.34</v>
          </cell>
        </row>
        <row r="212">
          <cell r="B212" t="str">
            <v xml:space="preserve">2210-Current Portion of Customer Deposits
</v>
          </cell>
          <cell r="H212">
            <v>0</v>
          </cell>
          <cell r="J212">
            <v>0</v>
          </cell>
          <cell r="M212">
            <v>0</v>
          </cell>
          <cell r="P212">
            <v>0</v>
          </cell>
          <cell r="S212">
            <v>0</v>
          </cell>
          <cell r="V212">
            <v>0</v>
          </cell>
          <cell r="Y212">
            <v>0</v>
          </cell>
        </row>
        <row r="213">
          <cell r="B213" t="str">
            <v xml:space="preserve">2215-Dividends Declared
</v>
          </cell>
          <cell r="H213">
            <v>0</v>
          </cell>
          <cell r="J213">
            <v>0</v>
          </cell>
          <cell r="M213">
            <v>0</v>
          </cell>
          <cell r="P213">
            <v>0</v>
          </cell>
          <cell r="S213">
            <v>0</v>
          </cell>
          <cell r="V213">
            <v>0</v>
          </cell>
          <cell r="Y213">
            <v>0</v>
          </cell>
        </row>
        <row r="214">
          <cell r="B214" t="str">
            <v xml:space="preserve">2220-Miscellaneous Current and Accrued Liabilities
</v>
          </cell>
          <cell r="H214">
            <v>0</v>
          </cell>
          <cell r="J214">
            <v>-22103.17</v>
          </cell>
          <cell r="M214">
            <v>-25210.67</v>
          </cell>
          <cell r="P214">
            <v>-25210.67</v>
          </cell>
          <cell r="S214">
            <v>-25210.67</v>
          </cell>
          <cell r="V214">
            <v>-25163.360000000001</v>
          </cell>
          <cell r="Y214">
            <v>-25222.07</v>
          </cell>
        </row>
        <row r="215">
          <cell r="B215" t="str">
            <v xml:space="preserve">2225-Notes and Loans Payable
</v>
          </cell>
          <cell r="H215">
            <v>0</v>
          </cell>
          <cell r="J215">
            <v>0</v>
          </cell>
          <cell r="M215">
            <v>0</v>
          </cell>
          <cell r="P215">
            <v>0</v>
          </cell>
          <cell r="S215">
            <v>0</v>
          </cell>
          <cell r="V215">
            <v>0</v>
          </cell>
          <cell r="Y215">
            <v>0</v>
          </cell>
        </row>
        <row r="216">
          <cell r="B216" t="str">
            <v xml:space="preserve">2240-Accounts Payable to Associated Companies
</v>
          </cell>
          <cell r="H216">
            <v>0</v>
          </cell>
          <cell r="J216">
            <v>-440605.48</v>
          </cell>
          <cell r="M216">
            <v>-440605.48</v>
          </cell>
          <cell r="P216">
            <v>-440605.48</v>
          </cell>
          <cell r="S216">
            <v>-440605.48</v>
          </cell>
          <cell r="V216">
            <v>-440605.48</v>
          </cell>
          <cell r="Y216">
            <v>-440605.48</v>
          </cell>
        </row>
        <row r="217">
          <cell r="B217" t="str">
            <v xml:space="preserve">2242-Notes Payable to Associated Companies
</v>
          </cell>
          <cell r="H217">
            <v>0</v>
          </cell>
          <cell r="J217">
            <v>0</v>
          </cell>
          <cell r="M217">
            <v>0</v>
          </cell>
          <cell r="P217">
            <v>0</v>
          </cell>
          <cell r="S217">
            <v>0</v>
          </cell>
          <cell r="V217">
            <v>0</v>
          </cell>
          <cell r="Y217">
            <v>0</v>
          </cell>
        </row>
        <row r="218">
          <cell r="B218" t="str">
            <v xml:space="preserve">2250-Debt Retirement Charges( DRC) Payable
</v>
          </cell>
          <cell r="H218">
            <v>0</v>
          </cell>
          <cell r="J218">
            <v>-17803</v>
          </cell>
          <cell r="M218">
            <v>-20376.38</v>
          </cell>
          <cell r="P218">
            <v>-19595.18</v>
          </cell>
          <cell r="S218">
            <v>-15486.58</v>
          </cell>
          <cell r="V218">
            <v>-6560.05</v>
          </cell>
          <cell r="Y218">
            <v>9491.32</v>
          </cell>
        </row>
        <row r="219">
          <cell r="B219" t="str">
            <v xml:space="preserve">2252-Transmission Charges Payable
</v>
          </cell>
          <cell r="H219">
            <v>0</v>
          </cell>
          <cell r="J219">
            <v>0</v>
          </cell>
          <cell r="M219">
            <v>0</v>
          </cell>
          <cell r="P219">
            <v>0</v>
          </cell>
          <cell r="S219">
            <v>0</v>
          </cell>
          <cell r="V219">
            <v>0</v>
          </cell>
          <cell r="Y219">
            <v>0</v>
          </cell>
        </row>
        <row r="220">
          <cell r="B220" t="str">
            <v xml:space="preserve">2254-Electrical Safety Authority Fees Payable
</v>
          </cell>
          <cell r="H220">
            <v>0</v>
          </cell>
          <cell r="J220">
            <v>0</v>
          </cell>
          <cell r="M220">
            <v>0</v>
          </cell>
          <cell r="P220">
            <v>0</v>
          </cell>
          <cell r="S220">
            <v>0</v>
          </cell>
          <cell r="V220">
            <v>0</v>
          </cell>
          <cell r="Y220">
            <v>0</v>
          </cell>
        </row>
        <row r="221">
          <cell r="B221" t="str">
            <v xml:space="preserve">2256-Independent Market Operator Fees and Penalties Payable
</v>
          </cell>
          <cell r="H221">
            <v>0</v>
          </cell>
          <cell r="J221">
            <v>0</v>
          </cell>
          <cell r="M221">
            <v>0</v>
          </cell>
          <cell r="P221">
            <v>0</v>
          </cell>
          <cell r="S221">
            <v>0</v>
          </cell>
          <cell r="V221">
            <v>0</v>
          </cell>
          <cell r="Y221">
            <v>0</v>
          </cell>
        </row>
        <row r="222">
          <cell r="B222" t="str">
            <v xml:space="preserve">2260-Current Portion of Long Term Debt
</v>
          </cell>
          <cell r="H222">
            <v>0</v>
          </cell>
          <cell r="J222">
            <v>0</v>
          </cell>
          <cell r="M222">
            <v>0</v>
          </cell>
          <cell r="P222">
            <v>0</v>
          </cell>
          <cell r="S222">
            <v>0</v>
          </cell>
          <cell r="V222">
            <v>0</v>
          </cell>
          <cell r="Y222">
            <v>0</v>
          </cell>
        </row>
        <row r="223">
          <cell r="B223" t="str">
            <v xml:space="preserve">2262-Ontario Hydro Debt - Current Portion
</v>
          </cell>
          <cell r="H223">
            <v>0</v>
          </cell>
          <cell r="J223">
            <v>0</v>
          </cell>
          <cell r="M223">
            <v>0</v>
          </cell>
          <cell r="P223">
            <v>0</v>
          </cell>
          <cell r="S223">
            <v>0</v>
          </cell>
          <cell r="V223">
            <v>0</v>
          </cell>
          <cell r="Y223">
            <v>0</v>
          </cell>
        </row>
        <row r="224">
          <cell r="B224" t="str">
            <v xml:space="preserve">2264-Pensions and Employee Benefits - Current Portion
</v>
          </cell>
          <cell r="H224">
            <v>0</v>
          </cell>
          <cell r="J224">
            <v>0</v>
          </cell>
          <cell r="M224">
            <v>0</v>
          </cell>
          <cell r="P224">
            <v>0</v>
          </cell>
          <cell r="S224">
            <v>0</v>
          </cell>
          <cell r="V224">
            <v>0</v>
          </cell>
          <cell r="Y224">
            <v>0</v>
          </cell>
        </row>
        <row r="225">
          <cell r="B225" t="str">
            <v>2265-Non-OMERS - Current</v>
          </cell>
          <cell r="H225">
            <v>0</v>
          </cell>
          <cell r="J225">
            <v>0</v>
          </cell>
          <cell r="M225">
            <v>0</v>
          </cell>
          <cell r="P225">
            <v>0</v>
          </cell>
          <cell r="S225">
            <v>0</v>
          </cell>
          <cell r="V225">
            <v>0</v>
          </cell>
          <cell r="Y225">
            <v>0</v>
          </cell>
        </row>
        <row r="226">
          <cell r="B226" t="str">
            <v xml:space="preserve">2268-Accrued Interest on Long Term Debt
</v>
          </cell>
          <cell r="H226">
            <v>0</v>
          </cell>
          <cell r="J226">
            <v>0</v>
          </cell>
          <cell r="M226">
            <v>0</v>
          </cell>
          <cell r="P226">
            <v>0</v>
          </cell>
          <cell r="S226">
            <v>0</v>
          </cell>
          <cell r="V226">
            <v>0</v>
          </cell>
          <cell r="Y226">
            <v>0</v>
          </cell>
        </row>
        <row r="227">
          <cell r="B227" t="str">
            <v xml:space="preserve">2270-Matured Long Term Debt
</v>
          </cell>
          <cell r="H227">
            <v>0</v>
          </cell>
          <cell r="J227">
            <v>0</v>
          </cell>
          <cell r="M227">
            <v>0</v>
          </cell>
          <cell r="P227">
            <v>0</v>
          </cell>
          <cell r="S227">
            <v>0</v>
          </cell>
          <cell r="V227">
            <v>0</v>
          </cell>
          <cell r="Y227">
            <v>0</v>
          </cell>
        </row>
        <row r="228">
          <cell r="B228" t="str">
            <v xml:space="preserve">2272-Matured Interest on Long Term Debt
</v>
          </cell>
          <cell r="H228">
            <v>0</v>
          </cell>
          <cell r="J228">
            <v>0</v>
          </cell>
          <cell r="M228">
            <v>0</v>
          </cell>
          <cell r="P228">
            <v>0</v>
          </cell>
          <cell r="S228">
            <v>0</v>
          </cell>
          <cell r="V228">
            <v>0</v>
          </cell>
          <cell r="Y228">
            <v>0</v>
          </cell>
        </row>
        <row r="229">
          <cell r="B229" t="str">
            <v xml:space="preserve">2285-Obligations Under Capital Leases--Current
</v>
          </cell>
          <cell r="H229">
            <v>0</v>
          </cell>
          <cell r="J229">
            <v>0</v>
          </cell>
          <cell r="M229">
            <v>0</v>
          </cell>
          <cell r="P229">
            <v>0</v>
          </cell>
          <cell r="S229">
            <v>0</v>
          </cell>
          <cell r="V229">
            <v>0</v>
          </cell>
          <cell r="Y229">
            <v>0</v>
          </cell>
        </row>
        <row r="230">
          <cell r="B230" t="str">
            <v xml:space="preserve">2285-Sub-account Generation Facility Liabilities
</v>
          </cell>
          <cell r="H230">
            <v>0</v>
          </cell>
          <cell r="J230">
            <v>0</v>
          </cell>
          <cell r="M230">
            <v>0</v>
          </cell>
          <cell r="P230">
            <v>0</v>
          </cell>
          <cell r="S230">
            <v>0</v>
          </cell>
          <cell r="V230">
            <v>0</v>
          </cell>
          <cell r="Y230">
            <v>0</v>
          </cell>
        </row>
        <row r="231">
          <cell r="B231" t="str">
            <v xml:space="preserve">2290-Commodity Taxes
</v>
          </cell>
          <cell r="H231">
            <v>0</v>
          </cell>
          <cell r="J231">
            <v>-2633.55</v>
          </cell>
          <cell r="M231">
            <v>-936.19</v>
          </cell>
          <cell r="P231">
            <v>-12727.69</v>
          </cell>
          <cell r="S231">
            <v>-1151.82</v>
          </cell>
          <cell r="V231">
            <v>0</v>
          </cell>
          <cell r="Y231">
            <v>-6952.85</v>
          </cell>
        </row>
        <row r="232">
          <cell r="B232" t="str">
            <v xml:space="preserve">2292-Payroll Deductions / Expenses Payable
</v>
          </cell>
          <cell r="H232">
            <v>0</v>
          </cell>
          <cell r="J232">
            <v>-750</v>
          </cell>
          <cell r="M232">
            <v>0</v>
          </cell>
          <cell r="P232">
            <v>0</v>
          </cell>
          <cell r="S232">
            <v>0</v>
          </cell>
          <cell r="V232">
            <v>0</v>
          </cell>
          <cell r="Y232">
            <v>0</v>
          </cell>
        </row>
        <row r="233">
          <cell r="B233" t="str">
            <v xml:space="preserve">2294-Accrual for Taxes Payments in Lieu of Taxes, Etc.
</v>
          </cell>
          <cell r="H233">
            <v>0</v>
          </cell>
          <cell r="J233">
            <v>0</v>
          </cell>
          <cell r="M233">
            <v>0</v>
          </cell>
          <cell r="P233">
            <v>0</v>
          </cell>
          <cell r="S233">
            <v>0</v>
          </cell>
          <cell r="V233">
            <v>-1902</v>
          </cell>
          <cell r="Y233">
            <v>-4126</v>
          </cell>
        </row>
        <row r="234">
          <cell r="B234" t="str">
            <v xml:space="preserve">2296-Future Income Taxes - Current
</v>
          </cell>
          <cell r="H234">
            <v>0</v>
          </cell>
          <cell r="J234">
            <v>0</v>
          </cell>
          <cell r="M234">
            <v>0</v>
          </cell>
          <cell r="P234">
            <v>0</v>
          </cell>
          <cell r="S234">
            <v>0</v>
          </cell>
          <cell r="V234">
            <v>0</v>
          </cell>
          <cell r="Y234">
            <v>0</v>
          </cell>
        </row>
        <row r="235">
          <cell r="B235" t="str">
            <v xml:space="preserve">Total </v>
          </cell>
          <cell r="H235">
            <v>0</v>
          </cell>
          <cell r="J235">
            <v>-831507.96</v>
          </cell>
          <cell r="M235">
            <v>-883126.53999999992</v>
          </cell>
          <cell r="P235">
            <v>-879659.66</v>
          </cell>
          <cell r="S235">
            <v>-888573.2799999998</v>
          </cell>
          <cell r="V235">
            <v>-909432.23</v>
          </cell>
          <cell r="Y235">
            <v>-935995.24</v>
          </cell>
        </row>
        <row r="236">
          <cell r="B236" t="str">
            <v>RRR Integrity Check</v>
          </cell>
          <cell r="J236">
            <v>-831507.96</v>
          </cell>
          <cell r="M236">
            <v>-883126.54</v>
          </cell>
          <cell r="P236">
            <v>-879659.66</v>
          </cell>
          <cell r="S236">
            <v>-888573.28</v>
          </cell>
          <cell r="V236">
            <v>-909432.23</v>
          </cell>
          <cell r="Y236">
            <v>0</v>
          </cell>
        </row>
        <row r="237">
          <cell r="B237" t="str">
            <v xml:space="preserve">2305-Accumulated Provision for Injuries and Damages
</v>
          </cell>
          <cell r="H237">
            <v>0</v>
          </cell>
          <cell r="J237">
            <v>0</v>
          </cell>
          <cell r="M237">
            <v>0</v>
          </cell>
          <cell r="P237">
            <v>0</v>
          </cell>
          <cell r="S237">
            <v>0</v>
          </cell>
          <cell r="V237">
            <v>0</v>
          </cell>
          <cell r="Y237">
            <v>0</v>
          </cell>
        </row>
        <row r="238">
          <cell r="B238" t="str">
            <v xml:space="preserve">2306-Employee Future Benefits
</v>
          </cell>
          <cell r="H238">
            <v>0</v>
          </cell>
          <cell r="J238">
            <v>0</v>
          </cell>
          <cell r="M238">
            <v>0</v>
          </cell>
          <cell r="P238">
            <v>0</v>
          </cell>
          <cell r="S238">
            <v>0</v>
          </cell>
          <cell r="V238">
            <v>0</v>
          </cell>
          <cell r="Y238">
            <v>0</v>
          </cell>
        </row>
        <row r="239">
          <cell r="B239" t="str">
            <v xml:space="preserve">2308-Other Pensions - Past Service Liability
</v>
          </cell>
          <cell r="H239">
            <v>0</v>
          </cell>
          <cell r="J239">
            <v>0</v>
          </cell>
          <cell r="M239">
            <v>0</v>
          </cell>
          <cell r="P239">
            <v>0</v>
          </cell>
          <cell r="S239">
            <v>0</v>
          </cell>
          <cell r="V239">
            <v>0</v>
          </cell>
          <cell r="Y239">
            <v>0</v>
          </cell>
        </row>
        <row r="240">
          <cell r="B240" t="str">
            <v xml:space="preserve">2310-Vested Sick Leave Liability
</v>
          </cell>
          <cell r="H240">
            <v>0</v>
          </cell>
          <cell r="J240">
            <v>0</v>
          </cell>
          <cell r="M240">
            <v>0</v>
          </cell>
          <cell r="P240">
            <v>0</v>
          </cell>
          <cell r="S240">
            <v>0</v>
          </cell>
          <cell r="V240">
            <v>0</v>
          </cell>
          <cell r="Y240">
            <v>0</v>
          </cell>
        </row>
        <row r="241">
          <cell r="B241" t="str">
            <v xml:space="preserve">2315-Accumulated Provision for Rate Refunds
</v>
          </cell>
          <cell r="H241">
            <v>0</v>
          </cell>
          <cell r="J241">
            <v>0</v>
          </cell>
          <cell r="M241">
            <v>0</v>
          </cell>
          <cell r="P241">
            <v>0</v>
          </cell>
          <cell r="S241">
            <v>0</v>
          </cell>
          <cell r="V241">
            <v>0</v>
          </cell>
          <cell r="Y241">
            <v>0</v>
          </cell>
        </row>
        <row r="242">
          <cell r="B242" t="str">
            <v xml:space="preserve">2320-Other Miscellaneous Non-Current Liabilities
</v>
          </cell>
          <cell r="H242">
            <v>0</v>
          </cell>
          <cell r="J242">
            <v>0</v>
          </cell>
          <cell r="M242">
            <v>0</v>
          </cell>
          <cell r="P242">
            <v>0</v>
          </cell>
          <cell r="S242">
            <v>0</v>
          </cell>
          <cell r="V242">
            <v>0</v>
          </cell>
          <cell r="Y242">
            <v>0</v>
          </cell>
        </row>
        <row r="243">
          <cell r="B243" t="str">
            <v xml:space="preserve">2325-Obligations Under Capital Lease--Non-Current
</v>
          </cell>
          <cell r="H243">
            <v>0</v>
          </cell>
          <cell r="J243">
            <v>0</v>
          </cell>
          <cell r="M243">
            <v>0</v>
          </cell>
          <cell r="P243">
            <v>0</v>
          </cell>
          <cell r="S243">
            <v>0</v>
          </cell>
          <cell r="V243">
            <v>0</v>
          </cell>
          <cell r="Y243">
            <v>0</v>
          </cell>
        </row>
        <row r="244">
          <cell r="B244" t="str">
            <v xml:space="preserve">2325-Sub-account Generation Facility Liabilities
</v>
          </cell>
          <cell r="H244">
            <v>0</v>
          </cell>
          <cell r="J244">
            <v>0</v>
          </cell>
          <cell r="M244">
            <v>0</v>
          </cell>
          <cell r="P244">
            <v>0</v>
          </cell>
          <cell r="S244">
            <v>0</v>
          </cell>
          <cell r="V244">
            <v>0</v>
          </cell>
          <cell r="Y244">
            <v>0</v>
          </cell>
        </row>
        <row r="245">
          <cell r="B245" t="str">
            <v xml:space="preserve">2330-Development Charge Fund
</v>
          </cell>
          <cell r="H245">
            <v>0</v>
          </cell>
          <cell r="J245">
            <v>0</v>
          </cell>
          <cell r="M245">
            <v>0</v>
          </cell>
          <cell r="P245">
            <v>0</v>
          </cell>
          <cell r="S245">
            <v>0</v>
          </cell>
          <cell r="V245">
            <v>0</v>
          </cell>
          <cell r="Y245">
            <v>0</v>
          </cell>
        </row>
        <row r="246">
          <cell r="B246" t="str">
            <v xml:space="preserve">2335-Long Term Customer Deposits
</v>
          </cell>
          <cell r="H246">
            <v>0</v>
          </cell>
          <cell r="J246">
            <v>-26753.61</v>
          </cell>
          <cell r="M246">
            <v>-27903.61</v>
          </cell>
          <cell r="P246">
            <v>-28633.61</v>
          </cell>
          <cell r="S246">
            <v>-25053.61</v>
          </cell>
          <cell r="V246">
            <v>-27978.61</v>
          </cell>
          <cell r="Y246">
            <v>-20583.61</v>
          </cell>
        </row>
        <row r="247">
          <cell r="B247" t="str">
            <v xml:space="preserve">2340-Collateral Funds Liability
</v>
          </cell>
          <cell r="H247">
            <v>0</v>
          </cell>
          <cell r="J247">
            <v>0</v>
          </cell>
          <cell r="M247">
            <v>0</v>
          </cell>
          <cell r="P247">
            <v>0</v>
          </cell>
          <cell r="S247">
            <v>0</v>
          </cell>
          <cell r="V247">
            <v>0</v>
          </cell>
          <cell r="Y247">
            <v>0</v>
          </cell>
        </row>
        <row r="248">
          <cell r="B248" t="str">
            <v xml:space="preserve">2345-Unamortized Premium on Long Term Debt
</v>
          </cell>
          <cell r="H248">
            <v>0</v>
          </cell>
          <cell r="J248">
            <v>0</v>
          </cell>
          <cell r="M248">
            <v>0</v>
          </cell>
          <cell r="P248">
            <v>0</v>
          </cell>
          <cell r="S248">
            <v>0</v>
          </cell>
          <cell r="V248">
            <v>0</v>
          </cell>
          <cell r="Y248">
            <v>0</v>
          </cell>
        </row>
        <row r="249">
          <cell r="B249" t="str">
            <v xml:space="preserve">2348-O.M.E.R.S. - Past Service Liability - Long Term Portion
</v>
          </cell>
          <cell r="H249">
            <v>0</v>
          </cell>
          <cell r="J249">
            <v>0</v>
          </cell>
          <cell r="M249">
            <v>0</v>
          </cell>
          <cell r="P249">
            <v>0</v>
          </cell>
          <cell r="S249">
            <v>0</v>
          </cell>
          <cell r="V249">
            <v>0</v>
          </cell>
          <cell r="Y249">
            <v>0</v>
          </cell>
        </row>
        <row r="250">
          <cell r="B250" t="str">
            <v xml:space="preserve">2350-Future Income Tax - Non-Current
</v>
          </cell>
          <cell r="H250">
            <v>0</v>
          </cell>
          <cell r="J250">
            <v>0</v>
          </cell>
          <cell r="M250">
            <v>0</v>
          </cell>
          <cell r="P250">
            <v>0</v>
          </cell>
          <cell r="S250">
            <v>0</v>
          </cell>
          <cell r="V250">
            <v>0</v>
          </cell>
          <cell r="Y250">
            <v>0</v>
          </cell>
        </row>
        <row r="251">
          <cell r="B251" t="str">
            <v xml:space="preserve">Total </v>
          </cell>
          <cell r="H251">
            <v>0</v>
          </cell>
          <cell r="J251">
            <v>-26753.61</v>
          </cell>
          <cell r="M251">
            <v>-27903.61</v>
          </cell>
          <cell r="P251">
            <v>-28633.61</v>
          </cell>
          <cell r="S251">
            <v>-25053.61</v>
          </cell>
          <cell r="V251">
            <v>-27978.61</v>
          </cell>
          <cell r="Y251">
            <v>-20583.61</v>
          </cell>
        </row>
        <row r="252">
          <cell r="B252" t="str">
            <v>RRR Integrity Check</v>
          </cell>
          <cell r="J252">
            <v>-26753.61</v>
          </cell>
          <cell r="M252">
            <v>-27903.61</v>
          </cell>
          <cell r="P252">
            <v>-28633.61</v>
          </cell>
          <cell r="S252">
            <v>-25053.61</v>
          </cell>
          <cell r="V252">
            <v>-27978.61</v>
          </cell>
          <cell r="Y252">
            <v>0</v>
          </cell>
        </row>
        <row r="255">
          <cell r="B255" t="str">
            <v xml:space="preserve">2405-Other Regulatory Liabilities
</v>
          </cell>
          <cell r="H255">
            <v>0</v>
          </cell>
          <cell r="J255">
            <v>0</v>
          </cell>
          <cell r="M255">
            <v>0</v>
          </cell>
          <cell r="P255">
            <v>0</v>
          </cell>
          <cell r="S255">
            <v>0</v>
          </cell>
          <cell r="V255">
            <v>0</v>
          </cell>
          <cell r="Y255">
            <v>0</v>
          </cell>
        </row>
        <row r="256">
          <cell r="B256" t="str">
            <v xml:space="preserve">2410-Deferred Gains from Disposition of Utility Plant
</v>
          </cell>
          <cell r="H256">
            <v>0</v>
          </cell>
          <cell r="J256">
            <v>0</v>
          </cell>
          <cell r="M256">
            <v>0</v>
          </cell>
          <cell r="P256">
            <v>0</v>
          </cell>
          <cell r="S256">
            <v>0</v>
          </cell>
          <cell r="V256">
            <v>0</v>
          </cell>
          <cell r="Y256">
            <v>0</v>
          </cell>
        </row>
        <row r="257">
          <cell r="B257" t="str">
            <v xml:space="preserve">2415-Unamortized Gain on Reacquired Debt
</v>
          </cell>
          <cell r="H257">
            <v>0</v>
          </cell>
          <cell r="J257">
            <v>0</v>
          </cell>
          <cell r="M257">
            <v>0</v>
          </cell>
          <cell r="P257">
            <v>0</v>
          </cell>
          <cell r="S257">
            <v>0</v>
          </cell>
          <cell r="V257">
            <v>0</v>
          </cell>
          <cell r="Y257">
            <v>0</v>
          </cell>
        </row>
        <row r="258">
          <cell r="B258" t="str">
            <v xml:space="preserve">2425-Other Deferred Credits
</v>
          </cell>
          <cell r="H258">
            <v>0</v>
          </cell>
          <cell r="J258">
            <v>0</v>
          </cell>
          <cell r="M258">
            <v>0</v>
          </cell>
          <cell r="P258">
            <v>0</v>
          </cell>
          <cell r="S258">
            <v>0</v>
          </cell>
          <cell r="V258">
            <v>0</v>
          </cell>
          <cell r="Y258">
            <v>0</v>
          </cell>
        </row>
        <row r="259">
          <cell r="B259" t="str">
            <v xml:space="preserve">2435-Accrued Rate-Payer Benefit
</v>
          </cell>
          <cell r="H259">
            <v>0</v>
          </cell>
          <cell r="J259">
            <v>0</v>
          </cell>
          <cell r="M259">
            <v>0</v>
          </cell>
          <cell r="P259">
            <v>0</v>
          </cell>
          <cell r="S259">
            <v>0</v>
          </cell>
          <cell r="V259">
            <v>0</v>
          </cell>
          <cell r="Y259">
            <v>0</v>
          </cell>
        </row>
        <row r="260">
          <cell r="B260" t="str">
            <v>2440-Deferred Revenues</v>
          </cell>
          <cell r="H260">
            <v>0</v>
          </cell>
          <cell r="J260">
            <v>0</v>
          </cell>
          <cell r="M260">
            <v>0</v>
          </cell>
          <cell r="P260">
            <v>0</v>
          </cell>
          <cell r="S260">
            <v>0</v>
          </cell>
          <cell r="V260">
            <v>0</v>
          </cell>
          <cell r="Y260">
            <v>0</v>
          </cell>
        </row>
        <row r="261">
          <cell r="B261" t="str">
            <v xml:space="preserve">2505-Debentures Outstanding - Long Term Portion
</v>
          </cell>
          <cell r="H261">
            <v>0</v>
          </cell>
          <cell r="J261">
            <v>0</v>
          </cell>
          <cell r="M261">
            <v>0</v>
          </cell>
          <cell r="P261">
            <v>0</v>
          </cell>
          <cell r="S261">
            <v>0</v>
          </cell>
          <cell r="V261">
            <v>0</v>
          </cell>
          <cell r="Y261">
            <v>0</v>
          </cell>
        </row>
        <row r="262">
          <cell r="B262" t="str">
            <v xml:space="preserve">2510-Debenture Advances
</v>
          </cell>
          <cell r="H262">
            <v>0</v>
          </cell>
          <cell r="J262">
            <v>0</v>
          </cell>
          <cell r="M262">
            <v>0</v>
          </cell>
          <cell r="P262">
            <v>0</v>
          </cell>
          <cell r="S262">
            <v>0</v>
          </cell>
          <cell r="V262">
            <v>0</v>
          </cell>
          <cell r="Y262">
            <v>0</v>
          </cell>
        </row>
        <row r="263">
          <cell r="B263" t="str">
            <v xml:space="preserve">2515-Reacquired Bonds
</v>
          </cell>
          <cell r="H263">
            <v>0</v>
          </cell>
          <cell r="J263">
            <v>0</v>
          </cell>
          <cell r="M263">
            <v>0</v>
          </cell>
          <cell r="P263">
            <v>0</v>
          </cell>
          <cell r="S263">
            <v>0</v>
          </cell>
          <cell r="V263">
            <v>0</v>
          </cell>
          <cell r="Y263">
            <v>0</v>
          </cell>
        </row>
        <row r="264">
          <cell r="B264" t="str">
            <v xml:space="preserve">2520-Other Long Term Debt
</v>
          </cell>
          <cell r="H264">
            <v>0</v>
          </cell>
          <cell r="J264">
            <v>0</v>
          </cell>
          <cell r="M264">
            <v>0</v>
          </cell>
          <cell r="P264">
            <v>0</v>
          </cell>
          <cell r="S264">
            <v>0</v>
          </cell>
          <cell r="V264">
            <v>0</v>
          </cell>
          <cell r="Y264">
            <v>0</v>
          </cell>
        </row>
        <row r="265">
          <cell r="B265" t="str">
            <v xml:space="preserve">2525-Term Bank Loans - Long Term Portion
</v>
          </cell>
          <cell r="H265">
            <v>0</v>
          </cell>
          <cell r="J265">
            <v>0</v>
          </cell>
          <cell r="M265">
            <v>0</v>
          </cell>
          <cell r="P265">
            <v>0</v>
          </cell>
          <cell r="S265">
            <v>0</v>
          </cell>
          <cell r="V265">
            <v>0</v>
          </cell>
          <cell r="Y265">
            <v>0</v>
          </cell>
        </row>
        <row r="266">
          <cell r="B266" t="str">
            <v xml:space="preserve">2530-Ontario Hydro Debt Outstanding - Long Term Portion
</v>
          </cell>
          <cell r="H266">
            <v>0</v>
          </cell>
          <cell r="J266">
            <v>0</v>
          </cell>
          <cell r="M266">
            <v>0</v>
          </cell>
          <cell r="P266">
            <v>0</v>
          </cell>
          <cell r="S266">
            <v>0</v>
          </cell>
          <cell r="V266">
            <v>0</v>
          </cell>
          <cell r="Y266">
            <v>0</v>
          </cell>
        </row>
        <row r="267">
          <cell r="B267" t="str">
            <v xml:space="preserve">2550-Advances from Associated Companies
</v>
          </cell>
          <cell r="H267">
            <v>0</v>
          </cell>
          <cell r="J267">
            <v>0</v>
          </cell>
          <cell r="M267">
            <v>0</v>
          </cell>
          <cell r="P267">
            <v>0</v>
          </cell>
          <cell r="S267">
            <v>0</v>
          </cell>
          <cell r="V267">
            <v>0</v>
          </cell>
          <cell r="Y267">
            <v>0</v>
          </cell>
        </row>
        <row r="268">
          <cell r="B268" t="str">
            <v xml:space="preserve">Total </v>
          </cell>
          <cell r="H268">
            <v>0</v>
          </cell>
          <cell r="J268">
            <v>0</v>
          </cell>
          <cell r="M268">
            <v>0</v>
          </cell>
          <cell r="P268">
            <v>0</v>
          </cell>
          <cell r="S268">
            <v>0</v>
          </cell>
          <cell r="V268">
            <v>0</v>
          </cell>
          <cell r="Y268">
            <v>0</v>
          </cell>
        </row>
        <row r="269">
          <cell r="B269" t="str">
            <v>RRR Integrity Check</v>
          </cell>
          <cell r="J269">
            <v>0</v>
          </cell>
          <cell r="M269">
            <v>0</v>
          </cell>
          <cell r="P269">
            <v>0</v>
          </cell>
          <cell r="S269">
            <v>0</v>
          </cell>
          <cell r="V269">
            <v>0</v>
          </cell>
          <cell r="Y269">
            <v>0</v>
          </cell>
        </row>
        <row r="270">
          <cell r="B270" t="str">
            <v xml:space="preserve">3005-Common Shares Issued
</v>
          </cell>
          <cell r="H270">
            <v>0</v>
          </cell>
          <cell r="J270">
            <v>-1121529.3700000001</v>
          </cell>
          <cell r="M270">
            <v>-1121529.3700000001</v>
          </cell>
          <cell r="P270">
            <v>-1121529.3700000001</v>
          </cell>
          <cell r="S270">
            <v>-1121529.3700000001</v>
          </cell>
          <cell r="V270">
            <v>-1121529.3700000001</v>
          </cell>
          <cell r="Y270">
            <v>-1121529.3700000001</v>
          </cell>
        </row>
        <row r="271">
          <cell r="B271" t="str">
            <v xml:space="preserve">3008-Preference Shares Issued
</v>
          </cell>
          <cell r="H271">
            <v>0</v>
          </cell>
          <cell r="J271">
            <v>-1121529.3600000001</v>
          </cell>
          <cell r="M271">
            <v>-1121529.3600000001</v>
          </cell>
          <cell r="P271">
            <v>-1121529.3600000001</v>
          </cell>
          <cell r="S271">
            <v>-1121529.3600000001</v>
          </cell>
          <cell r="V271">
            <v>-1121529.3700000001</v>
          </cell>
          <cell r="Y271">
            <v>-1121529.3600000001</v>
          </cell>
        </row>
        <row r="272">
          <cell r="B272" t="str">
            <v xml:space="preserve">3010-Contributed Surplus
</v>
          </cell>
          <cell r="H272">
            <v>0</v>
          </cell>
          <cell r="J272">
            <v>0</v>
          </cell>
          <cell r="M272">
            <v>0</v>
          </cell>
          <cell r="P272">
            <v>0</v>
          </cell>
          <cell r="S272">
            <v>0</v>
          </cell>
          <cell r="V272">
            <v>0</v>
          </cell>
          <cell r="Y272">
            <v>0</v>
          </cell>
        </row>
        <row r="273">
          <cell r="B273" t="str">
            <v xml:space="preserve">3020-Donations Received
</v>
          </cell>
          <cell r="H273">
            <v>0</v>
          </cell>
          <cell r="J273">
            <v>0</v>
          </cell>
          <cell r="M273">
            <v>0</v>
          </cell>
          <cell r="P273">
            <v>0</v>
          </cell>
          <cell r="S273">
            <v>0</v>
          </cell>
          <cell r="V273">
            <v>0</v>
          </cell>
          <cell r="Y273">
            <v>0</v>
          </cell>
        </row>
        <row r="274">
          <cell r="B274" t="str">
            <v xml:space="preserve">3022-Development Charges Transferred to Equity
</v>
          </cell>
          <cell r="H274">
            <v>0</v>
          </cell>
          <cell r="J274">
            <v>0</v>
          </cell>
          <cell r="M274">
            <v>0</v>
          </cell>
          <cell r="P274">
            <v>0</v>
          </cell>
          <cell r="S274">
            <v>0</v>
          </cell>
          <cell r="V274">
            <v>0</v>
          </cell>
          <cell r="Y274">
            <v>0</v>
          </cell>
        </row>
        <row r="275">
          <cell r="B275" t="str">
            <v xml:space="preserve">3026-Capital Stock Held in Treasury
</v>
          </cell>
          <cell r="H275">
            <v>0</v>
          </cell>
          <cell r="J275">
            <v>0</v>
          </cell>
          <cell r="M275">
            <v>0</v>
          </cell>
          <cell r="P275">
            <v>0</v>
          </cell>
          <cell r="S275">
            <v>0</v>
          </cell>
          <cell r="V275">
            <v>0</v>
          </cell>
          <cell r="Y275">
            <v>0</v>
          </cell>
        </row>
        <row r="276">
          <cell r="B276" t="str">
            <v xml:space="preserve">3030-Miscellaneous Paid-In Capital
</v>
          </cell>
          <cell r="H276">
            <v>0</v>
          </cell>
          <cell r="J276">
            <v>0</v>
          </cell>
          <cell r="M276">
            <v>0</v>
          </cell>
          <cell r="P276">
            <v>0</v>
          </cell>
          <cell r="S276">
            <v>0</v>
          </cell>
          <cell r="V276">
            <v>0</v>
          </cell>
          <cell r="Y276">
            <v>0</v>
          </cell>
        </row>
        <row r="277">
          <cell r="B277" t="str">
            <v xml:space="preserve">3035-Installments Received on Capital Stock
</v>
          </cell>
          <cell r="H277">
            <v>0</v>
          </cell>
          <cell r="J277">
            <v>0</v>
          </cell>
          <cell r="M277">
            <v>0</v>
          </cell>
          <cell r="P277">
            <v>0</v>
          </cell>
          <cell r="S277">
            <v>0</v>
          </cell>
          <cell r="V277">
            <v>0</v>
          </cell>
          <cell r="Y277">
            <v>0</v>
          </cell>
        </row>
        <row r="278">
          <cell r="B278" t="str">
            <v xml:space="preserve">3040-Appropriated Retained Earnings
</v>
          </cell>
          <cell r="H278">
            <v>0</v>
          </cell>
          <cell r="J278">
            <v>0</v>
          </cell>
          <cell r="M278">
            <v>0</v>
          </cell>
          <cell r="P278">
            <v>0</v>
          </cell>
          <cell r="S278">
            <v>0</v>
          </cell>
          <cell r="V278">
            <v>0</v>
          </cell>
          <cell r="Y278">
            <v>0</v>
          </cell>
        </row>
        <row r="279">
          <cell r="B279" t="str">
            <v xml:space="preserve">3045-Unappropriated Retained Earnings
</v>
          </cell>
          <cell r="H279">
            <v>0</v>
          </cell>
          <cell r="J279">
            <v>463058.36</v>
          </cell>
          <cell r="M279">
            <v>549267.30000000005</v>
          </cell>
          <cell r="P279">
            <v>392336.88</v>
          </cell>
          <cell r="S279">
            <v>243852</v>
          </cell>
          <cell r="V279">
            <v>207988.97</v>
          </cell>
          <cell r="Y279">
            <v>183952.42</v>
          </cell>
        </row>
        <row r="280">
          <cell r="B280" t="str">
            <v xml:space="preserve">3046-Balance Transferred From Income
</v>
          </cell>
          <cell r="H280">
            <v>0</v>
          </cell>
          <cell r="J280">
            <v>86208.94</v>
          </cell>
          <cell r="M280">
            <v>-156931.42000000001</v>
          </cell>
          <cell r="P280">
            <v>-148484.99</v>
          </cell>
          <cell r="S280">
            <v>-35866.370000000003</v>
          </cell>
          <cell r="V280">
            <v>-24036</v>
          </cell>
          <cell r="Y280">
            <v>-25136</v>
          </cell>
        </row>
        <row r="281">
          <cell r="B281" t="str">
            <v xml:space="preserve">3047-Appropriations of Retained Earnings - Current Period
</v>
          </cell>
          <cell r="H281">
            <v>0</v>
          </cell>
          <cell r="J281">
            <v>0</v>
          </cell>
          <cell r="M281">
            <v>0</v>
          </cell>
          <cell r="P281">
            <v>0</v>
          </cell>
          <cell r="S281">
            <v>0</v>
          </cell>
          <cell r="V281">
            <v>0</v>
          </cell>
          <cell r="Y281">
            <v>0</v>
          </cell>
        </row>
        <row r="282">
          <cell r="B282" t="str">
            <v xml:space="preserve">3048-Dividends Payable-Preference Shares
</v>
          </cell>
          <cell r="H282">
            <v>0</v>
          </cell>
          <cell r="J282">
            <v>0</v>
          </cell>
          <cell r="M282">
            <v>0</v>
          </cell>
          <cell r="P282">
            <v>0</v>
          </cell>
          <cell r="S282">
            <v>0</v>
          </cell>
          <cell r="V282">
            <v>0</v>
          </cell>
          <cell r="Y282">
            <v>0</v>
          </cell>
        </row>
        <row r="283">
          <cell r="B283" t="str">
            <v xml:space="preserve">3049-Dividends Payable-Common Shares
</v>
          </cell>
          <cell r="H283">
            <v>0</v>
          </cell>
          <cell r="J283">
            <v>0</v>
          </cell>
          <cell r="M283">
            <v>0</v>
          </cell>
          <cell r="P283">
            <v>0</v>
          </cell>
          <cell r="S283">
            <v>0</v>
          </cell>
          <cell r="V283">
            <v>0</v>
          </cell>
          <cell r="Y283">
            <v>0</v>
          </cell>
        </row>
        <row r="284">
          <cell r="B284" t="str">
            <v xml:space="preserve">3055-Adjustment to Retained Earnings
</v>
          </cell>
          <cell r="H284">
            <v>0</v>
          </cell>
          <cell r="J284">
            <v>0</v>
          </cell>
          <cell r="M284">
            <v>0</v>
          </cell>
          <cell r="P284">
            <v>0</v>
          </cell>
          <cell r="S284">
            <v>0</v>
          </cell>
          <cell r="V284">
            <v>0</v>
          </cell>
          <cell r="Y284">
            <v>0</v>
          </cell>
        </row>
        <row r="285">
          <cell r="B285" t="str">
            <v xml:space="preserve">3065-Unappropriated Undistributed Subsidiary Earnings
</v>
          </cell>
          <cell r="H285">
            <v>0</v>
          </cell>
          <cell r="J285">
            <v>0</v>
          </cell>
          <cell r="M285">
            <v>0</v>
          </cell>
          <cell r="P285">
            <v>0</v>
          </cell>
          <cell r="S285">
            <v>0</v>
          </cell>
          <cell r="V285">
            <v>0</v>
          </cell>
          <cell r="Y285">
            <v>0</v>
          </cell>
        </row>
        <row r="286">
          <cell r="B286" t="str">
            <v xml:space="preserve">3075-Non-Utility Shareholders' Equity
</v>
          </cell>
          <cell r="H286">
            <v>0</v>
          </cell>
          <cell r="J286">
            <v>0</v>
          </cell>
          <cell r="M286">
            <v>0</v>
          </cell>
          <cell r="P286">
            <v>0</v>
          </cell>
          <cell r="S286">
            <v>0</v>
          </cell>
          <cell r="V286">
            <v>0</v>
          </cell>
          <cell r="Y286">
            <v>0</v>
          </cell>
        </row>
        <row r="287">
          <cell r="B287" t="str">
            <v xml:space="preserve">3075-Sub-account Generation Facilities
</v>
          </cell>
          <cell r="H287">
            <v>0</v>
          </cell>
          <cell r="J287">
            <v>0</v>
          </cell>
          <cell r="M287">
            <v>0</v>
          </cell>
          <cell r="P287">
            <v>0</v>
          </cell>
          <cell r="S287">
            <v>0</v>
          </cell>
          <cell r="V287">
            <v>0</v>
          </cell>
          <cell r="Y287">
            <v>0</v>
          </cell>
        </row>
        <row r="288">
          <cell r="B288" t="str">
            <v>3080-Current Taxes – Shareholders’ Equity</v>
          </cell>
          <cell r="H288">
            <v>0</v>
          </cell>
          <cell r="J288">
            <v>0</v>
          </cell>
          <cell r="M288">
            <v>0</v>
          </cell>
          <cell r="P288">
            <v>0</v>
          </cell>
          <cell r="S288">
            <v>0</v>
          </cell>
          <cell r="V288">
            <v>0</v>
          </cell>
          <cell r="Y288">
            <v>0</v>
          </cell>
        </row>
        <row r="289">
          <cell r="B289" t="str">
            <v>3081-Deferred Taxes – Shareholders’ Equity</v>
          </cell>
          <cell r="H289">
            <v>0</v>
          </cell>
          <cell r="J289">
            <v>0</v>
          </cell>
          <cell r="M289">
            <v>0</v>
          </cell>
          <cell r="P289">
            <v>0</v>
          </cell>
          <cell r="S289">
            <v>0</v>
          </cell>
          <cell r="V289">
            <v>0</v>
          </cell>
          <cell r="Y289">
            <v>0</v>
          </cell>
        </row>
        <row r="290">
          <cell r="B290" t="str">
            <v>3090-Accumulated Other Comprehensive Income</v>
          </cell>
          <cell r="H290">
            <v>0</v>
          </cell>
          <cell r="J290">
            <v>0</v>
          </cell>
          <cell r="M290">
            <v>0</v>
          </cell>
          <cell r="P290">
            <v>0</v>
          </cell>
          <cell r="S290">
            <v>0</v>
          </cell>
          <cell r="V290">
            <v>0</v>
          </cell>
          <cell r="Y290">
            <v>0</v>
          </cell>
        </row>
        <row r="291">
          <cell r="B291" t="str">
            <v xml:space="preserve">Total </v>
          </cell>
          <cell r="H291">
            <v>0</v>
          </cell>
          <cell r="J291">
            <v>-1693791.4300000006</v>
          </cell>
          <cell r="M291">
            <v>-1850722.8500000003</v>
          </cell>
          <cell r="P291">
            <v>-1999206.8400000005</v>
          </cell>
          <cell r="S291">
            <v>-2035073.1000000006</v>
          </cell>
          <cell r="V291">
            <v>-2059105.7700000003</v>
          </cell>
          <cell r="Y291">
            <v>-2084242.3100000005</v>
          </cell>
        </row>
        <row r="292">
          <cell r="B292" t="str">
            <v>RRR Integrity Check</v>
          </cell>
          <cell r="J292">
            <v>-1693791.43</v>
          </cell>
          <cell r="M292">
            <v>-1850722.85</v>
          </cell>
          <cell r="P292">
            <v>-1999206.84</v>
          </cell>
          <cell r="S292">
            <v>-2035073.1</v>
          </cell>
          <cell r="V292">
            <v>-2059106.31</v>
          </cell>
          <cell r="Y292">
            <v>0</v>
          </cell>
        </row>
        <row r="294">
          <cell r="B294" t="str">
            <v>Net Liabilities and Equity:</v>
          </cell>
          <cell r="H294">
            <v>0</v>
          </cell>
          <cell r="J294">
            <v>-2552053.0000000005</v>
          </cell>
          <cell r="M294">
            <v>-2761753</v>
          </cell>
          <cell r="P294">
            <v>-2907500.1100000003</v>
          </cell>
          <cell r="S294">
            <v>-2948699.99</v>
          </cell>
          <cell r="V294">
            <v>-2996516.6100000003</v>
          </cell>
          <cell r="Y294">
            <v>-3040821.1600000006</v>
          </cell>
        </row>
        <row r="296">
          <cell r="B296" t="str">
            <v xml:space="preserve">4006-Residential Energy Sales
</v>
          </cell>
          <cell r="H296">
            <v>0</v>
          </cell>
          <cell r="J296">
            <v>-1108389.8</v>
          </cell>
          <cell r="M296">
            <v>-1247382.19</v>
          </cell>
          <cell r="P296">
            <v>-1586360.68</v>
          </cell>
          <cell r="S296">
            <v>-1460008.86</v>
          </cell>
          <cell r="V296">
            <v>-1446593.0099999998</v>
          </cell>
          <cell r="Y296">
            <v>-1156025.3400000001</v>
          </cell>
        </row>
        <row r="297">
          <cell r="B297" t="str">
            <v xml:space="preserve">4010-Commercial Energy Sales
</v>
          </cell>
          <cell r="H297">
            <v>0</v>
          </cell>
          <cell r="J297">
            <v>0</v>
          </cell>
          <cell r="M297">
            <v>0</v>
          </cell>
          <cell r="P297">
            <v>0</v>
          </cell>
          <cell r="S297">
            <v>0</v>
          </cell>
          <cell r="V297">
            <v>0</v>
          </cell>
          <cell r="Y297">
            <v>0</v>
          </cell>
        </row>
        <row r="298">
          <cell r="B298" t="str">
            <v xml:space="preserve">4015-Industrial Energy Sales
</v>
          </cell>
          <cell r="H298">
            <v>0</v>
          </cell>
          <cell r="J298">
            <v>0</v>
          </cell>
          <cell r="M298">
            <v>0</v>
          </cell>
          <cell r="P298">
            <v>0</v>
          </cell>
          <cell r="S298">
            <v>0</v>
          </cell>
          <cell r="V298">
            <v>0</v>
          </cell>
          <cell r="Y298">
            <v>0</v>
          </cell>
        </row>
        <row r="299">
          <cell r="B299" t="str">
            <v xml:space="preserve">4020-Energy Sales to Large Users
</v>
          </cell>
          <cell r="H299">
            <v>0</v>
          </cell>
          <cell r="J299">
            <v>0</v>
          </cell>
          <cell r="M299">
            <v>0</v>
          </cell>
          <cell r="P299">
            <v>0</v>
          </cell>
          <cell r="S299">
            <v>0</v>
          </cell>
          <cell r="V299">
            <v>0</v>
          </cell>
          <cell r="Y299">
            <v>0</v>
          </cell>
        </row>
        <row r="300">
          <cell r="B300" t="str">
            <v xml:space="preserve">4025-Street Lighting Energy Sales
</v>
          </cell>
          <cell r="H300">
            <v>0</v>
          </cell>
          <cell r="J300">
            <v>-25617.27</v>
          </cell>
          <cell r="M300">
            <v>-25845.119999999999</v>
          </cell>
          <cell r="P300">
            <v>-30450.19</v>
          </cell>
          <cell r="S300">
            <v>-31206.6</v>
          </cell>
          <cell r="V300">
            <v>-34345.99</v>
          </cell>
          <cell r="Y300">
            <v>-26876.06</v>
          </cell>
        </row>
        <row r="301">
          <cell r="B301" t="str">
            <v xml:space="preserve">4030-Sentinel Lighting Energy Sales
</v>
          </cell>
          <cell r="H301">
            <v>0</v>
          </cell>
          <cell r="J301">
            <v>-1831.77</v>
          </cell>
          <cell r="M301">
            <v>-1947.4</v>
          </cell>
          <cell r="P301">
            <v>-2329.75</v>
          </cell>
          <cell r="S301">
            <v>-2116.4499999999998</v>
          </cell>
          <cell r="V301">
            <v>-2237.98</v>
          </cell>
          <cell r="Y301">
            <v>-1794.65</v>
          </cell>
        </row>
        <row r="302">
          <cell r="B302" t="str">
            <v xml:space="preserve">4035-General Energy Sales
</v>
          </cell>
          <cell r="H302">
            <v>0</v>
          </cell>
          <cell r="J302">
            <v>-909939.8</v>
          </cell>
          <cell r="M302">
            <v>-996206.72</v>
          </cell>
          <cell r="P302">
            <v>-1196155.95</v>
          </cell>
          <cell r="S302">
            <v>-1214915.95</v>
          </cell>
          <cell r="V302">
            <v>-1370598.84</v>
          </cell>
          <cell r="Y302">
            <v>-1173604.06</v>
          </cell>
        </row>
        <row r="303">
          <cell r="B303" t="str">
            <v xml:space="preserve">4040-Other Energy Sales to Public Authorities
</v>
          </cell>
          <cell r="H303">
            <v>0</v>
          </cell>
          <cell r="J303">
            <v>0</v>
          </cell>
          <cell r="M303">
            <v>0</v>
          </cell>
          <cell r="P303">
            <v>0</v>
          </cell>
          <cell r="S303">
            <v>0</v>
          </cell>
          <cell r="V303">
            <v>0</v>
          </cell>
          <cell r="Y303">
            <v>0</v>
          </cell>
        </row>
        <row r="304">
          <cell r="B304" t="str">
            <v xml:space="preserve">4045-Energy Sales to Railroads and Railways
</v>
          </cell>
          <cell r="H304">
            <v>0</v>
          </cell>
          <cell r="J304">
            <v>0</v>
          </cell>
          <cell r="M304">
            <v>0</v>
          </cell>
          <cell r="P304">
            <v>0</v>
          </cell>
          <cell r="S304">
            <v>0</v>
          </cell>
          <cell r="V304">
            <v>0</v>
          </cell>
          <cell r="Y304">
            <v>0</v>
          </cell>
        </row>
        <row r="305">
          <cell r="B305" t="str">
            <v xml:space="preserve">4050-Revenue Adjustment
</v>
          </cell>
          <cell r="H305">
            <v>0</v>
          </cell>
          <cell r="J305">
            <v>15458.15</v>
          </cell>
          <cell r="M305">
            <v>-101810.99</v>
          </cell>
          <cell r="P305">
            <v>-84287.82</v>
          </cell>
          <cell r="S305">
            <v>-18603.16</v>
          </cell>
          <cell r="V305">
            <v>-44267.76</v>
          </cell>
          <cell r="Y305">
            <v>215.14</v>
          </cell>
        </row>
        <row r="306">
          <cell r="B306" t="str">
            <v xml:space="preserve">4055-Energy Sales for Resale
</v>
          </cell>
          <cell r="H306">
            <v>0</v>
          </cell>
          <cell r="J306">
            <v>-73414.63</v>
          </cell>
          <cell r="M306">
            <v>-79554.58</v>
          </cell>
          <cell r="P306">
            <v>-110539.84</v>
          </cell>
          <cell r="S306">
            <v>-28737.15</v>
          </cell>
          <cell r="V306">
            <v>-6870.55</v>
          </cell>
          <cell r="Y306">
            <v>-8195.8700000000008</v>
          </cell>
        </row>
        <row r="307">
          <cell r="B307" t="str">
            <v xml:space="preserve">4060-Interdepartmental Energy Sales
</v>
          </cell>
          <cell r="H307">
            <v>0</v>
          </cell>
          <cell r="J307">
            <v>0</v>
          </cell>
          <cell r="M307">
            <v>0</v>
          </cell>
          <cell r="P307">
            <v>0</v>
          </cell>
          <cell r="S307">
            <v>0</v>
          </cell>
          <cell r="V307">
            <v>0</v>
          </cell>
          <cell r="Y307">
            <v>0</v>
          </cell>
        </row>
        <row r="308">
          <cell r="B308" t="str">
            <v xml:space="preserve">4062-Billed WMS
</v>
          </cell>
          <cell r="H308">
            <v>0</v>
          </cell>
          <cell r="J308">
            <v>-140536.39000000001</v>
          </cell>
          <cell r="M308">
            <v>-149600.57</v>
          </cell>
          <cell r="P308">
            <v>-198377.23</v>
          </cell>
          <cell r="S308">
            <v>-112378.05</v>
          </cell>
          <cell r="V308">
            <v>-124807.6</v>
          </cell>
          <cell r="Y308">
            <v>-96011.83</v>
          </cell>
        </row>
        <row r="309">
          <cell r="B309" t="str">
            <v xml:space="preserve">4064-Billed One-Time
</v>
          </cell>
          <cell r="H309">
            <v>0</v>
          </cell>
          <cell r="J309">
            <v>0</v>
          </cell>
          <cell r="M309">
            <v>0</v>
          </cell>
          <cell r="P309">
            <v>0</v>
          </cell>
          <cell r="S309">
            <v>0</v>
          </cell>
          <cell r="V309">
            <v>0</v>
          </cell>
          <cell r="Y309">
            <v>0</v>
          </cell>
        </row>
        <row r="310">
          <cell r="B310" t="str">
            <v xml:space="preserve">4066-Billed NW
</v>
          </cell>
          <cell r="H310">
            <v>0</v>
          </cell>
          <cell r="J310">
            <v>-150120.25</v>
          </cell>
          <cell r="M310">
            <v>-175307.53</v>
          </cell>
          <cell r="P310">
            <v>-216671.34</v>
          </cell>
          <cell r="S310">
            <v>-176759.61</v>
          </cell>
          <cell r="V310">
            <v>-166965.59</v>
          </cell>
          <cell r="Y310">
            <v>-146701.19</v>
          </cell>
        </row>
        <row r="311">
          <cell r="B311" t="str">
            <v xml:space="preserve">4068-Billed CN
</v>
          </cell>
          <cell r="H311">
            <v>0</v>
          </cell>
          <cell r="J311">
            <v>-39394.01</v>
          </cell>
          <cell r="M311">
            <v>-40718.46</v>
          </cell>
          <cell r="P311">
            <v>-49681.18</v>
          </cell>
          <cell r="S311">
            <v>-43241.21</v>
          </cell>
          <cell r="V311">
            <v>-40390.050000000003</v>
          </cell>
          <cell r="Y311">
            <v>-35130.33</v>
          </cell>
        </row>
        <row r="312">
          <cell r="B312" t="str">
            <v>4071-Charges – Smart Metering Entity Charge</v>
          </cell>
          <cell r="M312">
            <v>0</v>
          </cell>
          <cell r="P312">
            <v>0</v>
          </cell>
        </row>
        <row r="313">
          <cell r="B313" t="str">
            <v xml:space="preserve">4075-Billed - LV
</v>
          </cell>
          <cell r="H313">
            <v>0</v>
          </cell>
          <cell r="J313">
            <v>-15490.89</v>
          </cell>
          <cell r="M313">
            <v>-17153.5</v>
          </cell>
          <cell r="P313">
            <v>-19856.55</v>
          </cell>
          <cell r="S313">
            <v>-17265.37</v>
          </cell>
          <cell r="V313">
            <v>-14687.88</v>
          </cell>
          <cell r="Y313">
            <v>-12771.8</v>
          </cell>
        </row>
        <row r="314">
          <cell r="B314" t="str">
            <v>4076-IESO Smart Meter Entity Billed</v>
          </cell>
          <cell r="H314">
            <v>0</v>
          </cell>
          <cell r="J314">
            <v>0</v>
          </cell>
          <cell r="M314">
            <v>-6162.75</v>
          </cell>
          <cell r="P314">
            <v>-12895.64</v>
          </cell>
          <cell r="S314">
            <v>-10678.94</v>
          </cell>
          <cell r="V314">
            <v>-11575.07</v>
          </cell>
          <cell r="Y314">
            <v>-10520.69</v>
          </cell>
        </row>
        <row r="315">
          <cell r="B315" t="str">
            <v xml:space="preserve">Total </v>
          </cell>
          <cell r="H315">
            <v>0</v>
          </cell>
          <cell r="J315">
            <v>-2449276.66</v>
          </cell>
          <cell r="M315">
            <v>-2841689.8099999996</v>
          </cell>
          <cell r="P315">
            <v>-3507606.1699999995</v>
          </cell>
          <cell r="S315">
            <v>-3115911.35</v>
          </cell>
          <cell r="V315">
            <v>-3263340.3199999989</v>
          </cell>
          <cell r="Y315">
            <v>-2667416.6800000002</v>
          </cell>
        </row>
        <row r="316">
          <cell r="B316" t="str">
            <v>RRR Integrity Check</v>
          </cell>
          <cell r="J316">
            <v>-2449276.66</v>
          </cell>
          <cell r="M316">
            <v>-2841689.81</v>
          </cell>
          <cell r="P316">
            <v>-3507606.17</v>
          </cell>
          <cell r="S316">
            <v>-3115911.35</v>
          </cell>
          <cell r="V316">
            <v>-3263340.32</v>
          </cell>
          <cell r="Y316">
            <v>0</v>
          </cell>
        </row>
        <row r="317">
          <cell r="B317" t="str">
            <v xml:space="preserve">4080-Distribution Services Revenue
</v>
          </cell>
          <cell r="H317">
            <v>0</v>
          </cell>
          <cell r="J317">
            <v>-683384.59</v>
          </cell>
          <cell r="M317">
            <v>-857795.59</v>
          </cell>
          <cell r="P317">
            <v>-940653.66</v>
          </cell>
          <cell r="S317">
            <v>-827349.26</v>
          </cell>
          <cell r="V317">
            <v>-781741.28</v>
          </cell>
          <cell r="Y317">
            <v>-767206.69</v>
          </cell>
        </row>
        <row r="318">
          <cell r="B318" t="str">
            <v xml:space="preserve">4082-Retail Services Revenues
</v>
          </cell>
          <cell r="H318">
            <v>0</v>
          </cell>
          <cell r="J318">
            <v>-3060.8</v>
          </cell>
          <cell r="M318">
            <v>-3009</v>
          </cell>
          <cell r="P318">
            <v>-2762.7</v>
          </cell>
          <cell r="S318">
            <v>-2705.6</v>
          </cell>
          <cell r="V318">
            <v>-3089.58</v>
          </cell>
          <cell r="Y318">
            <v>-2748.98</v>
          </cell>
        </row>
        <row r="319">
          <cell r="B319" t="str">
            <v xml:space="preserve">4084-Service Transaction Requests (STR) Revenues
</v>
          </cell>
          <cell r="H319">
            <v>0</v>
          </cell>
          <cell r="J319">
            <v>0</v>
          </cell>
          <cell r="M319">
            <v>0</v>
          </cell>
          <cell r="P319">
            <v>0</v>
          </cell>
          <cell r="S319">
            <v>0</v>
          </cell>
          <cell r="V319">
            <v>0</v>
          </cell>
          <cell r="Y319">
            <v>0</v>
          </cell>
        </row>
        <row r="320">
          <cell r="B320" t="str">
            <v xml:space="preserve">4086-SSS Administration Revenue
</v>
          </cell>
          <cell r="H320">
            <v>0</v>
          </cell>
          <cell r="J320">
            <v>-4712.6099999999997</v>
          </cell>
          <cell r="M320">
            <v>-4694.57</v>
          </cell>
          <cell r="P320">
            <v>-4934.6400000000003</v>
          </cell>
          <cell r="S320">
            <v>0</v>
          </cell>
          <cell r="V320">
            <v>0</v>
          </cell>
          <cell r="Y320">
            <v>0</v>
          </cell>
        </row>
        <row r="321">
          <cell r="B321" t="str">
            <v xml:space="preserve">4090-Electric Services Incidental to Energy Sales
</v>
          </cell>
          <cell r="H321">
            <v>0</v>
          </cell>
          <cell r="J321">
            <v>0</v>
          </cell>
          <cell r="M321">
            <v>0</v>
          </cell>
          <cell r="P321">
            <v>0</v>
          </cell>
          <cell r="S321">
            <v>0</v>
          </cell>
          <cell r="V321">
            <v>0</v>
          </cell>
          <cell r="Y321">
            <v>0</v>
          </cell>
        </row>
        <row r="322">
          <cell r="B322" t="str">
            <v xml:space="preserve">Total </v>
          </cell>
          <cell r="H322">
            <v>0</v>
          </cell>
          <cell r="J322">
            <v>-691158</v>
          </cell>
          <cell r="M322">
            <v>-865499.15999999992</v>
          </cell>
          <cell r="P322">
            <v>-948351</v>
          </cell>
          <cell r="S322">
            <v>-830054.86</v>
          </cell>
          <cell r="V322">
            <v>-784830.86</v>
          </cell>
          <cell r="Y322">
            <v>-769955.66999999993</v>
          </cell>
        </row>
        <row r="323">
          <cell r="B323" t="str">
            <v>RRR Integrity Check</v>
          </cell>
          <cell r="J323">
            <v>-691158</v>
          </cell>
          <cell r="M323">
            <v>-865499.16</v>
          </cell>
          <cell r="P323">
            <v>-948351</v>
          </cell>
          <cell r="S323">
            <v>-830054.86</v>
          </cell>
          <cell r="V323">
            <v>-784830.86</v>
          </cell>
          <cell r="Y323">
            <v>0</v>
          </cell>
        </row>
        <row r="324">
          <cell r="B324" t="str">
            <v xml:space="preserve">4105-Transmission Charges Revenue
</v>
          </cell>
          <cell r="H324">
            <v>0</v>
          </cell>
          <cell r="J324">
            <v>0</v>
          </cell>
          <cell r="M324">
            <v>0</v>
          </cell>
          <cell r="P324">
            <v>0</v>
          </cell>
          <cell r="S324">
            <v>0</v>
          </cell>
          <cell r="V324">
            <v>0</v>
          </cell>
          <cell r="Y324">
            <v>0</v>
          </cell>
        </row>
        <row r="325">
          <cell r="B325" t="str">
            <v xml:space="preserve">4110-Transmission Services Revenue
</v>
          </cell>
          <cell r="H325">
            <v>0</v>
          </cell>
          <cell r="J325">
            <v>0</v>
          </cell>
          <cell r="M325">
            <v>0</v>
          </cell>
          <cell r="P325">
            <v>0</v>
          </cell>
          <cell r="S325">
            <v>0</v>
          </cell>
          <cell r="V325">
            <v>0</v>
          </cell>
          <cell r="Y325">
            <v>0</v>
          </cell>
        </row>
        <row r="326">
          <cell r="B326" t="str">
            <v xml:space="preserve">4205-Interdepartmental Rents
</v>
          </cell>
          <cell r="H326">
            <v>0</v>
          </cell>
          <cell r="J326">
            <v>0</v>
          </cell>
          <cell r="M326">
            <v>0</v>
          </cell>
          <cell r="P326">
            <v>0</v>
          </cell>
          <cell r="S326">
            <v>0</v>
          </cell>
          <cell r="V326">
            <v>0</v>
          </cell>
          <cell r="Y326">
            <v>0</v>
          </cell>
        </row>
        <row r="327">
          <cell r="B327" t="str">
            <v xml:space="preserve">4210-Rent from Electric Property
</v>
          </cell>
          <cell r="H327">
            <v>0</v>
          </cell>
          <cell r="J327">
            <v>-9149.69</v>
          </cell>
          <cell r="M327">
            <v>-12233.99</v>
          </cell>
          <cell r="P327">
            <v>-13519.11</v>
          </cell>
          <cell r="S327">
            <v>-13519.11</v>
          </cell>
          <cell r="V327">
            <v>-13519.11</v>
          </cell>
          <cell r="Y327">
            <v>-13608.51</v>
          </cell>
        </row>
        <row r="328">
          <cell r="B328" t="str">
            <v xml:space="preserve">4215-Other Utility Operating Income
</v>
          </cell>
          <cell r="H328">
            <v>0</v>
          </cell>
          <cell r="J328">
            <v>0</v>
          </cell>
          <cell r="M328">
            <v>0</v>
          </cell>
          <cell r="P328">
            <v>0</v>
          </cell>
          <cell r="S328">
            <v>0</v>
          </cell>
          <cell r="V328">
            <v>0</v>
          </cell>
          <cell r="Y328">
            <v>0</v>
          </cell>
        </row>
        <row r="329">
          <cell r="B329" t="str">
            <v xml:space="preserve">4220-Other Electric Revenues
</v>
          </cell>
          <cell r="H329">
            <v>0</v>
          </cell>
          <cell r="J329">
            <v>0</v>
          </cell>
          <cell r="M329">
            <v>0</v>
          </cell>
          <cell r="P329">
            <v>0</v>
          </cell>
          <cell r="S329">
            <v>0</v>
          </cell>
          <cell r="V329">
            <v>0</v>
          </cell>
          <cell r="Y329">
            <v>0</v>
          </cell>
        </row>
        <row r="330">
          <cell r="B330" t="str">
            <v xml:space="preserve">4225-Late Payment Charges
</v>
          </cell>
          <cell r="H330">
            <v>0</v>
          </cell>
          <cell r="J330">
            <v>-5624.02</v>
          </cell>
          <cell r="M330">
            <v>-7192.46</v>
          </cell>
          <cell r="P330">
            <v>-7545.52</v>
          </cell>
          <cell r="S330">
            <v>-6479.74</v>
          </cell>
          <cell r="V330">
            <v>-5781.98</v>
          </cell>
          <cell r="Y330">
            <v>-5682.43</v>
          </cell>
        </row>
        <row r="331">
          <cell r="B331" t="str">
            <v xml:space="preserve">4230-Sales of Water and Water Power
</v>
          </cell>
          <cell r="H331">
            <v>0</v>
          </cell>
          <cell r="J331">
            <v>0</v>
          </cell>
          <cell r="M331">
            <v>0</v>
          </cell>
          <cell r="P331">
            <v>0</v>
          </cell>
          <cell r="S331">
            <v>0</v>
          </cell>
          <cell r="V331">
            <v>0</v>
          </cell>
          <cell r="Y331">
            <v>0</v>
          </cell>
        </row>
        <row r="332">
          <cell r="B332" t="str">
            <v xml:space="preserve">4235-Miscellaneous Service Revenues
</v>
          </cell>
          <cell r="H332">
            <v>0</v>
          </cell>
          <cell r="J332">
            <v>-8156</v>
          </cell>
          <cell r="M332">
            <v>-6985</v>
          </cell>
          <cell r="P332">
            <v>-9142.17</v>
          </cell>
          <cell r="S332">
            <v>-7995</v>
          </cell>
          <cell r="V332">
            <v>-5580</v>
          </cell>
          <cell r="Y332">
            <v>-9731</v>
          </cell>
        </row>
        <row r="333">
          <cell r="B333" t="str">
            <v xml:space="preserve">4240-Provision for Rate Refunds
</v>
          </cell>
          <cell r="H333">
            <v>0</v>
          </cell>
          <cell r="J333">
            <v>0</v>
          </cell>
          <cell r="M333">
            <v>0</v>
          </cell>
          <cell r="P333">
            <v>0</v>
          </cell>
          <cell r="S333">
            <v>0</v>
          </cell>
          <cell r="V333">
            <v>0</v>
          </cell>
          <cell r="Y333">
            <v>0</v>
          </cell>
        </row>
        <row r="334">
          <cell r="B334" t="str">
            <v xml:space="preserve">4245-Government Assistance Directly Credited to Income
</v>
          </cell>
          <cell r="H334">
            <v>0</v>
          </cell>
          <cell r="J334">
            <v>0</v>
          </cell>
          <cell r="M334">
            <v>0</v>
          </cell>
          <cell r="P334">
            <v>0</v>
          </cell>
          <cell r="S334">
            <v>0</v>
          </cell>
          <cell r="V334">
            <v>0</v>
          </cell>
          <cell r="Y334">
            <v>0</v>
          </cell>
        </row>
        <row r="335">
          <cell r="B335" t="str">
            <v xml:space="preserve">Total </v>
          </cell>
          <cell r="H335">
            <v>0</v>
          </cell>
          <cell r="J335">
            <v>-22929.71</v>
          </cell>
          <cell r="M335">
            <v>-26411.45</v>
          </cell>
          <cell r="P335">
            <v>-30206.800000000003</v>
          </cell>
          <cell r="S335">
            <v>-27993.85</v>
          </cell>
          <cell r="V335">
            <v>-24881.09</v>
          </cell>
          <cell r="Y335">
            <v>-29021.940000000002</v>
          </cell>
        </row>
        <row r="336">
          <cell r="B336" t="str">
            <v>RRR Integrity Check</v>
          </cell>
          <cell r="J336">
            <v>-22929.71</v>
          </cell>
          <cell r="M336">
            <v>-26411.45</v>
          </cell>
          <cell r="P336">
            <v>-30206.799999999999</v>
          </cell>
          <cell r="S336">
            <v>-27993.85</v>
          </cell>
          <cell r="V336">
            <v>-24881.09</v>
          </cell>
          <cell r="Y336">
            <v>0</v>
          </cell>
        </row>
        <row r="337">
          <cell r="B337" t="str">
            <v xml:space="preserve">4305-Regulatory Debits
</v>
          </cell>
          <cell r="H337">
            <v>0</v>
          </cell>
          <cell r="J337">
            <v>0</v>
          </cell>
          <cell r="M337">
            <v>24413.39</v>
          </cell>
          <cell r="P337">
            <v>20042</v>
          </cell>
          <cell r="S337">
            <v>45468</v>
          </cell>
          <cell r="V337">
            <v>0</v>
          </cell>
          <cell r="Y337">
            <v>0</v>
          </cell>
        </row>
        <row r="338">
          <cell r="B338" t="str">
            <v xml:space="preserve">4310-Regulatory Credits
</v>
          </cell>
          <cell r="H338">
            <v>0</v>
          </cell>
          <cell r="J338">
            <v>0</v>
          </cell>
          <cell r="M338">
            <v>0</v>
          </cell>
          <cell r="P338">
            <v>0</v>
          </cell>
          <cell r="S338">
            <v>0</v>
          </cell>
          <cell r="V338">
            <v>0</v>
          </cell>
          <cell r="Y338">
            <v>0</v>
          </cell>
        </row>
        <row r="339">
          <cell r="B339" t="str">
            <v xml:space="preserve">4315-Revenues from Electric Plant Leased to Others
</v>
          </cell>
          <cell r="H339">
            <v>0</v>
          </cell>
          <cell r="J339">
            <v>0</v>
          </cell>
          <cell r="M339">
            <v>0</v>
          </cell>
          <cell r="P339">
            <v>0</v>
          </cell>
          <cell r="S339">
            <v>0</v>
          </cell>
          <cell r="V339">
            <v>0</v>
          </cell>
          <cell r="Y339">
            <v>0</v>
          </cell>
        </row>
        <row r="340">
          <cell r="B340" t="str">
            <v xml:space="preserve">4320-Expenses of Electric Plant Leased to Others
</v>
          </cell>
          <cell r="H340">
            <v>0</v>
          </cell>
          <cell r="J340">
            <v>0</v>
          </cell>
          <cell r="M340">
            <v>0</v>
          </cell>
          <cell r="P340">
            <v>0</v>
          </cell>
          <cell r="S340">
            <v>0</v>
          </cell>
          <cell r="V340">
            <v>0</v>
          </cell>
          <cell r="Y340">
            <v>0</v>
          </cell>
        </row>
        <row r="341">
          <cell r="B341" t="str">
            <v xml:space="preserve">4324-Special Purpose Charge Recovery
</v>
          </cell>
          <cell r="H341">
            <v>0</v>
          </cell>
          <cell r="J341">
            <v>0</v>
          </cell>
          <cell r="M341">
            <v>0</v>
          </cell>
          <cell r="P341">
            <v>0</v>
          </cell>
          <cell r="S341">
            <v>0</v>
          </cell>
          <cell r="V341">
            <v>0</v>
          </cell>
          <cell r="Y341">
            <v>0</v>
          </cell>
        </row>
        <row r="342">
          <cell r="B342" t="str">
            <v xml:space="preserve">4325-Revenues from Merchandise Jobbing, Etc.
</v>
          </cell>
          <cell r="H342">
            <v>0</v>
          </cell>
          <cell r="J342">
            <v>652.38</v>
          </cell>
          <cell r="M342">
            <v>2378.94</v>
          </cell>
          <cell r="P342">
            <v>-6121.48</v>
          </cell>
          <cell r="S342">
            <v>-825.39</v>
          </cell>
          <cell r="V342">
            <v>-18558.78</v>
          </cell>
          <cell r="Y342">
            <v>-14.98</v>
          </cell>
        </row>
        <row r="343">
          <cell r="B343" t="str">
            <v xml:space="preserve">4330-Costs and Expenses of Merchandising Jobbing, Etc.
</v>
          </cell>
          <cell r="H343">
            <v>0</v>
          </cell>
          <cell r="J343">
            <v>0</v>
          </cell>
          <cell r="M343">
            <v>-1487.1</v>
          </cell>
          <cell r="P343">
            <v>0</v>
          </cell>
          <cell r="S343">
            <v>-1320.07</v>
          </cell>
          <cell r="V343">
            <v>-1496.24</v>
          </cell>
          <cell r="Y343">
            <v>0</v>
          </cell>
        </row>
        <row r="344">
          <cell r="B344" t="str">
            <v xml:space="preserve">4335-Profits and Losses from Financial Instrument Hedges
</v>
          </cell>
          <cell r="H344">
            <v>0</v>
          </cell>
          <cell r="J344">
            <v>0</v>
          </cell>
          <cell r="M344">
            <v>0</v>
          </cell>
          <cell r="P344">
            <v>0</v>
          </cell>
          <cell r="S344">
            <v>0</v>
          </cell>
          <cell r="V344">
            <v>0</v>
          </cell>
          <cell r="Y344">
            <v>0</v>
          </cell>
        </row>
        <row r="345">
          <cell r="B345" t="str">
            <v xml:space="preserve">4340-Profits and Losses from Financial Instrument Investments
</v>
          </cell>
          <cell r="H345">
            <v>0</v>
          </cell>
          <cell r="J345">
            <v>0</v>
          </cell>
          <cell r="M345">
            <v>0</v>
          </cell>
          <cell r="P345">
            <v>0</v>
          </cell>
          <cell r="S345">
            <v>0</v>
          </cell>
          <cell r="V345">
            <v>0</v>
          </cell>
          <cell r="Y345">
            <v>0</v>
          </cell>
        </row>
        <row r="346">
          <cell r="B346" t="str">
            <v xml:space="preserve">4345-Gains from Disposition of Future Use Utility Plant
</v>
          </cell>
          <cell r="H346">
            <v>0</v>
          </cell>
          <cell r="J346">
            <v>0</v>
          </cell>
          <cell r="M346">
            <v>0</v>
          </cell>
          <cell r="P346">
            <v>0</v>
          </cell>
          <cell r="S346">
            <v>0</v>
          </cell>
          <cell r="V346">
            <v>0</v>
          </cell>
          <cell r="Y346">
            <v>0</v>
          </cell>
        </row>
        <row r="347">
          <cell r="B347" t="str">
            <v xml:space="preserve">4350-Losses from Disposition of Future Use Utility Plant
</v>
          </cell>
          <cell r="H347">
            <v>0</v>
          </cell>
          <cell r="J347">
            <v>0</v>
          </cell>
          <cell r="M347">
            <v>0</v>
          </cell>
          <cell r="P347">
            <v>0</v>
          </cell>
          <cell r="S347">
            <v>0</v>
          </cell>
          <cell r="V347">
            <v>0</v>
          </cell>
          <cell r="Y347">
            <v>0</v>
          </cell>
        </row>
        <row r="348">
          <cell r="B348" t="str">
            <v xml:space="preserve">4355-Gain on Disposition of Utility and Other Property
</v>
          </cell>
          <cell r="H348">
            <v>0</v>
          </cell>
          <cell r="J348">
            <v>0</v>
          </cell>
          <cell r="M348">
            <v>0</v>
          </cell>
          <cell r="P348">
            <v>0</v>
          </cell>
          <cell r="S348">
            <v>0</v>
          </cell>
          <cell r="V348">
            <v>0</v>
          </cell>
          <cell r="Y348">
            <v>0</v>
          </cell>
        </row>
        <row r="349">
          <cell r="B349" t="str">
            <v xml:space="preserve">4360-Loss on Disposition of Utility and Other Property
</v>
          </cell>
          <cell r="H349">
            <v>0</v>
          </cell>
          <cell r="J349">
            <v>0</v>
          </cell>
          <cell r="M349">
            <v>0</v>
          </cell>
          <cell r="P349">
            <v>0</v>
          </cell>
          <cell r="S349">
            <v>0</v>
          </cell>
          <cell r="V349">
            <v>0</v>
          </cell>
          <cell r="Y349">
            <v>0</v>
          </cell>
        </row>
        <row r="350">
          <cell r="B350" t="str">
            <v xml:space="preserve">4365-Gains from Disposition of Allowances for Emission
</v>
          </cell>
          <cell r="H350">
            <v>0</v>
          </cell>
          <cell r="J350">
            <v>0</v>
          </cell>
          <cell r="M350">
            <v>0</v>
          </cell>
          <cell r="P350">
            <v>0</v>
          </cell>
          <cell r="S350">
            <v>0</v>
          </cell>
          <cell r="V350">
            <v>0</v>
          </cell>
          <cell r="Y350">
            <v>0</v>
          </cell>
        </row>
        <row r="351">
          <cell r="B351" t="str">
            <v xml:space="preserve">4370-Losses from Disposition of Allowances for Emission
</v>
          </cell>
          <cell r="H351">
            <v>0</v>
          </cell>
          <cell r="J351">
            <v>0</v>
          </cell>
          <cell r="M351">
            <v>0</v>
          </cell>
          <cell r="P351">
            <v>0</v>
          </cell>
          <cell r="S351">
            <v>0</v>
          </cell>
          <cell r="V351">
            <v>0</v>
          </cell>
          <cell r="Y351">
            <v>0</v>
          </cell>
        </row>
        <row r="352">
          <cell r="B352" t="str">
            <v xml:space="preserve">4375-Revenues from Non-Utility Operations
</v>
          </cell>
          <cell r="H352">
            <v>0</v>
          </cell>
          <cell r="J352">
            <v>0</v>
          </cell>
          <cell r="M352">
            <v>0</v>
          </cell>
          <cell r="P352">
            <v>0</v>
          </cell>
          <cell r="S352">
            <v>0</v>
          </cell>
          <cell r="V352">
            <v>0</v>
          </cell>
          <cell r="Y352">
            <v>-16951.900000000001</v>
          </cell>
        </row>
        <row r="353">
          <cell r="B353" t="str">
            <v xml:space="preserve">4375-Sub-account Generation Facility Revenues
</v>
          </cell>
          <cell r="H353">
            <v>0</v>
          </cell>
          <cell r="J353">
            <v>0</v>
          </cell>
          <cell r="M353">
            <v>0</v>
          </cell>
          <cell r="P353">
            <v>0</v>
          </cell>
          <cell r="S353">
            <v>0</v>
          </cell>
          <cell r="V353">
            <v>0</v>
          </cell>
          <cell r="Y353">
            <v>0</v>
          </cell>
        </row>
        <row r="354">
          <cell r="B354" t="str">
            <v xml:space="preserve">4380-Expenses of Non-Utility Operations
</v>
          </cell>
          <cell r="H354">
            <v>0</v>
          </cell>
          <cell r="J354">
            <v>0</v>
          </cell>
          <cell r="M354">
            <v>0</v>
          </cell>
          <cell r="P354">
            <v>0</v>
          </cell>
          <cell r="S354">
            <v>0</v>
          </cell>
          <cell r="V354">
            <v>0</v>
          </cell>
          <cell r="Y354">
            <v>18360.12</v>
          </cell>
        </row>
        <row r="355">
          <cell r="B355" t="str">
            <v xml:space="preserve">4380-Sub-account Generation Facility Expenses
</v>
          </cell>
          <cell r="H355">
            <v>0</v>
          </cell>
          <cell r="J355">
            <v>0</v>
          </cell>
          <cell r="M355">
            <v>0</v>
          </cell>
          <cell r="P355">
            <v>0</v>
          </cell>
          <cell r="S355">
            <v>0</v>
          </cell>
          <cell r="V355">
            <v>1152.3599999999999</v>
          </cell>
          <cell r="Y355">
            <v>0</v>
          </cell>
        </row>
        <row r="356">
          <cell r="B356" t="str">
            <v xml:space="preserve">4385-Non-Utility Rental Income
</v>
          </cell>
          <cell r="H356">
            <v>0</v>
          </cell>
          <cell r="J356">
            <v>0</v>
          </cell>
          <cell r="M356">
            <v>0</v>
          </cell>
          <cell r="P356">
            <v>0</v>
          </cell>
          <cell r="S356">
            <v>0</v>
          </cell>
          <cell r="V356">
            <v>0</v>
          </cell>
          <cell r="Y356">
            <v>0</v>
          </cell>
        </row>
        <row r="357">
          <cell r="B357" t="str">
            <v xml:space="preserve">4390-Miscellaneous Non-Operating Income
</v>
          </cell>
          <cell r="H357">
            <v>0</v>
          </cell>
          <cell r="J357">
            <v>0</v>
          </cell>
          <cell r="M357">
            <v>0</v>
          </cell>
          <cell r="P357">
            <v>0</v>
          </cell>
          <cell r="S357">
            <v>0</v>
          </cell>
          <cell r="V357">
            <v>0</v>
          </cell>
          <cell r="Y357">
            <v>0</v>
          </cell>
        </row>
        <row r="358">
          <cell r="B358" t="str">
            <v xml:space="preserve">4395-Rate-Payer Benefit Including Interest
</v>
          </cell>
          <cell r="H358">
            <v>0</v>
          </cell>
          <cell r="J358">
            <v>0</v>
          </cell>
          <cell r="M358">
            <v>0</v>
          </cell>
          <cell r="P358">
            <v>0</v>
          </cell>
          <cell r="S358">
            <v>0</v>
          </cell>
          <cell r="V358">
            <v>0</v>
          </cell>
          <cell r="Y358">
            <v>0</v>
          </cell>
        </row>
        <row r="359">
          <cell r="B359" t="str">
            <v xml:space="preserve">4398-Foreign Exchange Gains and Losses, Including Amortization
</v>
          </cell>
          <cell r="H359">
            <v>0</v>
          </cell>
          <cell r="J359">
            <v>0</v>
          </cell>
          <cell r="M359">
            <v>0</v>
          </cell>
          <cell r="P359">
            <v>0</v>
          </cell>
          <cell r="S359">
            <v>0</v>
          </cell>
          <cell r="V359">
            <v>0</v>
          </cell>
          <cell r="Y359">
            <v>0</v>
          </cell>
        </row>
        <row r="360">
          <cell r="B360" t="str">
            <v xml:space="preserve">Total </v>
          </cell>
          <cell r="H360">
            <v>0</v>
          </cell>
          <cell r="J360">
            <v>652.38</v>
          </cell>
          <cell r="M360">
            <v>25305.23</v>
          </cell>
          <cell r="P360">
            <v>13920.52</v>
          </cell>
          <cell r="S360">
            <v>43322.54</v>
          </cell>
          <cell r="V360">
            <v>-18902.66</v>
          </cell>
          <cell r="Y360">
            <v>1393.239999999998</v>
          </cell>
        </row>
        <row r="361">
          <cell r="B361" t="str">
            <v>RRR Integrity Check</v>
          </cell>
          <cell r="J361">
            <v>652.38</v>
          </cell>
          <cell r="M361">
            <v>25305.23</v>
          </cell>
          <cell r="P361">
            <v>13920.52</v>
          </cell>
          <cell r="S361">
            <v>43322.54</v>
          </cell>
          <cell r="V361">
            <v>-18902.66</v>
          </cell>
          <cell r="Y361">
            <v>0</v>
          </cell>
        </row>
        <row r="362">
          <cell r="B362" t="str">
            <v xml:space="preserve">4405-Interest and Dividend Income
</v>
          </cell>
          <cell r="H362">
            <v>0</v>
          </cell>
          <cell r="J362">
            <v>-14508.89</v>
          </cell>
          <cell r="M362">
            <v>-8952.23</v>
          </cell>
          <cell r="P362">
            <v>-14074.48</v>
          </cell>
          <cell r="S362">
            <v>-13641.27</v>
          </cell>
          <cell r="V362">
            <v>-3649.56</v>
          </cell>
          <cell r="Y362">
            <v>-9313.2999999999993</v>
          </cell>
        </row>
        <row r="363">
          <cell r="B363" t="str">
            <v xml:space="preserve">4415-Equity in Earnings of Subsidiary Companies
</v>
          </cell>
          <cell r="H363">
            <v>0</v>
          </cell>
          <cell r="J363">
            <v>0</v>
          </cell>
          <cell r="M363">
            <v>0</v>
          </cell>
          <cell r="P363">
            <v>0</v>
          </cell>
          <cell r="S363">
            <v>0</v>
          </cell>
          <cell r="V363">
            <v>0</v>
          </cell>
          <cell r="Y363">
            <v>0</v>
          </cell>
        </row>
        <row r="364">
          <cell r="B364" t="str">
            <v>4420-Share of Profit or Loss of Joint Venture</v>
          </cell>
          <cell r="H364">
            <v>0</v>
          </cell>
          <cell r="J364">
            <v>0</v>
          </cell>
          <cell r="M364">
            <v>0</v>
          </cell>
          <cell r="P364">
            <v>0</v>
          </cell>
          <cell r="S364">
            <v>0</v>
          </cell>
        </row>
        <row r="365">
          <cell r="B365" t="str">
            <v xml:space="preserve">4505-Operation Supervision and Engineering
</v>
          </cell>
          <cell r="H365">
            <v>0</v>
          </cell>
          <cell r="J365">
            <v>0</v>
          </cell>
          <cell r="M365">
            <v>0</v>
          </cell>
          <cell r="P365">
            <v>0</v>
          </cell>
          <cell r="S365">
            <v>0</v>
          </cell>
          <cell r="V365">
            <v>0</v>
          </cell>
          <cell r="Y365">
            <v>0</v>
          </cell>
        </row>
        <row r="366">
          <cell r="B366" t="str">
            <v xml:space="preserve">4510-Fuel
</v>
          </cell>
          <cell r="H366">
            <v>0</v>
          </cell>
          <cell r="J366">
            <v>0</v>
          </cell>
          <cell r="M366">
            <v>0</v>
          </cell>
          <cell r="P366">
            <v>0</v>
          </cell>
          <cell r="S366">
            <v>0</v>
          </cell>
          <cell r="V366">
            <v>0</v>
          </cell>
          <cell r="Y366">
            <v>0</v>
          </cell>
        </row>
        <row r="367">
          <cell r="B367" t="str">
            <v xml:space="preserve">Total </v>
          </cell>
          <cell r="H367">
            <v>0</v>
          </cell>
          <cell r="J367">
            <v>-14508.89</v>
          </cell>
          <cell r="M367">
            <v>-8952.23</v>
          </cell>
          <cell r="P367">
            <v>-14074.48</v>
          </cell>
          <cell r="S367">
            <v>-13641.27</v>
          </cell>
          <cell r="V367">
            <v>-3649.56</v>
          </cell>
          <cell r="Y367">
            <v>-9313.2999999999993</v>
          </cell>
        </row>
        <row r="368">
          <cell r="B368" t="str">
            <v>RRR Integrity Check</v>
          </cell>
          <cell r="J368">
            <v>-14508.89</v>
          </cell>
          <cell r="M368">
            <v>-8952.23</v>
          </cell>
          <cell r="P368">
            <v>-14074.48</v>
          </cell>
          <cell r="S368">
            <v>-13641.27</v>
          </cell>
          <cell r="V368">
            <v>-3649.56</v>
          </cell>
          <cell r="Y368">
            <v>0</v>
          </cell>
        </row>
        <row r="369">
          <cell r="B369" t="str">
            <v xml:space="preserve">4515-Steam Expense
</v>
          </cell>
          <cell r="H369">
            <v>0</v>
          </cell>
          <cell r="J369">
            <v>0</v>
          </cell>
          <cell r="M369">
            <v>0</v>
          </cell>
          <cell r="P369">
            <v>0</v>
          </cell>
          <cell r="S369">
            <v>0</v>
          </cell>
          <cell r="V369">
            <v>0</v>
          </cell>
          <cell r="Y369">
            <v>0</v>
          </cell>
        </row>
        <row r="370">
          <cell r="B370" t="str">
            <v xml:space="preserve">4520-Steam From Other Sources
</v>
          </cell>
          <cell r="H370">
            <v>0</v>
          </cell>
          <cell r="J370">
            <v>0</v>
          </cell>
          <cell r="M370">
            <v>0</v>
          </cell>
          <cell r="P370">
            <v>0</v>
          </cell>
          <cell r="S370">
            <v>0</v>
          </cell>
          <cell r="V370">
            <v>0</v>
          </cell>
          <cell r="Y370">
            <v>0</v>
          </cell>
        </row>
        <row r="371">
          <cell r="B371" t="str">
            <v xml:space="preserve">4525-Steam Transferred--Credit
</v>
          </cell>
          <cell r="H371">
            <v>0</v>
          </cell>
          <cell r="J371">
            <v>0</v>
          </cell>
          <cell r="M371">
            <v>0</v>
          </cell>
          <cell r="P371">
            <v>0</v>
          </cell>
          <cell r="S371">
            <v>0</v>
          </cell>
          <cell r="V371">
            <v>0</v>
          </cell>
          <cell r="Y371">
            <v>0</v>
          </cell>
        </row>
        <row r="372">
          <cell r="B372" t="str">
            <v xml:space="preserve">4530-Electric Expense
</v>
          </cell>
          <cell r="H372">
            <v>0</v>
          </cell>
          <cell r="J372">
            <v>0</v>
          </cell>
          <cell r="M372">
            <v>0</v>
          </cell>
          <cell r="P372">
            <v>0</v>
          </cell>
          <cell r="S372">
            <v>0</v>
          </cell>
          <cell r="V372">
            <v>0</v>
          </cell>
          <cell r="Y372">
            <v>0</v>
          </cell>
        </row>
        <row r="373">
          <cell r="B373" t="str">
            <v xml:space="preserve">4535-Water For Power
</v>
          </cell>
          <cell r="H373">
            <v>0</v>
          </cell>
          <cell r="J373">
            <v>0</v>
          </cell>
          <cell r="M373">
            <v>0</v>
          </cell>
          <cell r="P373">
            <v>0</v>
          </cell>
          <cell r="S373">
            <v>0</v>
          </cell>
          <cell r="V373">
            <v>0</v>
          </cell>
          <cell r="Y373">
            <v>0</v>
          </cell>
        </row>
        <row r="374">
          <cell r="B374" t="str">
            <v xml:space="preserve">4540-Water Power Taxes
</v>
          </cell>
          <cell r="H374">
            <v>0</v>
          </cell>
          <cell r="J374">
            <v>0</v>
          </cell>
          <cell r="M374">
            <v>0</v>
          </cell>
          <cell r="P374">
            <v>0</v>
          </cell>
          <cell r="S374">
            <v>0</v>
          </cell>
          <cell r="V374">
            <v>0</v>
          </cell>
          <cell r="Y374">
            <v>0</v>
          </cell>
        </row>
        <row r="375">
          <cell r="B375" t="str">
            <v xml:space="preserve">4545-Hydraulic Expenses
</v>
          </cell>
          <cell r="H375">
            <v>0</v>
          </cell>
          <cell r="J375">
            <v>0</v>
          </cell>
          <cell r="M375">
            <v>0</v>
          </cell>
          <cell r="P375">
            <v>0</v>
          </cell>
          <cell r="S375">
            <v>0</v>
          </cell>
          <cell r="V375">
            <v>0</v>
          </cell>
          <cell r="Y375">
            <v>0</v>
          </cell>
        </row>
        <row r="376">
          <cell r="B376" t="str">
            <v xml:space="preserve">4550-Generation Expense
</v>
          </cell>
          <cell r="H376">
            <v>0</v>
          </cell>
          <cell r="J376">
            <v>0</v>
          </cell>
          <cell r="M376">
            <v>0</v>
          </cell>
          <cell r="P376">
            <v>0</v>
          </cell>
          <cell r="S376">
            <v>0</v>
          </cell>
          <cell r="V376">
            <v>0</v>
          </cell>
          <cell r="Y376">
            <v>0</v>
          </cell>
        </row>
        <row r="377">
          <cell r="B377" t="str">
            <v xml:space="preserve">4555-Miscellaneous Power Generation Expenses
</v>
          </cell>
          <cell r="H377">
            <v>0</v>
          </cell>
          <cell r="J377">
            <v>0</v>
          </cell>
          <cell r="M377">
            <v>0</v>
          </cell>
          <cell r="P377">
            <v>0</v>
          </cell>
          <cell r="S377">
            <v>0</v>
          </cell>
          <cell r="V377">
            <v>0</v>
          </cell>
          <cell r="Y377">
            <v>0</v>
          </cell>
        </row>
        <row r="378">
          <cell r="B378" t="str">
            <v xml:space="preserve">4560-Rents
</v>
          </cell>
          <cell r="H378">
            <v>0</v>
          </cell>
          <cell r="J378">
            <v>0</v>
          </cell>
          <cell r="M378">
            <v>0</v>
          </cell>
          <cell r="P378">
            <v>0</v>
          </cell>
          <cell r="S378">
            <v>0</v>
          </cell>
          <cell r="V378">
            <v>0</v>
          </cell>
          <cell r="Y378">
            <v>0</v>
          </cell>
        </row>
        <row r="379">
          <cell r="B379" t="str">
            <v xml:space="preserve">4565-Allowances for Emissions
</v>
          </cell>
          <cell r="H379">
            <v>0</v>
          </cell>
          <cell r="J379">
            <v>0</v>
          </cell>
          <cell r="M379">
            <v>0</v>
          </cell>
          <cell r="P379">
            <v>0</v>
          </cell>
          <cell r="S379">
            <v>0</v>
          </cell>
          <cell r="V379">
            <v>0</v>
          </cell>
          <cell r="Y379">
            <v>0</v>
          </cell>
        </row>
        <row r="380">
          <cell r="B380" t="str">
            <v xml:space="preserve">4605-Maintenance Supervision and Engineering
</v>
          </cell>
          <cell r="H380">
            <v>0</v>
          </cell>
          <cell r="J380">
            <v>0</v>
          </cell>
          <cell r="M380">
            <v>0</v>
          </cell>
          <cell r="P380">
            <v>0</v>
          </cell>
          <cell r="S380">
            <v>0</v>
          </cell>
          <cell r="V380">
            <v>0</v>
          </cell>
          <cell r="Y380">
            <v>0</v>
          </cell>
        </row>
        <row r="381">
          <cell r="B381" t="str">
            <v xml:space="preserve">4610-Maintenance of Structures
</v>
          </cell>
          <cell r="H381">
            <v>0</v>
          </cell>
          <cell r="J381">
            <v>0</v>
          </cell>
          <cell r="M381">
            <v>0</v>
          </cell>
          <cell r="P381">
            <v>0</v>
          </cell>
          <cell r="S381">
            <v>0</v>
          </cell>
          <cell r="V381">
            <v>0</v>
          </cell>
          <cell r="Y381">
            <v>0</v>
          </cell>
        </row>
        <row r="382">
          <cell r="B382" t="str">
            <v xml:space="preserve">4615-Maintenance of Boiler Plant
</v>
          </cell>
          <cell r="H382">
            <v>0</v>
          </cell>
          <cell r="J382">
            <v>0</v>
          </cell>
          <cell r="M382">
            <v>0</v>
          </cell>
          <cell r="P382">
            <v>0</v>
          </cell>
          <cell r="S382">
            <v>0</v>
          </cell>
          <cell r="V382">
            <v>0</v>
          </cell>
          <cell r="Y382">
            <v>0</v>
          </cell>
        </row>
        <row r="383">
          <cell r="B383" t="str">
            <v xml:space="preserve">4620-Maintenance of Electric Plant
</v>
          </cell>
          <cell r="H383">
            <v>0</v>
          </cell>
          <cell r="J383">
            <v>0</v>
          </cell>
          <cell r="M383">
            <v>0</v>
          </cell>
          <cell r="P383">
            <v>0</v>
          </cell>
          <cell r="S383">
            <v>0</v>
          </cell>
          <cell r="V383">
            <v>0</v>
          </cell>
          <cell r="Y383">
            <v>0</v>
          </cell>
        </row>
        <row r="384">
          <cell r="B384" t="str">
            <v xml:space="preserve">4625-Maintenance of Reservoirs, Dams and Waterways
</v>
          </cell>
          <cell r="H384">
            <v>0</v>
          </cell>
          <cell r="J384">
            <v>0</v>
          </cell>
          <cell r="M384">
            <v>0</v>
          </cell>
          <cell r="P384">
            <v>0</v>
          </cell>
          <cell r="S384">
            <v>0</v>
          </cell>
          <cell r="V384">
            <v>0</v>
          </cell>
          <cell r="Y384">
            <v>0</v>
          </cell>
        </row>
        <row r="385">
          <cell r="B385" t="str">
            <v xml:space="preserve">4630-Maintenance of Water Wheels, Turbines and Generators
</v>
          </cell>
          <cell r="H385">
            <v>0</v>
          </cell>
          <cell r="J385">
            <v>0</v>
          </cell>
          <cell r="M385">
            <v>0</v>
          </cell>
          <cell r="P385">
            <v>0</v>
          </cell>
          <cell r="S385">
            <v>0</v>
          </cell>
          <cell r="V385">
            <v>0</v>
          </cell>
          <cell r="Y385">
            <v>0</v>
          </cell>
        </row>
        <row r="386">
          <cell r="B386" t="str">
            <v xml:space="preserve">4635-Maintenance of Generating and Electric Plant
</v>
          </cell>
          <cell r="H386">
            <v>0</v>
          </cell>
          <cell r="J386">
            <v>0</v>
          </cell>
          <cell r="M386">
            <v>0</v>
          </cell>
          <cell r="P386">
            <v>0</v>
          </cell>
          <cell r="S386">
            <v>0</v>
          </cell>
          <cell r="V386">
            <v>0</v>
          </cell>
          <cell r="Y386">
            <v>0</v>
          </cell>
        </row>
        <row r="387">
          <cell r="B387" t="str">
            <v xml:space="preserve">4640-Maintenance of Miscellaneous Power Generation Plant
</v>
          </cell>
          <cell r="H387">
            <v>0</v>
          </cell>
          <cell r="J387">
            <v>0</v>
          </cell>
          <cell r="M387">
            <v>0</v>
          </cell>
          <cell r="P387">
            <v>0</v>
          </cell>
          <cell r="S387">
            <v>0</v>
          </cell>
          <cell r="V387">
            <v>0</v>
          </cell>
          <cell r="Y387">
            <v>0</v>
          </cell>
        </row>
        <row r="388">
          <cell r="B388" t="str">
            <v xml:space="preserve">Total </v>
          </cell>
          <cell r="H388">
            <v>0</v>
          </cell>
          <cell r="J388">
            <v>0</v>
          </cell>
          <cell r="M388">
            <v>0</v>
          </cell>
          <cell r="P388">
            <v>0</v>
          </cell>
          <cell r="S388">
            <v>0</v>
          </cell>
          <cell r="V388">
            <v>0</v>
          </cell>
          <cell r="Y388">
            <v>0</v>
          </cell>
        </row>
        <row r="389">
          <cell r="B389" t="str">
            <v>RRR Integrity Check</v>
          </cell>
          <cell r="J389">
            <v>0</v>
          </cell>
          <cell r="M389">
            <v>0</v>
          </cell>
          <cell r="P389">
            <v>0</v>
          </cell>
          <cell r="S389">
            <v>0</v>
          </cell>
          <cell r="V389">
            <v>0</v>
          </cell>
          <cell r="Y389">
            <v>0</v>
          </cell>
        </row>
        <row r="391">
          <cell r="B391" t="str">
            <v>Total Revenues:</v>
          </cell>
          <cell r="H391">
            <v>0</v>
          </cell>
          <cell r="J391">
            <v>-3177220.8800000004</v>
          </cell>
          <cell r="M391">
            <v>-3717247.42</v>
          </cell>
          <cell r="P391">
            <v>-4486317.9300000006</v>
          </cell>
          <cell r="S391">
            <v>-3944278.79</v>
          </cell>
          <cell r="V391">
            <v>-4095604.4899999988</v>
          </cell>
          <cell r="Y391">
            <v>-3474314.3499999996</v>
          </cell>
        </row>
        <row r="392">
          <cell r="B392" t="str">
            <v xml:space="preserve"> </v>
          </cell>
        </row>
        <row r="393">
          <cell r="B393" t="str">
            <v xml:space="preserve">4705-Power Purchased
</v>
          </cell>
          <cell r="H393">
            <v>0</v>
          </cell>
          <cell r="J393">
            <v>2103735.12</v>
          </cell>
          <cell r="M393">
            <v>1970185.68</v>
          </cell>
          <cell r="P393">
            <v>2510253.9300000002</v>
          </cell>
          <cell r="S393">
            <v>2188273.9500000002</v>
          </cell>
          <cell r="V393">
            <v>2161919.5699999998</v>
          </cell>
          <cell r="Y393">
            <v>1704549.43</v>
          </cell>
        </row>
        <row r="394">
          <cell r="B394" t="str">
            <v>4707-Global Adjustment</v>
          </cell>
          <cell r="H394">
            <v>0</v>
          </cell>
          <cell r="J394">
            <v>140620.23000000001</v>
          </cell>
          <cell r="M394">
            <v>482561.32</v>
          </cell>
          <cell r="P394">
            <v>499870.3</v>
          </cell>
          <cell r="S394">
            <v>567314.22</v>
          </cell>
          <cell r="V394">
            <v>742994.56</v>
          </cell>
          <cell r="Y394">
            <v>661731.56000000006</v>
          </cell>
        </row>
        <row r="395">
          <cell r="B395" t="str">
            <v xml:space="preserve">4708-Charges-WMS
</v>
          </cell>
          <cell r="H395">
            <v>0</v>
          </cell>
          <cell r="J395">
            <v>0</v>
          </cell>
          <cell r="M395">
            <v>153734.96</v>
          </cell>
          <cell r="P395">
            <v>198377.23</v>
          </cell>
          <cell r="S395">
            <v>112378.05</v>
          </cell>
          <cell r="V395">
            <v>124807.6</v>
          </cell>
          <cell r="Y395">
            <v>96011.83</v>
          </cell>
        </row>
        <row r="396">
          <cell r="B396" t="str">
            <v xml:space="preserve">4710-Cost of Power Adjustments
</v>
          </cell>
          <cell r="H396">
            <v>0</v>
          </cell>
          <cell r="J396">
            <v>0</v>
          </cell>
          <cell r="M396">
            <v>0</v>
          </cell>
          <cell r="P396">
            <v>0</v>
          </cell>
          <cell r="S396">
            <v>0</v>
          </cell>
          <cell r="V396">
            <v>0</v>
          </cell>
          <cell r="Y396">
            <v>0</v>
          </cell>
        </row>
        <row r="397">
          <cell r="B397" t="str">
            <v xml:space="preserve">4712-Charges-One-Time
</v>
          </cell>
          <cell r="H397">
            <v>0</v>
          </cell>
          <cell r="J397">
            <v>0</v>
          </cell>
          <cell r="M397">
            <v>0</v>
          </cell>
          <cell r="P397">
            <v>0</v>
          </cell>
          <cell r="S397">
            <v>0</v>
          </cell>
          <cell r="V397">
            <v>0</v>
          </cell>
          <cell r="Y397">
            <v>0</v>
          </cell>
        </row>
        <row r="398">
          <cell r="B398" t="str">
            <v xml:space="preserve">4714-Charges-NW
</v>
          </cell>
          <cell r="H398">
            <v>0</v>
          </cell>
          <cell r="J398">
            <v>150605.23000000001</v>
          </cell>
          <cell r="M398">
            <v>155966.04</v>
          </cell>
          <cell r="P398">
            <v>216671.34</v>
          </cell>
          <cell r="S398">
            <v>176759.61</v>
          </cell>
          <cell r="V398">
            <v>166965.59</v>
          </cell>
          <cell r="Y398">
            <v>146701.19</v>
          </cell>
        </row>
        <row r="399">
          <cell r="B399" t="str">
            <v xml:space="preserve">4715-System Control and Load Dispatching
</v>
          </cell>
          <cell r="H399">
            <v>0</v>
          </cell>
          <cell r="J399">
            <v>0</v>
          </cell>
          <cell r="M399">
            <v>0</v>
          </cell>
          <cell r="P399">
            <v>0</v>
          </cell>
          <cell r="S399">
            <v>0</v>
          </cell>
          <cell r="V399">
            <v>0</v>
          </cell>
          <cell r="Y399">
            <v>0</v>
          </cell>
        </row>
        <row r="400">
          <cell r="B400" t="str">
            <v xml:space="preserve">4716-Charges-CN
</v>
          </cell>
          <cell r="H400">
            <v>0</v>
          </cell>
          <cell r="J400">
            <v>38845.910000000003</v>
          </cell>
          <cell r="M400">
            <v>41840.22</v>
          </cell>
          <cell r="P400">
            <v>49681.18</v>
          </cell>
          <cell r="S400">
            <v>43241.21</v>
          </cell>
          <cell r="V400">
            <v>40390.050000000003</v>
          </cell>
          <cell r="Y400">
            <v>35130.33</v>
          </cell>
        </row>
        <row r="401">
          <cell r="B401" t="str">
            <v xml:space="preserve">4720-Other Expenses
</v>
          </cell>
          <cell r="H401">
            <v>0</v>
          </cell>
          <cell r="J401">
            <v>0</v>
          </cell>
          <cell r="M401">
            <v>0</v>
          </cell>
          <cell r="P401">
            <v>0</v>
          </cell>
          <cell r="S401">
            <v>0</v>
          </cell>
          <cell r="V401">
            <v>0</v>
          </cell>
          <cell r="Y401">
            <v>0</v>
          </cell>
        </row>
        <row r="402">
          <cell r="B402" t="str">
            <v xml:space="preserve">4725-Competition Transition Expense
</v>
          </cell>
          <cell r="H402">
            <v>0</v>
          </cell>
          <cell r="J402">
            <v>0</v>
          </cell>
          <cell r="M402">
            <v>0</v>
          </cell>
          <cell r="P402">
            <v>0</v>
          </cell>
          <cell r="S402">
            <v>0</v>
          </cell>
          <cell r="V402">
            <v>0</v>
          </cell>
          <cell r="Y402">
            <v>0</v>
          </cell>
        </row>
        <row r="403">
          <cell r="B403" t="str">
            <v xml:space="preserve">4730-Rural Rate Assistance Expense
</v>
          </cell>
          <cell r="H403">
            <v>0</v>
          </cell>
          <cell r="J403">
            <v>0</v>
          </cell>
          <cell r="M403">
            <v>0</v>
          </cell>
          <cell r="P403">
            <v>0</v>
          </cell>
          <cell r="S403">
            <v>0</v>
          </cell>
          <cell r="V403">
            <v>0</v>
          </cell>
          <cell r="Y403">
            <v>0</v>
          </cell>
        </row>
        <row r="404">
          <cell r="B404" t="str">
            <v xml:space="preserve">4750-Charges - LV
</v>
          </cell>
          <cell r="H404">
            <v>0</v>
          </cell>
          <cell r="J404">
            <v>15470.17</v>
          </cell>
          <cell r="M404">
            <v>24082.42</v>
          </cell>
          <cell r="P404">
            <v>19856.55</v>
          </cell>
          <cell r="S404">
            <v>17265.37</v>
          </cell>
          <cell r="V404">
            <v>14687.88</v>
          </cell>
          <cell r="Y404">
            <v>12771.8</v>
          </cell>
        </row>
        <row r="405">
          <cell r="B405" t="str">
            <v>4751-IESO Smart Meter Entity Expenses</v>
          </cell>
          <cell r="H405">
            <v>0</v>
          </cell>
          <cell r="J405">
            <v>0</v>
          </cell>
          <cell r="M405">
            <v>7156.42</v>
          </cell>
          <cell r="P405">
            <v>12895.64</v>
          </cell>
          <cell r="S405">
            <v>10678.94</v>
          </cell>
          <cell r="V405">
            <v>11575.07</v>
          </cell>
          <cell r="Y405">
            <v>10520.6</v>
          </cell>
        </row>
        <row r="406">
          <cell r="B406" t="str">
            <v xml:space="preserve">Total </v>
          </cell>
          <cell r="H406">
            <v>0</v>
          </cell>
          <cell r="J406">
            <v>2449276.66</v>
          </cell>
          <cell r="M406">
            <v>2835527.06</v>
          </cell>
          <cell r="P406">
            <v>3507606.17</v>
          </cell>
          <cell r="S406">
            <v>3115911.3499999996</v>
          </cell>
          <cell r="V406">
            <v>3263340.3199999994</v>
          </cell>
          <cell r="Y406">
            <v>2667416.7400000002</v>
          </cell>
        </row>
        <row r="407">
          <cell r="B407" t="str">
            <v>RRR Integrity Check</v>
          </cell>
          <cell r="J407">
            <v>2449276.66</v>
          </cell>
          <cell r="M407">
            <v>2835527.06</v>
          </cell>
          <cell r="P407">
            <v>3507606.17</v>
          </cell>
          <cell r="S407">
            <v>3115911.35</v>
          </cell>
          <cell r="V407">
            <v>3263340.3199999994</v>
          </cell>
          <cell r="Y407">
            <v>0</v>
          </cell>
        </row>
        <row r="408">
          <cell r="B408" t="str">
            <v xml:space="preserve">4805-Operation Supervision and Engineering
</v>
          </cell>
          <cell r="H408">
            <v>0</v>
          </cell>
          <cell r="J408">
            <v>0</v>
          </cell>
          <cell r="M408">
            <v>0</v>
          </cell>
          <cell r="P408">
            <v>0</v>
          </cell>
          <cell r="S408">
            <v>0</v>
          </cell>
          <cell r="V408">
            <v>0</v>
          </cell>
          <cell r="Y408">
            <v>0</v>
          </cell>
        </row>
        <row r="409">
          <cell r="B409" t="str">
            <v xml:space="preserve">4810-Load Dispatching
</v>
          </cell>
          <cell r="H409">
            <v>0</v>
          </cell>
          <cell r="J409">
            <v>0</v>
          </cell>
          <cell r="M409">
            <v>0</v>
          </cell>
          <cell r="P409">
            <v>0</v>
          </cell>
          <cell r="S409">
            <v>0</v>
          </cell>
          <cell r="V409">
            <v>0</v>
          </cell>
          <cell r="Y409">
            <v>0</v>
          </cell>
        </row>
        <row r="410">
          <cell r="B410" t="str">
            <v xml:space="preserve">4815-Station Buildings and Fixtures Expenses
</v>
          </cell>
          <cell r="H410">
            <v>0</v>
          </cell>
          <cell r="J410">
            <v>0</v>
          </cell>
          <cell r="M410">
            <v>0</v>
          </cell>
          <cell r="P410">
            <v>0</v>
          </cell>
          <cell r="S410">
            <v>0</v>
          </cell>
          <cell r="V410">
            <v>0</v>
          </cell>
          <cell r="Y410">
            <v>0</v>
          </cell>
        </row>
        <row r="411">
          <cell r="B411" t="str">
            <v xml:space="preserve">4820-Transformer Station Equipment - Operating Labour
</v>
          </cell>
          <cell r="H411">
            <v>0</v>
          </cell>
          <cell r="J411">
            <v>0</v>
          </cell>
          <cell r="M411">
            <v>0</v>
          </cell>
          <cell r="P411">
            <v>0</v>
          </cell>
          <cell r="S411">
            <v>0</v>
          </cell>
          <cell r="V411">
            <v>0</v>
          </cell>
          <cell r="Y411">
            <v>0</v>
          </cell>
        </row>
        <row r="412">
          <cell r="B412" t="str">
            <v xml:space="preserve">4825-Transformer Station Equipment - Operating Supplies and Expense
</v>
          </cell>
          <cell r="H412">
            <v>0</v>
          </cell>
          <cell r="J412">
            <v>0</v>
          </cell>
          <cell r="M412">
            <v>0</v>
          </cell>
          <cell r="P412">
            <v>0</v>
          </cell>
          <cell r="S412">
            <v>0</v>
          </cell>
          <cell r="V412">
            <v>0</v>
          </cell>
          <cell r="Y412">
            <v>0</v>
          </cell>
        </row>
        <row r="413">
          <cell r="B413" t="str">
            <v xml:space="preserve">4830-Overhead Line Expenses
</v>
          </cell>
          <cell r="H413">
            <v>0</v>
          </cell>
          <cell r="J413">
            <v>0</v>
          </cell>
          <cell r="M413">
            <v>0</v>
          </cell>
          <cell r="P413">
            <v>0</v>
          </cell>
          <cell r="S413">
            <v>0</v>
          </cell>
          <cell r="V413">
            <v>0</v>
          </cell>
          <cell r="Y413">
            <v>0</v>
          </cell>
        </row>
        <row r="414">
          <cell r="B414" t="str">
            <v xml:space="preserve">4835-Underground Line Expenses
</v>
          </cell>
          <cell r="H414">
            <v>0</v>
          </cell>
          <cell r="J414">
            <v>0</v>
          </cell>
          <cell r="M414">
            <v>0</v>
          </cell>
          <cell r="P414">
            <v>0</v>
          </cell>
          <cell r="S414">
            <v>0</v>
          </cell>
          <cell r="V414">
            <v>0</v>
          </cell>
          <cell r="Y414">
            <v>0</v>
          </cell>
        </row>
        <row r="415">
          <cell r="B415" t="str">
            <v xml:space="preserve">4840-Transmission of Electricity by Others
</v>
          </cell>
          <cell r="H415">
            <v>0</v>
          </cell>
          <cell r="J415">
            <v>0</v>
          </cell>
          <cell r="M415">
            <v>0</v>
          </cell>
          <cell r="P415">
            <v>0</v>
          </cell>
          <cell r="S415">
            <v>0</v>
          </cell>
          <cell r="V415">
            <v>0</v>
          </cell>
          <cell r="Y415">
            <v>0</v>
          </cell>
        </row>
        <row r="416">
          <cell r="B416" t="str">
            <v xml:space="preserve">4845-Miscellaneous Transmission Expense
</v>
          </cell>
          <cell r="H416">
            <v>0</v>
          </cell>
          <cell r="J416">
            <v>0</v>
          </cell>
          <cell r="M416">
            <v>0</v>
          </cell>
          <cell r="P416">
            <v>0</v>
          </cell>
          <cell r="S416">
            <v>0</v>
          </cell>
          <cell r="V416">
            <v>0</v>
          </cell>
          <cell r="Y416">
            <v>0</v>
          </cell>
        </row>
        <row r="417">
          <cell r="B417" t="str">
            <v xml:space="preserve">4850-Rents
</v>
          </cell>
          <cell r="H417">
            <v>0</v>
          </cell>
          <cell r="J417">
            <v>0</v>
          </cell>
          <cell r="M417">
            <v>0</v>
          </cell>
          <cell r="P417">
            <v>0</v>
          </cell>
          <cell r="S417">
            <v>0</v>
          </cell>
          <cell r="V417">
            <v>0</v>
          </cell>
          <cell r="Y417">
            <v>0</v>
          </cell>
        </row>
        <row r="418">
          <cell r="B418" t="str">
            <v xml:space="preserve">4905-Maintenance Supervision and Engineering
</v>
          </cell>
          <cell r="H418">
            <v>0</v>
          </cell>
          <cell r="J418">
            <v>0</v>
          </cell>
          <cell r="M418">
            <v>0</v>
          </cell>
          <cell r="P418">
            <v>0</v>
          </cell>
          <cell r="S418">
            <v>0</v>
          </cell>
          <cell r="V418">
            <v>0</v>
          </cell>
          <cell r="Y418">
            <v>0</v>
          </cell>
        </row>
        <row r="419">
          <cell r="B419" t="str">
            <v xml:space="preserve">4910-Maintenance of Transformer Station Buildings and Fixtures
</v>
          </cell>
          <cell r="H419">
            <v>0</v>
          </cell>
          <cell r="J419">
            <v>0</v>
          </cell>
          <cell r="M419">
            <v>0</v>
          </cell>
          <cell r="P419">
            <v>0</v>
          </cell>
          <cell r="S419">
            <v>0</v>
          </cell>
          <cell r="V419">
            <v>0</v>
          </cell>
          <cell r="Y419">
            <v>0</v>
          </cell>
        </row>
        <row r="420">
          <cell r="B420" t="str">
            <v xml:space="preserve">4916-Maintenance of Transformer Station Equipment
</v>
          </cell>
          <cell r="H420">
            <v>0</v>
          </cell>
          <cell r="J420">
            <v>0</v>
          </cell>
          <cell r="M420">
            <v>0</v>
          </cell>
          <cell r="P420">
            <v>0</v>
          </cell>
          <cell r="S420">
            <v>0</v>
          </cell>
          <cell r="V420">
            <v>0</v>
          </cell>
          <cell r="Y420">
            <v>0</v>
          </cell>
        </row>
        <row r="421">
          <cell r="B421" t="str">
            <v xml:space="preserve">4930-Maintenance of Towers, Poles and Fixtures
</v>
          </cell>
          <cell r="H421">
            <v>0</v>
          </cell>
          <cell r="J421">
            <v>0</v>
          </cell>
          <cell r="M421">
            <v>0</v>
          </cell>
          <cell r="P421">
            <v>0</v>
          </cell>
          <cell r="S421">
            <v>0</v>
          </cell>
          <cell r="V421">
            <v>0</v>
          </cell>
          <cell r="Y421">
            <v>0</v>
          </cell>
        </row>
        <row r="422">
          <cell r="B422" t="str">
            <v xml:space="preserve">4935-Maintenance of Overhead Conductors and Devices
</v>
          </cell>
          <cell r="H422">
            <v>0</v>
          </cell>
          <cell r="J422">
            <v>0</v>
          </cell>
          <cell r="M422">
            <v>0</v>
          </cell>
          <cell r="P422">
            <v>0</v>
          </cell>
          <cell r="S422">
            <v>0</v>
          </cell>
          <cell r="V422">
            <v>0</v>
          </cell>
          <cell r="Y422">
            <v>0</v>
          </cell>
        </row>
        <row r="423">
          <cell r="B423" t="str">
            <v xml:space="preserve">4940-Maintenance of Overhead Lines - Right of Way
</v>
          </cell>
          <cell r="H423">
            <v>0</v>
          </cell>
          <cell r="J423">
            <v>0</v>
          </cell>
          <cell r="M423">
            <v>0</v>
          </cell>
          <cell r="P423">
            <v>0</v>
          </cell>
          <cell r="S423">
            <v>0</v>
          </cell>
          <cell r="V423">
            <v>0</v>
          </cell>
          <cell r="Y423">
            <v>0</v>
          </cell>
        </row>
        <row r="424">
          <cell r="B424" t="str">
            <v xml:space="preserve">4945-Maintenance of Overhead Lines - Roads and Trails Repairs
</v>
          </cell>
          <cell r="H424">
            <v>0</v>
          </cell>
          <cell r="J424">
            <v>0</v>
          </cell>
          <cell r="M424">
            <v>0</v>
          </cell>
          <cell r="P424">
            <v>0</v>
          </cell>
          <cell r="S424">
            <v>0</v>
          </cell>
          <cell r="V424">
            <v>0</v>
          </cell>
          <cell r="Y424">
            <v>0</v>
          </cell>
        </row>
        <row r="425">
          <cell r="B425" t="str">
            <v xml:space="preserve">4950-Maintenance of Overhead Lines - Snow Removal from Roads and Trails
</v>
          </cell>
          <cell r="H425">
            <v>0</v>
          </cell>
          <cell r="J425">
            <v>0</v>
          </cell>
          <cell r="M425">
            <v>0</v>
          </cell>
          <cell r="P425">
            <v>0</v>
          </cell>
          <cell r="S425">
            <v>0</v>
          </cell>
          <cell r="V425">
            <v>0</v>
          </cell>
          <cell r="Y425">
            <v>0</v>
          </cell>
        </row>
        <row r="426">
          <cell r="B426" t="str">
            <v xml:space="preserve">4960-Maintenance of Underground Lines
</v>
          </cell>
          <cell r="H426">
            <v>0</v>
          </cell>
          <cell r="J426">
            <v>0</v>
          </cell>
          <cell r="M426">
            <v>0</v>
          </cell>
          <cell r="P426">
            <v>0</v>
          </cell>
          <cell r="S426">
            <v>0</v>
          </cell>
          <cell r="V426">
            <v>0</v>
          </cell>
          <cell r="Y426">
            <v>0</v>
          </cell>
        </row>
        <row r="427">
          <cell r="B427" t="str">
            <v xml:space="preserve">4965-Maintenance of Miscellaneous Transmission Plant
</v>
          </cell>
          <cell r="H427">
            <v>0</v>
          </cell>
          <cell r="J427">
            <v>0</v>
          </cell>
          <cell r="M427">
            <v>0</v>
          </cell>
          <cell r="P427">
            <v>0</v>
          </cell>
          <cell r="S427">
            <v>0</v>
          </cell>
          <cell r="V427">
            <v>0</v>
          </cell>
          <cell r="Y427">
            <v>0</v>
          </cell>
        </row>
        <row r="428">
          <cell r="B428" t="str">
            <v xml:space="preserve">Total </v>
          </cell>
          <cell r="H428">
            <v>0</v>
          </cell>
          <cell r="J428">
            <v>0</v>
          </cell>
          <cell r="M428">
            <v>0</v>
          </cell>
          <cell r="P428">
            <v>0</v>
          </cell>
          <cell r="S428">
            <v>0</v>
          </cell>
          <cell r="V428">
            <v>0</v>
          </cell>
          <cell r="Y428">
            <v>0</v>
          </cell>
        </row>
        <row r="429">
          <cell r="B429" t="str">
            <v>RRR Integrity Check</v>
          </cell>
          <cell r="J429">
            <v>0</v>
          </cell>
          <cell r="M429">
            <v>0</v>
          </cell>
          <cell r="P429">
            <v>0</v>
          </cell>
          <cell r="S429">
            <v>0</v>
          </cell>
          <cell r="V429">
            <v>0</v>
          </cell>
          <cell r="Y429">
            <v>0</v>
          </cell>
        </row>
        <row r="430">
          <cell r="B430" t="str">
            <v xml:space="preserve">5005-Operation Supervision and Engineering
</v>
          </cell>
          <cell r="H430">
            <v>0</v>
          </cell>
          <cell r="J430">
            <v>0</v>
          </cell>
          <cell r="M430">
            <v>0</v>
          </cell>
          <cell r="P430">
            <v>0</v>
          </cell>
          <cell r="S430">
            <v>0</v>
          </cell>
          <cell r="V430">
            <v>0</v>
          </cell>
          <cell r="Y430">
            <v>0</v>
          </cell>
        </row>
        <row r="431">
          <cell r="B431" t="str">
            <v xml:space="preserve">5010-Load Dispatching
</v>
          </cell>
          <cell r="H431">
            <v>0</v>
          </cell>
          <cell r="J431">
            <v>0</v>
          </cell>
          <cell r="M431">
            <v>0</v>
          </cell>
          <cell r="P431">
            <v>0</v>
          </cell>
          <cell r="S431">
            <v>0</v>
          </cell>
          <cell r="V431">
            <v>0</v>
          </cell>
          <cell r="Y431">
            <v>0</v>
          </cell>
        </row>
        <row r="432">
          <cell r="B432" t="str">
            <v xml:space="preserve">5012-Station Buildings and Fixtures Expense
</v>
          </cell>
          <cell r="H432">
            <v>0</v>
          </cell>
          <cell r="J432">
            <v>0</v>
          </cell>
          <cell r="M432">
            <v>0</v>
          </cell>
          <cell r="P432">
            <v>0</v>
          </cell>
          <cell r="S432">
            <v>0</v>
          </cell>
          <cell r="V432">
            <v>0</v>
          </cell>
          <cell r="Y432">
            <v>0</v>
          </cell>
        </row>
        <row r="433">
          <cell r="B433" t="str">
            <v xml:space="preserve">5014-Transformer Station Equipment - Operation Labour
</v>
          </cell>
          <cell r="H433">
            <v>0</v>
          </cell>
          <cell r="J433">
            <v>0</v>
          </cell>
          <cell r="M433">
            <v>0</v>
          </cell>
          <cell r="P433">
            <v>0</v>
          </cell>
          <cell r="S433">
            <v>0</v>
          </cell>
          <cell r="V433">
            <v>0</v>
          </cell>
          <cell r="Y433">
            <v>0</v>
          </cell>
        </row>
        <row r="434">
          <cell r="B434" t="str">
            <v xml:space="preserve">5015-Transformer Station Equipment - Operation Supplies and Expenses
</v>
          </cell>
          <cell r="H434">
            <v>0</v>
          </cell>
          <cell r="J434">
            <v>0</v>
          </cell>
          <cell r="M434">
            <v>0</v>
          </cell>
          <cell r="P434">
            <v>0</v>
          </cell>
          <cell r="S434">
            <v>0</v>
          </cell>
          <cell r="V434">
            <v>0</v>
          </cell>
          <cell r="Y434">
            <v>0</v>
          </cell>
        </row>
        <row r="435">
          <cell r="B435" t="str">
            <v xml:space="preserve">5016-Distribution Station Equipment - Operation Labour
</v>
          </cell>
          <cell r="H435">
            <v>0</v>
          </cell>
          <cell r="J435">
            <v>2899.95</v>
          </cell>
          <cell r="M435">
            <v>2223.59</v>
          </cell>
          <cell r="P435">
            <v>2530.9</v>
          </cell>
          <cell r="S435">
            <v>3467.6</v>
          </cell>
          <cell r="V435">
            <v>2991.14</v>
          </cell>
          <cell r="Y435">
            <v>2030.44</v>
          </cell>
        </row>
        <row r="436">
          <cell r="B436" t="str">
            <v xml:space="preserve">5017-Distribution Station Equipment - Operation Supplies and Expenses
</v>
          </cell>
          <cell r="H436">
            <v>0</v>
          </cell>
          <cell r="J436">
            <v>1124</v>
          </cell>
          <cell r="M436">
            <v>270</v>
          </cell>
          <cell r="P436">
            <v>859.22</v>
          </cell>
          <cell r="S436">
            <v>0</v>
          </cell>
          <cell r="V436">
            <v>0</v>
          </cell>
          <cell r="Y436">
            <v>50</v>
          </cell>
        </row>
        <row r="437">
          <cell r="B437" t="str">
            <v xml:space="preserve">5020-Overhead Distribution Lines and Feeders - Operation Labour
</v>
          </cell>
          <cell r="H437">
            <v>0</v>
          </cell>
          <cell r="J437">
            <v>160543.41</v>
          </cell>
          <cell r="M437">
            <v>165675.26999999999</v>
          </cell>
          <cell r="P437">
            <v>179100.73</v>
          </cell>
          <cell r="S437">
            <v>171305.24</v>
          </cell>
          <cell r="V437">
            <v>178142.46000000002</v>
          </cell>
          <cell r="Y437">
            <v>162956.96</v>
          </cell>
        </row>
        <row r="438">
          <cell r="B438" t="str">
            <v xml:space="preserve">5025-Overhead Distribution Lines and Feeders - Operation Supplies and Expenses
</v>
          </cell>
          <cell r="H438">
            <v>0</v>
          </cell>
          <cell r="J438">
            <v>31166.99</v>
          </cell>
          <cell r="M438">
            <v>50236.34</v>
          </cell>
          <cell r="P438">
            <v>36130.519999999997</v>
          </cell>
          <cell r="S438">
            <v>30993.759999999998</v>
          </cell>
          <cell r="V438">
            <v>53230.89</v>
          </cell>
          <cell r="Y438">
            <v>63380.92</v>
          </cell>
        </row>
        <row r="439">
          <cell r="B439" t="str">
            <v xml:space="preserve">5030-Overhead Subtransmission Feeders - Operation
</v>
          </cell>
          <cell r="H439">
            <v>0</v>
          </cell>
          <cell r="J439">
            <v>0</v>
          </cell>
          <cell r="M439">
            <v>0</v>
          </cell>
          <cell r="P439">
            <v>0</v>
          </cell>
          <cell r="S439">
            <v>0</v>
          </cell>
          <cell r="V439">
            <v>0</v>
          </cell>
          <cell r="Y439">
            <v>0</v>
          </cell>
        </row>
        <row r="440">
          <cell r="B440" t="str">
            <v xml:space="preserve">5035-Overhead Distribution Transformers- Operation
</v>
          </cell>
          <cell r="H440">
            <v>0</v>
          </cell>
          <cell r="J440">
            <v>0</v>
          </cell>
          <cell r="M440">
            <v>0</v>
          </cell>
          <cell r="P440">
            <v>0</v>
          </cell>
          <cell r="S440">
            <v>0</v>
          </cell>
          <cell r="V440">
            <v>0</v>
          </cell>
          <cell r="Y440">
            <v>0</v>
          </cell>
        </row>
        <row r="441">
          <cell r="B441" t="str">
            <v xml:space="preserve">5040-Underground Distribution Lines and Feeders - Operation Labour
</v>
          </cell>
          <cell r="H441">
            <v>0</v>
          </cell>
          <cell r="J441">
            <v>0</v>
          </cell>
          <cell r="M441">
            <v>0</v>
          </cell>
          <cell r="P441">
            <v>0</v>
          </cell>
          <cell r="S441">
            <v>0</v>
          </cell>
          <cell r="V441">
            <v>0</v>
          </cell>
          <cell r="Y441">
            <v>0</v>
          </cell>
        </row>
        <row r="442">
          <cell r="B442" t="str">
            <v xml:space="preserve">5045-Underground Distribution Lines and Feeders - Operation Supplies and Expenses
</v>
          </cell>
          <cell r="H442">
            <v>0</v>
          </cell>
          <cell r="J442">
            <v>0</v>
          </cell>
          <cell r="M442">
            <v>0</v>
          </cell>
          <cell r="P442">
            <v>0</v>
          </cell>
          <cell r="S442">
            <v>0</v>
          </cell>
          <cell r="V442">
            <v>0</v>
          </cell>
          <cell r="Y442">
            <v>0</v>
          </cell>
        </row>
        <row r="443">
          <cell r="B443" t="str">
            <v xml:space="preserve">5050-Underground Subtransmission Feeders - Operation
</v>
          </cell>
          <cell r="H443">
            <v>0</v>
          </cell>
          <cell r="J443">
            <v>0</v>
          </cell>
          <cell r="M443">
            <v>0</v>
          </cell>
          <cell r="P443">
            <v>0</v>
          </cell>
          <cell r="S443">
            <v>0</v>
          </cell>
          <cell r="V443">
            <v>0</v>
          </cell>
          <cell r="Y443">
            <v>0</v>
          </cell>
        </row>
        <row r="444">
          <cell r="B444" t="str">
            <v xml:space="preserve">5055-Underground Distribution Transformers - Operation
</v>
          </cell>
          <cell r="H444">
            <v>0</v>
          </cell>
          <cell r="J444">
            <v>0</v>
          </cell>
          <cell r="M444">
            <v>0</v>
          </cell>
          <cell r="P444">
            <v>0</v>
          </cell>
          <cell r="S444">
            <v>0</v>
          </cell>
          <cell r="V444">
            <v>0</v>
          </cell>
          <cell r="Y444">
            <v>0</v>
          </cell>
        </row>
        <row r="445">
          <cell r="B445" t="str">
            <v xml:space="preserve">5060-Street Lighting and Signal System Expense
</v>
          </cell>
          <cell r="H445">
            <v>0</v>
          </cell>
          <cell r="J445">
            <v>0</v>
          </cell>
          <cell r="M445">
            <v>0</v>
          </cell>
          <cell r="P445">
            <v>0</v>
          </cell>
          <cell r="S445">
            <v>0</v>
          </cell>
          <cell r="V445">
            <v>0</v>
          </cell>
          <cell r="Y445">
            <v>0</v>
          </cell>
        </row>
        <row r="446">
          <cell r="B446" t="str">
            <v xml:space="preserve">5065-Meter Expense
</v>
          </cell>
          <cell r="H446">
            <v>0</v>
          </cell>
          <cell r="J446">
            <v>92076.41</v>
          </cell>
          <cell r="M446">
            <v>1119.9000000000001</v>
          </cell>
          <cell r="P446">
            <v>1675.4</v>
          </cell>
          <cell r="S446">
            <v>572.37</v>
          </cell>
          <cell r="V446">
            <v>514.32000000000005</v>
          </cell>
          <cell r="Y446">
            <v>7009.77</v>
          </cell>
        </row>
        <row r="447">
          <cell r="B447" t="str">
            <v xml:space="preserve">5070-Customer Premises - Operation Labour
</v>
          </cell>
          <cell r="H447">
            <v>0</v>
          </cell>
          <cell r="J447">
            <v>0</v>
          </cell>
          <cell r="M447">
            <v>0</v>
          </cell>
          <cell r="P447">
            <v>0</v>
          </cell>
          <cell r="S447">
            <v>0</v>
          </cell>
          <cell r="V447">
            <v>0</v>
          </cell>
          <cell r="Y447">
            <v>0</v>
          </cell>
        </row>
        <row r="448">
          <cell r="B448" t="str">
            <v xml:space="preserve">5075-Customer Premises - Materials and Expenses
</v>
          </cell>
          <cell r="H448">
            <v>0</v>
          </cell>
          <cell r="J448">
            <v>0</v>
          </cell>
          <cell r="M448">
            <v>0</v>
          </cell>
          <cell r="P448">
            <v>0</v>
          </cell>
          <cell r="S448">
            <v>0</v>
          </cell>
          <cell r="V448">
            <v>0</v>
          </cell>
          <cell r="Y448">
            <v>0</v>
          </cell>
        </row>
        <row r="449">
          <cell r="B449" t="str">
            <v xml:space="preserve">5085-Miscellaneous Distribution Expense
</v>
          </cell>
          <cell r="H449">
            <v>0</v>
          </cell>
          <cell r="J449">
            <v>0</v>
          </cell>
          <cell r="M449">
            <v>0</v>
          </cell>
          <cell r="P449">
            <v>0</v>
          </cell>
          <cell r="S449">
            <v>0</v>
          </cell>
          <cell r="V449">
            <v>0</v>
          </cell>
          <cell r="Y449">
            <v>0</v>
          </cell>
        </row>
        <row r="450">
          <cell r="B450" t="str">
            <v xml:space="preserve">5090-Underground Distribution Lines and Feeders - Rental Paid
</v>
          </cell>
          <cell r="H450">
            <v>0</v>
          </cell>
          <cell r="J450">
            <v>0</v>
          </cell>
          <cell r="M450">
            <v>0</v>
          </cell>
          <cell r="P450">
            <v>0</v>
          </cell>
          <cell r="S450">
            <v>0</v>
          </cell>
          <cell r="V450">
            <v>0</v>
          </cell>
          <cell r="Y450">
            <v>0</v>
          </cell>
        </row>
        <row r="451">
          <cell r="B451" t="str">
            <v xml:space="preserve">5095-Overhead Distribution Lines and Feeders - Rental Paid
</v>
          </cell>
          <cell r="H451">
            <v>0</v>
          </cell>
          <cell r="J451">
            <v>1900.34</v>
          </cell>
          <cell r="M451">
            <v>886.91</v>
          </cell>
          <cell r="P451">
            <v>2913.77</v>
          </cell>
          <cell r="S451">
            <v>1900.34</v>
          </cell>
          <cell r="V451">
            <v>1453.28</v>
          </cell>
          <cell r="Y451">
            <v>2480.9699999999998</v>
          </cell>
        </row>
        <row r="452">
          <cell r="B452" t="str">
            <v xml:space="preserve">5096-Other Rent
</v>
          </cell>
          <cell r="H452">
            <v>0</v>
          </cell>
          <cell r="J452">
            <v>0</v>
          </cell>
          <cell r="M452">
            <v>0</v>
          </cell>
          <cell r="P452">
            <v>0</v>
          </cell>
          <cell r="S452">
            <v>0</v>
          </cell>
          <cell r="V452">
            <v>0</v>
          </cell>
          <cell r="Y452">
            <v>0</v>
          </cell>
        </row>
        <row r="453">
          <cell r="B453" t="str">
            <v>Sub-Total</v>
          </cell>
          <cell r="H453">
            <v>0</v>
          </cell>
          <cell r="J453">
            <v>289711.10000000003</v>
          </cell>
          <cell r="M453">
            <v>220412.00999999998</v>
          </cell>
          <cell r="P453">
            <v>223210.53999999998</v>
          </cell>
          <cell r="S453">
            <v>208239.31</v>
          </cell>
          <cell r="V453">
            <v>236332.09000000005</v>
          </cell>
          <cell r="Y453">
            <v>237909.06</v>
          </cell>
        </row>
        <row r="455">
          <cell r="B455" t="str">
            <v xml:space="preserve">5105-Maintenance Supervision and Engineering
</v>
          </cell>
          <cell r="H455">
            <v>0</v>
          </cell>
          <cell r="J455">
            <v>0</v>
          </cell>
          <cell r="M455">
            <v>0</v>
          </cell>
          <cell r="P455">
            <v>0</v>
          </cell>
          <cell r="S455">
            <v>0</v>
          </cell>
          <cell r="V455">
            <v>0</v>
          </cell>
          <cell r="Y455">
            <v>0</v>
          </cell>
        </row>
        <row r="456">
          <cell r="B456" t="str">
            <v xml:space="preserve">5110-Maintenance of Buildings and Fixtures - Distribution Stations
</v>
          </cell>
          <cell r="H456">
            <v>0</v>
          </cell>
          <cell r="J456">
            <v>0</v>
          </cell>
          <cell r="M456">
            <v>0</v>
          </cell>
          <cell r="P456">
            <v>0</v>
          </cell>
          <cell r="S456">
            <v>0</v>
          </cell>
          <cell r="V456">
            <v>0</v>
          </cell>
          <cell r="Y456">
            <v>0</v>
          </cell>
        </row>
        <row r="457">
          <cell r="B457" t="str">
            <v xml:space="preserve">5112-Maintenance of Transformer Station Equipment
</v>
          </cell>
          <cell r="H457">
            <v>0</v>
          </cell>
          <cell r="J457">
            <v>0</v>
          </cell>
          <cell r="M457">
            <v>0</v>
          </cell>
          <cell r="P457">
            <v>0</v>
          </cell>
          <cell r="S457">
            <v>0</v>
          </cell>
          <cell r="V457">
            <v>0</v>
          </cell>
          <cell r="Y457">
            <v>0</v>
          </cell>
        </row>
        <row r="458">
          <cell r="B458" t="str">
            <v xml:space="preserve">5114-Maintenance of Distribution Station Equipment
</v>
          </cell>
          <cell r="H458">
            <v>0</v>
          </cell>
          <cell r="J458">
            <v>0</v>
          </cell>
          <cell r="M458">
            <v>0</v>
          </cell>
          <cell r="P458">
            <v>0</v>
          </cell>
          <cell r="S458">
            <v>0</v>
          </cell>
          <cell r="V458">
            <v>0</v>
          </cell>
          <cell r="Y458">
            <v>0</v>
          </cell>
        </row>
        <row r="459">
          <cell r="B459" t="str">
            <v xml:space="preserve">5120-Maintenance of Poles, Towers and Fixtures
</v>
          </cell>
          <cell r="H459">
            <v>0</v>
          </cell>
          <cell r="J459">
            <v>0</v>
          </cell>
          <cell r="M459">
            <v>0</v>
          </cell>
          <cell r="P459">
            <v>0</v>
          </cell>
          <cell r="S459">
            <v>0</v>
          </cell>
          <cell r="V459">
            <v>0</v>
          </cell>
          <cell r="Y459">
            <v>0</v>
          </cell>
        </row>
        <row r="460">
          <cell r="B460" t="str">
            <v xml:space="preserve">5125-Maintenance of Overhead Conductors and Devices
</v>
          </cell>
          <cell r="H460">
            <v>0</v>
          </cell>
          <cell r="J460">
            <v>0</v>
          </cell>
          <cell r="M460">
            <v>0</v>
          </cell>
          <cell r="P460">
            <v>0</v>
          </cell>
          <cell r="S460">
            <v>0</v>
          </cell>
          <cell r="V460">
            <v>0</v>
          </cell>
          <cell r="Y460">
            <v>0</v>
          </cell>
        </row>
        <row r="461">
          <cell r="B461" t="str">
            <v xml:space="preserve">5130-Maintenance of Overhead Services
</v>
          </cell>
          <cell r="H461">
            <v>0</v>
          </cell>
          <cell r="J461">
            <v>0</v>
          </cell>
          <cell r="M461">
            <v>0</v>
          </cell>
          <cell r="P461">
            <v>0</v>
          </cell>
          <cell r="S461">
            <v>0</v>
          </cell>
          <cell r="V461">
            <v>0</v>
          </cell>
          <cell r="Y461">
            <v>0</v>
          </cell>
        </row>
        <row r="462">
          <cell r="B462" t="str">
            <v xml:space="preserve">5135-Overhead Distribution Lines and Feeders - Right of Way
</v>
          </cell>
          <cell r="H462">
            <v>0</v>
          </cell>
          <cell r="J462">
            <v>0</v>
          </cell>
          <cell r="M462">
            <v>0</v>
          </cell>
          <cell r="P462">
            <v>0</v>
          </cell>
          <cell r="S462">
            <v>0</v>
          </cell>
          <cell r="V462">
            <v>0</v>
          </cell>
          <cell r="Y462">
            <v>0</v>
          </cell>
        </row>
        <row r="463">
          <cell r="B463" t="str">
            <v xml:space="preserve">5145-Maintenance of Underground Conduit
</v>
          </cell>
          <cell r="H463">
            <v>0</v>
          </cell>
          <cell r="J463">
            <v>0</v>
          </cell>
          <cell r="M463">
            <v>0</v>
          </cell>
          <cell r="P463">
            <v>0</v>
          </cell>
          <cell r="S463">
            <v>0</v>
          </cell>
          <cell r="V463">
            <v>0</v>
          </cell>
          <cell r="Y463">
            <v>0</v>
          </cell>
        </row>
        <row r="464">
          <cell r="B464" t="str">
            <v xml:space="preserve">5150-Maintenance of Underground Conductors and Devices
</v>
          </cell>
          <cell r="H464">
            <v>0</v>
          </cell>
          <cell r="J464">
            <v>0</v>
          </cell>
          <cell r="M464">
            <v>0</v>
          </cell>
          <cell r="P464">
            <v>0</v>
          </cell>
          <cell r="S464">
            <v>0</v>
          </cell>
          <cell r="V464">
            <v>0</v>
          </cell>
          <cell r="Y464">
            <v>0</v>
          </cell>
        </row>
        <row r="465">
          <cell r="B465" t="str">
            <v xml:space="preserve">5155-Maintenance of Underground Services
</v>
          </cell>
          <cell r="H465">
            <v>0</v>
          </cell>
          <cell r="J465">
            <v>0</v>
          </cell>
          <cell r="M465">
            <v>0</v>
          </cell>
          <cell r="P465">
            <v>0</v>
          </cell>
          <cell r="S465">
            <v>0</v>
          </cell>
          <cell r="V465">
            <v>0</v>
          </cell>
          <cell r="Y465">
            <v>0</v>
          </cell>
        </row>
        <row r="466">
          <cell r="B466" t="str">
            <v xml:space="preserve">5160-Maintenance of Line Transformers
</v>
          </cell>
          <cell r="H466">
            <v>0</v>
          </cell>
          <cell r="J466">
            <v>0</v>
          </cell>
          <cell r="M466">
            <v>0</v>
          </cell>
          <cell r="P466">
            <v>0</v>
          </cell>
          <cell r="S466">
            <v>0</v>
          </cell>
          <cell r="V466">
            <v>0</v>
          </cell>
          <cell r="Y466">
            <v>0</v>
          </cell>
        </row>
        <row r="467">
          <cell r="B467" t="str">
            <v xml:space="preserve">5165-Maintenance of Street Lighting and Signal Systems
</v>
          </cell>
          <cell r="H467">
            <v>0</v>
          </cell>
          <cell r="J467">
            <v>0</v>
          </cell>
          <cell r="M467">
            <v>0</v>
          </cell>
          <cell r="P467">
            <v>0</v>
          </cell>
          <cell r="S467">
            <v>0</v>
          </cell>
          <cell r="V467">
            <v>0</v>
          </cell>
          <cell r="Y467">
            <v>0</v>
          </cell>
        </row>
        <row r="468">
          <cell r="B468" t="str">
            <v xml:space="preserve">5170-Sentinel Lights - Labour
</v>
          </cell>
          <cell r="H468">
            <v>0</v>
          </cell>
          <cell r="J468">
            <v>0</v>
          </cell>
          <cell r="M468">
            <v>0</v>
          </cell>
          <cell r="P468">
            <v>0</v>
          </cell>
          <cell r="S468">
            <v>0</v>
          </cell>
          <cell r="V468">
            <v>0</v>
          </cell>
          <cell r="Y468">
            <v>0</v>
          </cell>
        </row>
        <row r="469">
          <cell r="B469" t="str">
            <v xml:space="preserve">5172-Sentinel Lights - Materials and Expenses
</v>
          </cell>
          <cell r="H469">
            <v>0</v>
          </cell>
          <cell r="J469">
            <v>0</v>
          </cell>
          <cell r="M469">
            <v>0</v>
          </cell>
          <cell r="P469">
            <v>0</v>
          </cell>
          <cell r="S469">
            <v>0</v>
          </cell>
          <cell r="V469">
            <v>0</v>
          </cell>
          <cell r="Y469">
            <v>0</v>
          </cell>
        </row>
        <row r="470">
          <cell r="B470" t="str">
            <v xml:space="preserve">5175-Maintenance of Meters
</v>
          </cell>
          <cell r="H470">
            <v>0</v>
          </cell>
          <cell r="J470">
            <v>0</v>
          </cell>
          <cell r="M470">
            <v>0</v>
          </cell>
          <cell r="P470">
            <v>0</v>
          </cell>
          <cell r="S470">
            <v>0</v>
          </cell>
          <cell r="V470">
            <v>0</v>
          </cell>
          <cell r="Y470">
            <v>0</v>
          </cell>
        </row>
        <row r="471">
          <cell r="B471" t="str">
            <v xml:space="preserve">5178-Customer Installations Expenses- Leased Property
</v>
          </cell>
          <cell r="H471">
            <v>0</v>
          </cell>
          <cell r="J471">
            <v>0</v>
          </cell>
          <cell r="M471">
            <v>0</v>
          </cell>
          <cell r="P471">
            <v>0</v>
          </cell>
          <cell r="S471">
            <v>0</v>
          </cell>
          <cell r="V471">
            <v>0</v>
          </cell>
          <cell r="Y471">
            <v>0</v>
          </cell>
        </row>
        <row r="472">
          <cell r="B472" t="str">
            <v xml:space="preserve">5185-Water Heater Rentals - Labour
</v>
          </cell>
          <cell r="H472">
            <v>0</v>
          </cell>
          <cell r="J472">
            <v>0</v>
          </cell>
          <cell r="M472">
            <v>0</v>
          </cell>
          <cell r="P472">
            <v>0</v>
          </cell>
          <cell r="S472">
            <v>0</v>
          </cell>
          <cell r="V472">
            <v>0</v>
          </cell>
          <cell r="Y472">
            <v>0</v>
          </cell>
        </row>
        <row r="473">
          <cell r="B473" t="str">
            <v xml:space="preserve">5186-Water Heater Rentals - Materials and Expenses
</v>
          </cell>
          <cell r="H473">
            <v>0</v>
          </cell>
          <cell r="J473">
            <v>0</v>
          </cell>
          <cell r="M473">
            <v>0</v>
          </cell>
          <cell r="P473">
            <v>0</v>
          </cell>
          <cell r="S473">
            <v>0</v>
          </cell>
          <cell r="V473">
            <v>0</v>
          </cell>
          <cell r="Y473">
            <v>0</v>
          </cell>
        </row>
        <row r="474">
          <cell r="B474" t="str">
            <v xml:space="preserve">5190-Water Heater Controls - Labour
</v>
          </cell>
          <cell r="H474">
            <v>0</v>
          </cell>
          <cell r="J474">
            <v>0</v>
          </cell>
          <cell r="M474">
            <v>0</v>
          </cell>
          <cell r="P474">
            <v>0</v>
          </cell>
          <cell r="S474">
            <v>0</v>
          </cell>
          <cell r="V474">
            <v>0</v>
          </cell>
          <cell r="Y474">
            <v>0</v>
          </cell>
        </row>
        <row r="475">
          <cell r="B475" t="str">
            <v xml:space="preserve">5192-Water Heater Controls - Materials and Expenses
</v>
          </cell>
          <cell r="H475">
            <v>0</v>
          </cell>
          <cell r="J475">
            <v>0</v>
          </cell>
          <cell r="M475">
            <v>0</v>
          </cell>
          <cell r="P475">
            <v>0</v>
          </cell>
          <cell r="S475">
            <v>0</v>
          </cell>
          <cell r="V475">
            <v>0</v>
          </cell>
          <cell r="Y475">
            <v>0</v>
          </cell>
        </row>
        <row r="476">
          <cell r="B476" t="str">
            <v xml:space="preserve">5195-Maintenance of Other Installations on Customer Premises
</v>
          </cell>
          <cell r="H476">
            <v>0</v>
          </cell>
          <cell r="J476">
            <v>0</v>
          </cell>
          <cell r="M476">
            <v>0</v>
          </cell>
          <cell r="P476">
            <v>0</v>
          </cell>
          <cell r="S476">
            <v>0</v>
          </cell>
          <cell r="V476">
            <v>0</v>
          </cell>
          <cell r="Y476">
            <v>0</v>
          </cell>
        </row>
        <row r="477">
          <cell r="B477" t="str">
            <v>Sub-Total</v>
          </cell>
          <cell r="H477">
            <v>0</v>
          </cell>
          <cell r="J477">
            <v>0</v>
          </cell>
          <cell r="M477">
            <v>0</v>
          </cell>
          <cell r="P477">
            <v>0</v>
          </cell>
          <cell r="S477">
            <v>0</v>
          </cell>
          <cell r="V477">
            <v>0</v>
          </cell>
          <cell r="Y477">
            <v>0</v>
          </cell>
        </row>
        <row r="478">
          <cell r="B478" t="str">
            <v xml:space="preserve">Total </v>
          </cell>
          <cell r="H478">
            <v>0</v>
          </cell>
          <cell r="J478">
            <v>289711.10000000003</v>
          </cell>
          <cell r="M478">
            <v>220412.00999999998</v>
          </cell>
          <cell r="P478">
            <v>223210.53999999998</v>
          </cell>
          <cell r="S478">
            <v>208239.31</v>
          </cell>
          <cell r="V478">
            <v>236332.09000000005</v>
          </cell>
          <cell r="Y478">
            <v>237909.06</v>
          </cell>
        </row>
        <row r="479">
          <cell r="B479" t="str">
            <v>RRR Integrity Check</v>
          </cell>
          <cell r="J479">
            <v>289711.09999999998</v>
          </cell>
          <cell r="M479">
            <v>220412.01</v>
          </cell>
          <cell r="P479">
            <v>223210.54</v>
          </cell>
          <cell r="S479">
            <v>208239.31</v>
          </cell>
          <cell r="V479">
            <v>236332.09000000005</v>
          </cell>
          <cell r="Y479">
            <v>0</v>
          </cell>
        </row>
        <row r="480">
          <cell r="B480" t="str">
            <v xml:space="preserve">5205-Purchase of Transmission and System Services
</v>
          </cell>
          <cell r="H480">
            <v>0</v>
          </cell>
          <cell r="J480">
            <v>0</v>
          </cell>
          <cell r="M480">
            <v>0</v>
          </cell>
          <cell r="P480">
            <v>0</v>
          </cell>
          <cell r="S480">
            <v>0</v>
          </cell>
          <cell r="V480">
            <v>0</v>
          </cell>
          <cell r="Y480">
            <v>0</v>
          </cell>
        </row>
        <row r="481">
          <cell r="B481" t="str">
            <v xml:space="preserve">5210-Transmission Charges
</v>
          </cell>
          <cell r="H481">
            <v>0</v>
          </cell>
          <cell r="J481">
            <v>0</v>
          </cell>
          <cell r="M481">
            <v>0</v>
          </cell>
          <cell r="P481">
            <v>0</v>
          </cell>
          <cell r="S481">
            <v>0</v>
          </cell>
          <cell r="V481">
            <v>0</v>
          </cell>
          <cell r="Y481">
            <v>0</v>
          </cell>
        </row>
        <row r="482">
          <cell r="B482" t="str">
            <v xml:space="preserve">5215-Transmission Charges Recovered
</v>
          </cell>
          <cell r="H482">
            <v>0</v>
          </cell>
          <cell r="J482">
            <v>0</v>
          </cell>
          <cell r="M482">
            <v>0</v>
          </cell>
          <cell r="P482">
            <v>0</v>
          </cell>
          <cell r="S482">
            <v>0</v>
          </cell>
          <cell r="V482">
            <v>0</v>
          </cell>
          <cell r="Y482">
            <v>0</v>
          </cell>
        </row>
        <row r="483">
          <cell r="B483" t="str">
            <v xml:space="preserve">Total </v>
          </cell>
          <cell r="H483">
            <v>0</v>
          </cell>
          <cell r="J483">
            <v>0</v>
          </cell>
          <cell r="M483">
            <v>0</v>
          </cell>
          <cell r="P483">
            <v>0</v>
          </cell>
          <cell r="S483">
            <v>0</v>
          </cell>
          <cell r="V483">
            <v>0</v>
          </cell>
          <cell r="Y483">
            <v>0</v>
          </cell>
        </row>
        <row r="484">
          <cell r="B484" t="str">
            <v>RRR Integrity Check</v>
          </cell>
          <cell r="J484">
            <v>0</v>
          </cell>
          <cell r="M484">
            <v>0</v>
          </cell>
          <cell r="P484">
            <v>0</v>
          </cell>
          <cell r="S484">
            <v>0</v>
          </cell>
          <cell r="V484">
            <v>0</v>
          </cell>
          <cell r="Y484">
            <v>0</v>
          </cell>
        </row>
        <row r="485">
          <cell r="B485" t="str">
            <v xml:space="preserve">5305-Supervision
</v>
          </cell>
          <cell r="H485">
            <v>0</v>
          </cell>
          <cell r="J485">
            <v>0</v>
          </cell>
          <cell r="M485">
            <v>0</v>
          </cell>
          <cell r="P485">
            <v>0</v>
          </cell>
          <cell r="S485">
            <v>0</v>
          </cell>
          <cell r="V485">
            <v>0</v>
          </cell>
          <cell r="Y485">
            <v>0</v>
          </cell>
        </row>
        <row r="486">
          <cell r="B486" t="str">
            <v xml:space="preserve">5310-Meter Reading Expense
</v>
          </cell>
          <cell r="H486">
            <v>0</v>
          </cell>
          <cell r="J486">
            <v>22033.32</v>
          </cell>
          <cell r="M486">
            <v>34611.56</v>
          </cell>
          <cell r="P486">
            <v>30966.66</v>
          </cell>
          <cell r="S486">
            <v>32959.160000000003</v>
          </cell>
          <cell r="V486">
            <v>35466.490000000005</v>
          </cell>
          <cell r="Y486">
            <v>41027.29</v>
          </cell>
        </row>
        <row r="487">
          <cell r="B487" t="str">
            <v xml:space="preserve">5315-Customer Billing
</v>
          </cell>
          <cell r="H487">
            <v>0</v>
          </cell>
          <cell r="J487">
            <v>69445.05</v>
          </cell>
          <cell r="M487">
            <v>73804.95</v>
          </cell>
          <cell r="P487">
            <v>74871.41</v>
          </cell>
          <cell r="S487">
            <v>78035.350000000006</v>
          </cell>
          <cell r="V487">
            <v>78927.149999999994</v>
          </cell>
          <cell r="Y487">
            <v>80401.11</v>
          </cell>
        </row>
        <row r="488">
          <cell r="B488" t="str">
            <v xml:space="preserve">5320-Collecting
</v>
          </cell>
          <cell r="H488">
            <v>0</v>
          </cell>
          <cell r="J488">
            <v>0</v>
          </cell>
          <cell r="M488">
            <v>0</v>
          </cell>
          <cell r="P488">
            <v>0</v>
          </cell>
          <cell r="S488">
            <v>0</v>
          </cell>
          <cell r="V488">
            <v>0</v>
          </cell>
          <cell r="Y488">
            <v>0</v>
          </cell>
        </row>
        <row r="489">
          <cell r="B489" t="str">
            <v xml:space="preserve">5325-Collecting- Cash Over and Short
</v>
          </cell>
          <cell r="H489">
            <v>0</v>
          </cell>
          <cell r="J489">
            <v>0</v>
          </cell>
          <cell r="M489">
            <v>0</v>
          </cell>
          <cell r="P489">
            <v>0</v>
          </cell>
          <cell r="S489">
            <v>0</v>
          </cell>
          <cell r="V489">
            <v>0</v>
          </cell>
          <cell r="Y489">
            <v>0</v>
          </cell>
        </row>
        <row r="490">
          <cell r="B490" t="str">
            <v xml:space="preserve">5330-Collection Charges
</v>
          </cell>
          <cell r="H490">
            <v>0</v>
          </cell>
          <cell r="J490">
            <v>0</v>
          </cell>
          <cell r="M490">
            <v>0</v>
          </cell>
          <cell r="P490">
            <v>0</v>
          </cell>
          <cell r="S490">
            <v>0</v>
          </cell>
          <cell r="V490">
            <v>0</v>
          </cell>
          <cell r="Y490">
            <v>0</v>
          </cell>
        </row>
        <row r="491">
          <cell r="B491" t="str">
            <v xml:space="preserve">5335-Bad Debt Expense
</v>
          </cell>
          <cell r="H491">
            <v>0</v>
          </cell>
          <cell r="J491">
            <v>4107.05</v>
          </cell>
          <cell r="M491">
            <v>6668.99</v>
          </cell>
          <cell r="P491">
            <v>29771.17</v>
          </cell>
          <cell r="S491">
            <v>18900.41</v>
          </cell>
          <cell r="V491">
            <v>6763.22</v>
          </cell>
          <cell r="Y491">
            <v>-208.49</v>
          </cell>
        </row>
        <row r="492">
          <cell r="B492" t="str">
            <v xml:space="preserve">5340-Miscellaneous Customer Accounts Expenses
</v>
          </cell>
          <cell r="H492">
            <v>0</v>
          </cell>
          <cell r="J492">
            <v>0</v>
          </cell>
          <cell r="M492">
            <v>0</v>
          </cell>
          <cell r="P492">
            <v>0</v>
          </cell>
          <cell r="S492">
            <v>0</v>
          </cell>
          <cell r="V492">
            <v>0</v>
          </cell>
          <cell r="Y492">
            <v>0</v>
          </cell>
        </row>
        <row r="493">
          <cell r="B493" t="str">
            <v xml:space="preserve">Total </v>
          </cell>
          <cell r="H493">
            <v>0</v>
          </cell>
          <cell r="J493">
            <v>95585.42</v>
          </cell>
          <cell r="M493">
            <v>115085.5</v>
          </cell>
          <cell r="P493">
            <v>135609.24</v>
          </cell>
          <cell r="S493">
            <v>129894.92000000001</v>
          </cell>
          <cell r="V493">
            <v>121156.86</v>
          </cell>
          <cell r="Y493">
            <v>121219.90999999999</v>
          </cell>
        </row>
        <row r="494">
          <cell r="B494" t="str">
            <v>RRR Integrity Check</v>
          </cell>
          <cell r="J494">
            <v>95585.42</v>
          </cell>
          <cell r="M494">
            <v>115085.5</v>
          </cell>
          <cell r="P494">
            <v>135609.24</v>
          </cell>
          <cell r="S494">
            <v>129894.92</v>
          </cell>
          <cell r="V494">
            <v>121156.86</v>
          </cell>
          <cell r="Y494">
            <v>0</v>
          </cell>
        </row>
        <row r="495">
          <cell r="B495" t="str">
            <v xml:space="preserve">5405-Supervision
</v>
          </cell>
          <cell r="H495">
            <v>0</v>
          </cell>
          <cell r="J495">
            <v>0</v>
          </cell>
          <cell r="M495">
            <v>0</v>
          </cell>
          <cell r="P495">
            <v>0</v>
          </cell>
          <cell r="S495">
            <v>0</v>
          </cell>
          <cell r="V495">
            <v>0</v>
          </cell>
          <cell r="Y495">
            <v>0</v>
          </cell>
        </row>
        <row r="496">
          <cell r="B496" t="str">
            <v xml:space="preserve">5410-Community Relations - Sundry
</v>
          </cell>
          <cell r="H496">
            <v>0</v>
          </cell>
          <cell r="J496">
            <v>115</v>
          </cell>
          <cell r="M496">
            <v>415</v>
          </cell>
          <cell r="P496">
            <v>415</v>
          </cell>
          <cell r="S496">
            <v>115</v>
          </cell>
          <cell r="V496">
            <v>415</v>
          </cell>
          <cell r="Y496">
            <v>415</v>
          </cell>
        </row>
        <row r="497">
          <cell r="B497" t="str">
            <v xml:space="preserve">5415-Energy Conservation
</v>
          </cell>
          <cell r="H497">
            <v>0</v>
          </cell>
          <cell r="J497">
            <v>0</v>
          </cell>
          <cell r="M497">
            <v>0</v>
          </cell>
          <cell r="P497">
            <v>0</v>
          </cell>
          <cell r="S497">
            <v>0</v>
          </cell>
          <cell r="V497">
            <v>0</v>
          </cell>
          <cell r="Y497">
            <v>0</v>
          </cell>
        </row>
        <row r="498">
          <cell r="B498" t="str">
            <v xml:space="preserve">5420-Community Safety Program
</v>
          </cell>
          <cell r="H498">
            <v>0</v>
          </cell>
          <cell r="J498">
            <v>0</v>
          </cell>
          <cell r="M498">
            <v>0</v>
          </cell>
          <cell r="P498">
            <v>0</v>
          </cell>
          <cell r="S498">
            <v>0</v>
          </cell>
          <cell r="V498">
            <v>0</v>
          </cell>
          <cell r="Y498">
            <v>0</v>
          </cell>
        </row>
        <row r="499">
          <cell r="B499" t="str">
            <v xml:space="preserve">5425-Miscellaneous Customer Service and Informational Expenses
</v>
          </cell>
          <cell r="H499">
            <v>0</v>
          </cell>
          <cell r="J499">
            <v>0</v>
          </cell>
          <cell r="M499">
            <v>0</v>
          </cell>
          <cell r="P499">
            <v>0</v>
          </cell>
          <cell r="S499">
            <v>0</v>
          </cell>
          <cell r="V499">
            <v>0</v>
          </cell>
          <cell r="Y499">
            <v>0</v>
          </cell>
        </row>
        <row r="500">
          <cell r="B500" t="str">
            <v xml:space="preserve">5505-Supervision
</v>
          </cell>
          <cell r="H500">
            <v>0</v>
          </cell>
          <cell r="J500">
            <v>0</v>
          </cell>
          <cell r="M500">
            <v>0</v>
          </cell>
          <cell r="P500">
            <v>0</v>
          </cell>
          <cell r="S500">
            <v>0</v>
          </cell>
          <cell r="V500">
            <v>0</v>
          </cell>
          <cell r="Y500">
            <v>0</v>
          </cell>
        </row>
        <row r="501">
          <cell r="B501" t="str">
            <v xml:space="preserve">5510-Demonstrating and Selling Expense
</v>
          </cell>
          <cell r="H501">
            <v>0</v>
          </cell>
          <cell r="J501">
            <v>0</v>
          </cell>
          <cell r="M501">
            <v>0</v>
          </cell>
          <cell r="P501">
            <v>0</v>
          </cell>
          <cell r="S501">
            <v>0</v>
          </cell>
          <cell r="V501">
            <v>0</v>
          </cell>
          <cell r="Y501">
            <v>0</v>
          </cell>
        </row>
        <row r="502">
          <cell r="B502" t="str">
            <v xml:space="preserve">5515-Advertising Expense
</v>
          </cell>
          <cell r="H502">
            <v>0</v>
          </cell>
          <cell r="J502">
            <v>0</v>
          </cell>
          <cell r="M502">
            <v>0</v>
          </cell>
          <cell r="P502">
            <v>0</v>
          </cell>
          <cell r="S502">
            <v>0</v>
          </cell>
          <cell r="V502">
            <v>0</v>
          </cell>
          <cell r="Y502">
            <v>0</v>
          </cell>
        </row>
        <row r="503">
          <cell r="B503" t="str">
            <v xml:space="preserve">5520-Miscellaneous Sales Expense
</v>
          </cell>
          <cell r="H503">
            <v>0</v>
          </cell>
          <cell r="J503">
            <v>0</v>
          </cell>
          <cell r="M503">
            <v>0</v>
          </cell>
          <cell r="P503">
            <v>0</v>
          </cell>
          <cell r="S503">
            <v>0</v>
          </cell>
          <cell r="V503">
            <v>0</v>
          </cell>
          <cell r="Y503">
            <v>0</v>
          </cell>
        </row>
        <row r="504">
          <cell r="B504" t="str">
            <v xml:space="preserve">Total </v>
          </cell>
          <cell r="H504">
            <v>0</v>
          </cell>
          <cell r="J504">
            <v>115</v>
          </cell>
          <cell r="M504">
            <v>415</v>
          </cell>
          <cell r="P504">
            <v>415</v>
          </cell>
          <cell r="S504">
            <v>115</v>
          </cell>
          <cell r="V504">
            <v>415</v>
          </cell>
          <cell r="Y504">
            <v>415</v>
          </cell>
        </row>
        <row r="505">
          <cell r="B505" t="str">
            <v>RRR Integrity Check</v>
          </cell>
          <cell r="J505">
            <v>115</v>
          </cell>
          <cell r="M505">
            <v>415</v>
          </cell>
          <cell r="P505">
            <v>415</v>
          </cell>
          <cell r="S505">
            <v>115</v>
          </cell>
          <cell r="V505">
            <v>415</v>
          </cell>
          <cell r="Y505">
            <v>0</v>
          </cell>
        </row>
        <row r="506">
          <cell r="B506" t="str">
            <v xml:space="preserve">5605-Executive Salaries and Expenses
</v>
          </cell>
          <cell r="H506">
            <v>0</v>
          </cell>
          <cell r="J506">
            <v>13200</v>
          </cell>
          <cell r="M506">
            <v>13200</v>
          </cell>
          <cell r="P506">
            <v>12200</v>
          </cell>
          <cell r="S506">
            <v>13200</v>
          </cell>
          <cell r="V506">
            <v>13200</v>
          </cell>
          <cell r="Y506">
            <v>13100</v>
          </cell>
        </row>
        <row r="507">
          <cell r="B507" t="str">
            <v xml:space="preserve">5610-Management Salaries and Expenses
</v>
          </cell>
          <cell r="H507">
            <v>0</v>
          </cell>
          <cell r="J507">
            <v>59567.07</v>
          </cell>
          <cell r="M507">
            <v>64246.02</v>
          </cell>
          <cell r="P507">
            <v>60027.29</v>
          </cell>
          <cell r="S507">
            <v>60694.78</v>
          </cell>
          <cell r="V507">
            <v>87775.03</v>
          </cell>
          <cell r="Y507">
            <v>109621.63</v>
          </cell>
        </row>
        <row r="508">
          <cell r="B508" t="str">
            <v xml:space="preserve">5615-General Administrative Salaries and Expenses
</v>
          </cell>
          <cell r="H508">
            <v>0</v>
          </cell>
          <cell r="J508">
            <v>13718.39</v>
          </cell>
          <cell r="M508">
            <v>14304.15</v>
          </cell>
          <cell r="P508">
            <v>14999.81</v>
          </cell>
          <cell r="S508">
            <v>14457.16</v>
          </cell>
          <cell r="V508">
            <v>17664.239999999998</v>
          </cell>
          <cell r="Y508">
            <v>14465.42</v>
          </cell>
        </row>
        <row r="509">
          <cell r="B509" t="str">
            <v xml:space="preserve">5620-Office Supplies and Expenses
</v>
          </cell>
          <cell r="H509">
            <v>0</v>
          </cell>
          <cell r="J509">
            <v>19193.5</v>
          </cell>
          <cell r="M509">
            <v>22016.66</v>
          </cell>
          <cell r="P509">
            <v>20587.310000000001</v>
          </cell>
          <cell r="S509">
            <v>25504.86</v>
          </cell>
          <cell r="V509">
            <v>26671.68</v>
          </cell>
          <cell r="Y509">
            <v>19138.13</v>
          </cell>
        </row>
        <row r="510">
          <cell r="B510" t="str">
            <v xml:space="preserve">5625-Administrative Expense Transferred/Credit
</v>
          </cell>
          <cell r="H510">
            <v>0</v>
          </cell>
          <cell r="J510">
            <v>0</v>
          </cell>
          <cell r="M510">
            <v>0</v>
          </cell>
          <cell r="P510">
            <v>0</v>
          </cell>
          <cell r="S510">
            <v>0</v>
          </cell>
          <cell r="V510">
            <v>0</v>
          </cell>
          <cell r="Y510">
            <v>0</v>
          </cell>
        </row>
        <row r="511">
          <cell r="B511" t="str">
            <v xml:space="preserve">5630-Outside Services Employed
</v>
          </cell>
          <cell r="H511">
            <v>0</v>
          </cell>
          <cell r="J511">
            <v>58598.09</v>
          </cell>
          <cell r="M511">
            <v>39715.18</v>
          </cell>
          <cell r="P511">
            <v>49125.2</v>
          </cell>
          <cell r="S511">
            <v>110675.31</v>
          </cell>
          <cell r="V511">
            <v>76785.06</v>
          </cell>
          <cell r="Y511">
            <v>65107.08</v>
          </cell>
        </row>
        <row r="512">
          <cell r="B512" t="str">
            <v xml:space="preserve">5635-Property Insurance
</v>
          </cell>
          <cell r="H512">
            <v>0</v>
          </cell>
          <cell r="J512">
            <v>13544.23</v>
          </cell>
          <cell r="M512">
            <v>14490.62</v>
          </cell>
          <cell r="P512">
            <v>13769.97</v>
          </cell>
          <cell r="S512">
            <v>14916.1</v>
          </cell>
          <cell r="V512">
            <v>4421.41</v>
          </cell>
          <cell r="Y512">
            <v>9393</v>
          </cell>
        </row>
        <row r="513">
          <cell r="B513" t="str">
            <v xml:space="preserve">5640-Injuries and Damages
</v>
          </cell>
          <cell r="H513">
            <v>0</v>
          </cell>
          <cell r="J513">
            <v>6424.71</v>
          </cell>
          <cell r="M513">
            <v>6809.12</v>
          </cell>
          <cell r="P513">
            <v>7499.82</v>
          </cell>
          <cell r="S513">
            <v>7020.81</v>
          </cell>
          <cell r="V513">
            <v>7533.53</v>
          </cell>
          <cell r="Y513">
            <v>8624.76</v>
          </cell>
        </row>
        <row r="514">
          <cell r="B514" t="str">
            <v xml:space="preserve">5645-Employee Pensions and Benefits
</v>
          </cell>
          <cell r="H514">
            <v>0</v>
          </cell>
          <cell r="J514">
            <v>63665.24</v>
          </cell>
          <cell r="M514">
            <v>73123.7</v>
          </cell>
          <cell r="P514">
            <v>69280.03</v>
          </cell>
          <cell r="S514">
            <v>63952.77</v>
          </cell>
          <cell r="V514">
            <v>73205.459999999992</v>
          </cell>
          <cell r="Y514">
            <v>83741.91</v>
          </cell>
        </row>
        <row r="515">
          <cell r="B515" t="str">
            <v>5646 Employee Pensions and OPEB</v>
          </cell>
          <cell r="H515">
            <v>0</v>
          </cell>
          <cell r="J515">
            <v>0</v>
          </cell>
          <cell r="M515">
            <v>0</v>
          </cell>
          <cell r="P515">
            <v>0</v>
          </cell>
          <cell r="S515">
            <v>0</v>
          </cell>
          <cell r="V515">
            <v>0</v>
          </cell>
          <cell r="Y515">
            <v>0</v>
          </cell>
        </row>
        <row r="516">
          <cell r="B516" t="str">
            <v>5647 Employee Sick Leave</v>
          </cell>
          <cell r="H516">
            <v>0</v>
          </cell>
          <cell r="J516">
            <v>0</v>
          </cell>
          <cell r="M516">
            <v>0</v>
          </cell>
          <cell r="P516">
            <v>0</v>
          </cell>
          <cell r="S516">
            <v>0</v>
          </cell>
          <cell r="V516">
            <v>0</v>
          </cell>
          <cell r="Y516">
            <v>0</v>
          </cell>
        </row>
        <row r="517">
          <cell r="B517" t="str">
            <v xml:space="preserve">5650-Franchise Requirements
</v>
          </cell>
          <cell r="H517">
            <v>0</v>
          </cell>
          <cell r="J517">
            <v>0</v>
          </cell>
          <cell r="M517">
            <v>0</v>
          </cell>
          <cell r="P517">
            <v>0</v>
          </cell>
          <cell r="S517">
            <v>0</v>
          </cell>
          <cell r="V517">
            <v>0</v>
          </cell>
          <cell r="Y517">
            <v>0</v>
          </cell>
        </row>
        <row r="518">
          <cell r="B518" t="str">
            <v xml:space="preserve">5655-Regulatory Expenses
</v>
          </cell>
          <cell r="H518">
            <v>0</v>
          </cell>
          <cell r="J518">
            <v>6785.2</v>
          </cell>
          <cell r="M518">
            <v>18809.32</v>
          </cell>
          <cell r="P518">
            <v>7225.81</v>
          </cell>
          <cell r="S518">
            <v>7774.19</v>
          </cell>
          <cell r="V518">
            <v>8933.7900000000009</v>
          </cell>
          <cell r="Y518">
            <v>8392.02</v>
          </cell>
        </row>
        <row r="519">
          <cell r="B519" t="str">
            <v xml:space="preserve">5660-General Advertising Expenses
</v>
          </cell>
          <cell r="H519">
            <v>0</v>
          </cell>
          <cell r="J519">
            <v>0</v>
          </cell>
          <cell r="M519">
            <v>0</v>
          </cell>
          <cell r="P519">
            <v>0</v>
          </cell>
          <cell r="S519">
            <v>0</v>
          </cell>
          <cell r="V519">
            <v>0</v>
          </cell>
          <cell r="Y519">
            <v>0</v>
          </cell>
        </row>
        <row r="520">
          <cell r="B520" t="str">
            <v xml:space="preserve">5665-Miscellaneous General Expenses
</v>
          </cell>
          <cell r="H520">
            <v>0</v>
          </cell>
          <cell r="J520">
            <v>28498.97</v>
          </cell>
          <cell r="M520">
            <v>33843.58</v>
          </cell>
          <cell r="P520">
            <v>128723.25</v>
          </cell>
          <cell r="S520">
            <v>72119.59</v>
          </cell>
          <cell r="V520">
            <v>67942.439999999988</v>
          </cell>
          <cell r="Y520">
            <v>23457.91</v>
          </cell>
        </row>
        <row r="521">
          <cell r="B521" t="str">
            <v xml:space="preserve">5670-Rent
</v>
          </cell>
          <cell r="H521">
            <v>0</v>
          </cell>
          <cell r="J521">
            <v>0</v>
          </cell>
          <cell r="M521">
            <v>0</v>
          </cell>
          <cell r="P521">
            <v>0</v>
          </cell>
          <cell r="S521">
            <v>0</v>
          </cell>
          <cell r="V521">
            <v>0</v>
          </cell>
          <cell r="Y521">
            <v>0</v>
          </cell>
        </row>
        <row r="522">
          <cell r="B522" t="str">
            <v>5672 Lease Payment Expense</v>
          </cell>
          <cell r="H522">
            <v>0</v>
          </cell>
          <cell r="J522">
            <v>0</v>
          </cell>
          <cell r="M522">
            <v>0</v>
          </cell>
          <cell r="P522">
            <v>0</v>
          </cell>
          <cell r="S522">
            <v>0</v>
          </cell>
          <cell r="V522">
            <v>0</v>
          </cell>
          <cell r="Y522">
            <v>0</v>
          </cell>
        </row>
        <row r="523">
          <cell r="B523" t="str">
            <v xml:space="preserve">5675-Maintenance of General Plant
</v>
          </cell>
          <cell r="H523">
            <v>0</v>
          </cell>
          <cell r="J523">
            <v>0</v>
          </cell>
          <cell r="M523">
            <v>0</v>
          </cell>
          <cell r="P523">
            <v>0</v>
          </cell>
          <cell r="S523">
            <v>0</v>
          </cell>
          <cell r="V523">
            <v>0</v>
          </cell>
          <cell r="Y523">
            <v>0</v>
          </cell>
        </row>
        <row r="524">
          <cell r="B524" t="str">
            <v xml:space="preserve">5680-Electrical Safety Authority Fees
</v>
          </cell>
          <cell r="H524">
            <v>0</v>
          </cell>
          <cell r="J524">
            <v>0</v>
          </cell>
          <cell r="M524">
            <v>0</v>
          </cell>
          <cell r="P524">
            <v>0</v>
          </cell>
          <cell r="S524">
            <v>0</v>
          </cell>
          <cell r="V524">
            <v>0</v>
          </cell>
          <cell r="Y524">
            <v>0</v>
          </cell>
        </row>
        <row r="525">
          <cell r="B525" t="str">
            <v xml:space="preserve">5681-Special Purpose Charge Expense
</v>
          </cell>
          <cell r="H525">
            <v>0</v>
          </cell>
          <cell r="J525">
            <v>0</v>
          </cell>
          <cell r="M525">
            <v>0</v>
          </cell>
          <cell r="P525">
            <v>0</v>
          </cell>
          <cell r="S525">
            <v>0</v>
          </cell>
          <cell r="V525">
            <v>0</v>
          </cell>
          <cell r="Y525">
            <v>0</v>
          </cell>
        </row>
        <row r="526">
          <cell r="B526" t="str">
            <v xml:space="preserve">5685-Independent Market Operator Fees and Penalties
</v>
          </cell>
          <cell r="H526">
            <v>0</v>
          </cell>
          <cell r="J526">
            <v>0</v>
          </cell>
          <cell r="M526">
            <v>0</v>
          </cell>
          <cell r="P526">
            <v>0</v>
          </cell>
          <cell r="S526">
            <v>0</v>
          </cell>
          <cell r="V526">
            <v>0</v>
          </cell>
          <cell r="Y526">
            <v>0</v>
          </cell>
        </row>
        <row r="527">
          <cell r="B527" t="str">
            <v xml:space="preserve">5695-OM&amp;A Contra
</v>
          </cell>
          <cell r="H527">
            <v>0</v>
          </cell>
          <cell r="J527">
            <v>0</v>
          </cell>
          <cell r="M527">
            <v>0</v>
          </cell>
          <cell r="P527">
            <v>0</v>
          </cell>
          <cell r="S527">
            <v>0</v>
          </cell>
          <cell r="V527">
            <v>0</v>
          </cell>
          <cell r="Y527">
            <v>0</v>
          </cell>
        </row>
        <row r="528">
          <cell r="B528" t="str">
            <v xml:space="preserve">Total </v>
          </cell>
          <cell r="H528">
            <v>0</v>
          </cell>
          <cell r="J528">
            <v>283195.40000000002</v>
          </cell>
          <cell r="M528">
            <v>300558.34999999998</v>
          </cell>
          <cell r="P528">
            <v>383438.49</v>
          </cell>
          <cell r="S528">
            <v>390315.56999999995</v>
          </cell>
          <cell r="V528">
            <v>384132.63999999996</v>
          </cell>
          <cell r="Y528">
            <v>355041.86000000004</v>
          </cell>
        </row>
        <row r="529">
          <cell r="B529" t="str">
            <v>RRR Integrity Check</v>
          </cell>
          <cell r="J529">
            <v>283195.40000000002</v>
          </cell>
          <cell r="M529">
            <v>300558.34999999998</v>
          </cell>
          <cell r="P529">
            <v>383438.49</v>
          </cell>
          <cell r="S529">
            <v>390315.57</v>
          </cell>
          <cell r="V529">
            <v>384132.64</v>
          </cell>
          <cell r="Y529">
            <v>0</v>
          </cell>
        </row>
        <row r="530">
          <cell r="B530" t="str">
            <v xml:space="preserve">5705-Amortization Expense - Property Plant, and Equipment
</v>
          </cell>
          <cell r="H530">
            <v>0</v>
          </cell>
          <cell r="J530">
            <v>113902.86</v>
          </cell>
          <cell r="M530">
            <v>72024.75</v>
          </cell>
          <cell r="P530">
            <v>72465.66</v>
          </cell>
          <cell r="S530">
            <v>50827</v>
          </cell>
          <cell r="V530">
            <v>52874.3</v>
          </cell>
          <cell r="Y530">
            <v>49113.74</v>
          </cell>
        </row>
        <row r="531">
          <cell r="B531" t="str">
            <v xml:space="preserve">5710-Amortization of Limited Term Electric Plant
</v>
          </cell>
          <cell r="H531">
            <v>0</v>
          </cell>
          <cell r="J531">
            <v>0</v>
          </cell>
          <cell r="M531">
            <v>0</v>
          </cell>
          <cell r="P531">
            <v>0</v>
          </cell>
          <cell r="S531">
            <v>0</v>
          </cell>
          <cell r="V531">
            <v>0</v>
          </cell>
          <cell r="Y531">
            <v>0</v>
          </cell>
        </row>
        <row r="532">
          <cell r="B532" t="str">
            <v xml:space="preserve">5715-Amortization of Intangibles and Other Electric Plant
</v>
          </cell>
          <cell r="H532">
            <v>0</v>
          </cell>
          <cell r="J532">
            <v>0</v>
          </cell>
          <cell r="M532">
            <v>0</v>
          </cell>
          <cell r="P532">
            <v>0</v>
          </cell>
          <cell r="S532">
            <v>0</v>
          </cell>
          <cell r="V532">
            <v>0</v>
          </cell>
          <cell r="Y532">
            <v>0</v>
          </cell>
        </row>
        <row r="533">
          <cell r="B533" t="str">
            <v xml:space="preserve">5720-Amortization of Electric Plant Acquisition Adjustments
</v>
          </cell>
          <cell r="H533">
            <v>0</v>
          </cell>
          <cell r="J533">
            <v>0</v>
          </cell>
          <cell r="M533">
            <v>0</v>
          </cell>
          <cell r="P533">
            <v>0</v>
          </cell>
          <cell r="S533">
            <v>0</v>
          </cell>
          <cell r="V533">
            <v>0</v>
          </cell>
          <cell r="Y533">
            <v>0</v>
          </cell>
        </row>
        <row r="534">
          <cell r="B534" t="str">
            <v xml:space="preserve">5725-Miscellaneous Amortization
</v>
          </cell>
          <cell r="H534">
            <v>0</v>
          </cell>
          <cell r="J534">
            <v>0</v>
          </cell>
          <cell r="M534">
            <v>0</v>
          </cell>
          <cell r="P534">
            <v>0</v>
          </cell>
          <cell r="S534">
            <v>0</v>
          </cell>
          <cell r="V534">
            <v>0</v>
          </cell>
          <cell r="Y534">
            <v>0</v>
          </cell>
        </row>
        <row r="535">
          <cell r="B535" t="str">
            <v xml:space="preserve">5730-Amortization of Unrecovered Plant and Regulatory Study Costs
</v>
          </cell>
          <cell r="H535">
            <v>0</v>
          </cell>
          <cell r="J535">
            <v>0</v>
          </cell>
          <cell r="M535">
            <v>0</v>
          </cell>
          <cell r="P535">
            <v>0</v>
          </cell>
          <cell r="S535">
            <v>0</v>
          </cell>
          <cell r="V535">
            <v>0</v>
          </cell>
          <cell r="Y535">
            <v>0</v>
          </cell>
        </row>
        <row r="536">
          <cell r="B536" t="str">
            <v xml:space="preserve">5735-Amortization of Deferred Development Costs
</v>
          </cell>
          <cell r="H536">
            <v>0</v>
          </cell>
          <cell r="J536">
            <v>0</v>
          </cell>
          <cell r="M536">
            <v>0</v>
          </cell>
          <cell r="P536">
            <v>0</v>
          </cell>
          <cell r="S536">
            <v>0</v>
          </cell>
          <cell r="V536">
            <v>0</v>
          </cell>
          <cell r="Y536">
            <v>0</v>
          </cell>
        </row>
        <row r="537">
          <cell r="B537" t="str">
            <v xml:space="preserve">5740-Amortization of Deferred Charges
</v>
          </cell>
          <cell r="H537">
            <v>0</v>
          </cell>
          <cell r="J537">
            <v>0</v>
          </cell>
          <cell r="M537">
            <v>0</v>
          </cell>
          <cell r="P537">
            <v>0</v>
          </cell>
          <cell r="S537">
            <v>0</v>
          </cell>
          <cell r="V537">
            <v>0</v>
          </cell>
          <cell r="Y537">
            <v>0</v>
          </cell>
        </row>
        <row r="538">
          <cell r="B538" t="str">
            <v xml:space="preserve">Total </v>
          </cell>
          <cell r="H538">
            <v>0</v>
          </cell>
          <cell r="J538">
            <v>113902.86</v>
          </cell>
          <cell r="M538">
            <v>72024.75</v>
          </cell>
          <cell r="P538">
            <v>72465.66</v>
          </cell>
          <cell r="S538">
            <v>50827</v>
          </cell>
          <cell r="V538">
            <v>52874.3</v>
          </cell>
          <cell r="Y538">
            <v>49113.74</v>
          </cell>
        </row>
        <row r="539">
          <cell r="B539" t="str">
            <v>RRR Integrity Check</v>
          </cell>
          <cell r="J539">
            <v>113902.86</v>
          </cell>
          <cell r="M539">
            <v>72024.75</v>
          </cell>
          <cell r="P539">
            <v>72465.66</v>
          </cell>
          <cell r="S539">
            <v>50826.61</v>
          </cell>
          <cell r="V539">
            <v>52874.3</v>
          </cell>
          <cell r="Y539">
            <v>0</v>
          </cell>
        </row>
        <row r="540">
          <cell r="B540" t="str">
            <v xml:space="preserve">6005-Interest on Long Term Debt
</v>
          </cell>
          <cell r="H540">
            <v>0</v>
          </cell>
          <cell r="J540">
            <v>0</v>
          </cell>
          <cell r="M540">
            <v>0</v>
          </cell>
          <cell r="P540">
            <v>0</v>
          </cell>
          <cell r="S540">
            <v>0</v>
          </cell>
          <cell r="V540">
            <v>0</v>
          </cell>
          <cell r="Y540">
            <v>0</v>
          </cell>
        </row>
        <row r="541">
          <cell r="B541" t="str">
            <v xml:space="preserve">6010-Amortization of Debt Discount and Expense
</v>
          </cell>
          <cell r="H541">
            <v>0</v>
          </cell>
          <cell r="J541">
            <v>0</v>
          </cell>
          <cell r="M541">
            <v>0</v>
          </cell>
          <cell r="P541">
            <v>0</v>
          </cell>
          <cell r="S541">
            <v>0</v>
          </cell>
          <cell r="V541">
            <v>0</v>
          </cell>
          <cell r="Y541">
            <v>0</v>
          </cell>
        </row>
        <row r="542">
          <cell r="B542" t="str">
            <v xml:space="preserve">6015-Amortization of Premium on Debt/Credit
</v>
          </cell>
          <cell r="H542">
            <v>0</v>
          </cell>
          <cell r="J542">
            <v>0</v>
          </cell>
          <cell r="M542">
            <v>0</v>
          </cell>
          <cell r="P542">
            <v>0</v>
          </cell>
          <cell r="S542">
            <v>0</v>
          </cell>
          <cell r="V542">
            <v>0</v>
          </cell>
          <cell r="Y542">
            <v>0</v>
          </cell>
        </row>
        <row r="543">
          <cell r="B543" t="str">
            <v xml:space="preserve">6020-Amortization of Loss on Reacquired Debt
</v>
          </cell>
          <cell r="H543">
            <v>0</v>
          </cell>
          <cell r="J543">
            <v>0</v>
          </cell>
          <cell r="M543">
            <v>0</v>
          </cell>
          <cell r="P543">
            <v>0</v>
          </cell>
          <cell r="S543">
            <v>0</v>
          </cell>
          <cell r="V543">
            <v>0</v>
          </cell>
          <cell r="Y543">
            <v>0</v>
          </cell>
        </row>
        <row r="544">
          <cell r="B544" t="str">
            <v xml:space="preserve">6025-Amortization of Gain on Reacquired Debt--Credit
</v>
          </cell>
          <cell r="H544">
            <v>0</v>
          </cell>
          <cell r="J544">
            <v>0</v>
          </cell>
          <cell r="M544">
            <v>0</v>
          </cell>
          <cell r="P544">
            <v>0</v>
          </cell>
          <cell r="S544">
            <v>0</v>
          </cell>
          <cell r="V544">
            <v>0</v>
          </cell>
          <cell r="Y544">
            <v>0</v>
          </cell>
        </row>
        <row r="545">
          <cell r="B545" t="str">
            <v xml:space="preserve">6030-Interest on Debt to Associated Companies
</v>
          </cell>
          <cell r="H545">
            <v>0</v>
          </cell>
          <cell r="J545">
            <v>0</v>
          </cell>
          <cell r="M545">
            <v>0</v>
          </cell>
          <cell r="P545">
            <v>0</v>
          </cell>
          <cell r="S545">
            <v>0</v>
          </cell>
          <cell r="V545">
            <v>0</v>
          </cell>
          <cell r="Y545">
            <v>0</v>
          </cell>
        </row>
        <row r="546">
          <cell r="B546" t="str">
            <v xml:space="preserve">6035-Other Interest Expense
</v>
          </cell>
          <cell r="H546">
            <v>0</v>
          </cell>
          <cell r="J546">
            <v>19758.77</v>
          </cell>
          <cell r="M546">
            <v>7170.13</v>
          </cell>
          <cell r="P546">
            <v>6037.39</v>
          </cell>
          <cell r="S546">
            <v>4490.2</v>
          </cell>
          <cell r="V546">
            <v>2425.4899999999998</v>
          </cell>
          <cell r="Y546">
            <v>4019.92</v>
          </cell>
        </row>
        <row r="547">
          <cell r="B547" t="str">
            <v xml:space="preserve">6040-Allowance for Borrowed Funds Used During Construction--Credit
</v>
          </cell>
          <cell r="H547">
            <v>0</v>
          </cell>
          <cell r="J547">
            <v>0</v>
          </cell>
          <cell r="M547">
            <v>0</v>
          </cell>
          <cell r="P547">
            <v>0</v>
          </cell>
          <cell r="S547">
            <v>0</v>
          </cell>
          <cell r="V547">
            <v>0</v>
          </cell>
          <cell r="Y547">
            <v>0</v>
          </cell>
        </row>
        <row r="548">
          <cell r="B548" t="str">
            <v xml:space="preserve">6042-Allowance For Other Funds Used During Construction
</v>
          </cell>
          <cell r="H548">
            <v>0</v>
          </cell>
          <cell r="J548">
            <v>0</v>
          </cell>
          <cell r="M548">
            <v>0</v>
          </cell>
          <cell r="P548">
            <v>0</v>
          </cell>
          <cell r="S548">
            <v>0</v>
          </cell>
          <cell r="V548">
            <v>0</v>
          </cell>
          <cell r="Y548">
            <v>0</v>
          </cell>
        </row>
        <row r="549">
          <cell r="B549" t="str">
            <v xml:space="preserve">6045-Interest Expense on Capital Lease Obligations
</v>
          </cell>
          <cell r="H549">
            <v>0</v>
          </cell>
          <cell r="J549">
            <v>0</v>
          </cell>
          <cell r="M549">
            <v>0</v>
          </cell>
          <cell r="P549">
            <v>0</v>
          </cell>
          <cell r="S549">
            <v>0</v>
          </cell>
          <cell r="V549">
            <v>0</v>
          </cell>
          <cell r="Y549">
            <v>0</v>
          </cell>
        </row>
        <row r="550">
          <cell r="B550" t="str">
            <v xml:space="preserve">Total </v>
          </cell>
          <cell r="H550">
            <v>0</v>
          </cell>
          <cell r="J550">
            <v>19758.77</v>
          </cell>
          <cell r="M550">
            <v>7170.13</v>
          </cell>
          <cell r="P550">
            <v>6037.39</v>
          </cell>
          <cell r="S550">
            <v>4490.2</v>
          </cell>
          <cell r="V550">
            <v>2425.4899999999998</v>
          </cell>
          <cell r="Y550">
            <v>4019.92</v>
          </cell>
        </row>
        <row r="551">
          <cell r="B551" t="str">
            <v>RRR Integrity Check</v>
          </cell>
          <cell r="J551">
            <v>19758.77</v>
          </cell>
          <cell r="M551">
            <v>7170.13</v>
          </cell>
          <cell r="P551">
            <v>6037.39</v>
          </cell>
          <cell r="S551">
            <v>4490.2</v>
          </cell>
          <cell r="V551">
            <v>2425.4899999999998</v>
          </cell>
          <cell r="Y551">
            <v>0</v>
          </cell>
        </row>
        <row r="552">
          <cell r="B552" t="str">
            <v xml:space="preserve">6105-Taxes Other Than Income Taxes
</v>
          </cell>
          <cell r="H552">
            <v>0</v>
          </cell>
          <cell r="J552">
            <v>9884.61</v>
          </cell>
          <cell r="M552">
            <v>7123.2</v>
          </cell>
          <cell r="P552">
            <v>7050.45</v>
          </cell>
          <cell r="S552">
            <v>6619.46</v>
          </cell>
          <cell r="V552">
            <v>6989.24</v>
          </cell>
          <cell r="Y552">
            <v>7915.78</v>
          </cell>
        </row>
        <row r="553">
          <cell r="B553" t="str">
            <v xml:space="preserve">6110-Income Taxes
</v>
          </cell>
          <cell r="H553">
            <v>0</v>
          </cell>
          <cell r="J553">
            <v>0</v>
          </cell>
          <cell r="M553">
            <v>0</v>
          </cell>
          <cell r="P553">
            <v>0</v>
          </cell>
          <cell r="S553">
            <v>0</v>
          </cell>
          <cell r="V553">
            <v>1902</v>
          </cell>
          <cell r="Y553">
            <v>4126</v>
          </cell>
        </row>
        <row r="554">
          <cell r="B554" t="str">
            <v xml:space="preserve">6115-Provision for Future Income Taxes
</v>
          </cell>
          <cell r="H554">
            <v>0</v>
          </cell>
          <cell r="J554">
            <v>0</v>
          </cell>
          <cell r="M554">
            <v>0</v>
          </cell>
          <cell r="P554">
            <v>0</v>
          </cell>
          <cell r="S554">
            <v>0</v>
          </cell>
          <cell r="V554">
            <v>0</v>
          </cell>
          <cell r="Y554">
            <v>0</v>
          </cell>
        </row>
        <row r="555">
          <cell r="B555" t="str">
            <v xml:space="preserve">Total </v>
          </cell>
          <cell r="H555">
            <v>0</v>
          </cell>
          <cell r="J555">
            <v>9884.61</v>
          </cell>
          <cell r="M555">
            <v>7123.2</v>
          </cell>
          <cell r="P555">
            <v>7050.45</v>
          </cell>
          <cell r="S555">
            <v>6619.46</v>
          </cell>
          <cell r="V555">
            <v>8891.24</v>
          </cell>
          <cell r="Y555">
            <v>12041.779999999999</v>
          </cell>
        </row>
        <row r="556">
          <cell r="B556" t="str">
            <v>RRR Integrity Check</v>
          </cell>
          <cell r="J556">
            <v>9884.61</v>
          </cell>
          <cell r="M556">
            <v>7123.2</v>
          </cell>
          <cell r="P556">
            <v>7050.45</v>
          </cell>
          <cell r="S556">
            <v>6619.46</v>
          </cell>
          <cell r="V556">
            <v>8891.24</v>
          </cell>
          <cell r="Y556">
            <v>0</v>
          </cell>
        </row>
        <row r="557">
          <cell r="B557" t="str">
            <v xml:space="preserve">6205-Donations
</v>
          </cell>
          <cell r="H557">
            <v>0</v>
          </cell>
          <cell r="J557">
            <v>0</v>
          </cell>
          <cell r="M557">
            <v>0</v>
          </cell>
          <cell r="P557">
            <v>0</v>
          </cell>
          <cell r="S557">
            <v>0</v>
          </cell>
          <cell r="V557">
            <v>0</v>
          </cell>
          <cell r="Y557">
            <v>0</v>
          </cell>
        </row>
        <row r="558">
          <cell r="B558" t="str">
            <v xml:space="preserve">6205-Sub-account LEAP Funding
</v>
          </cell>
          <cell r="H558">
            <v>0</v>
          </cell>
          <cell r="J558">
            <v>2000</v>
          </cell>
          <cell r="M558">
            <v>2000</v>
          </cell>
          <cell r="P558">
            <v>2000</v>
          </cell>
          <cell r="S558">
            <v>2000</v>
          </cell>
          <cell r="V558">
            <v>2000</v>
          </cell>
          <cell r="Y558">
            <v>2000</v>
          </cell>
        </row>
        <row r="559">
          <cell r="B559" t="str">
            <v xml:space="preserve">6210-Life Insurance
</v>
          </cell>
          <cell r="H559">
            <v>0</v>
          </cell>
          <cell r="J559">
            <v>0</v>
          </cell>
          <cell r="M559">
            <v>0</v>
          </cell>
          <cell r="P559">
            <v>0</v>
          </cell>
          <cell r="S559">
            <v>0</v>
          </cell>
          <cell r="V559">
            <v>0</v>
          </cell>
          <cell r="Y559">
            <v>0</v>
          </cell>
        </row>
        <row r="560">
          <cell r="B560" t="str">
            <v xml:space="preserve">6215-Penalties
</v>
          </cell>
          <cell r="H560">
            <v>0</v>
          </cell>
          <cell r="J560">
            <v>0</v>
          </cell>
          <cell r="M560">
            <v>0</v>
          </cell>
          <cell r="P560">
            <v>0</v>
          </cell>
          <cell r="S560">
            <v>0</v>
          </cell>
          <cell r="V560">
            <v>0</v>
          </cell>
          <cell r="Y560">
            <v>0</v>
          </cell>
        </row>
        <row r="561">
          <cell r="B561" t="str">
            <v xml:space="preserve">6225-Other Deductions
</v>
          </cell>
          <cell r="H561">
            <v>0</v>
          </cell>
          <cell r="J561">
            <v>0</v>
          </cell>
          <cell r="M561">
            <v>0</v>
          </cell>
          <cell r="P561">
            <v>0</v>
          </cell>
          <cell r="S561">
            <v>0</v>
          </cell>
          <cell r="V561">
            <v>0</v>
          </cell>
          <cell r="Y561">
            <v>0</v>
          </cell>
        </row>
        <row r="562">
          <cell r="B562" t="str">
            <v xml:space="preserve">6305-Extraordinary Income
</v>
          </cell>
          <cell r="H562">
            <v>0</v>
          </cell>
          <cell r="J562">
            <v>0</v>
          </cell>
          <cell r="M562">
            <v>0</v>
          </cell>
          <cell r="P562">
            <v>0</v>
          </cell>
          <cell r="S562">
            <v>0</v>
          </cell>
          <cell r="V562">
            <v>0</v>
          </cell>
          <cell r="Y562">
            <v>0</v>
          </cell>
        </row>
        <row r="563">
          <cell r="B563" t="str">
            <v xml:space="preserve">6310-Extraordinary Deductions
</v>
          </cell>
          <cell r="H563">
            <v>0</v>
          </cell>
          <cell r="J563">
            <v>0</v>
          </cell>
          <cell r="M563">
            <v>0</v>
          </cell>
          <cell r="P563">
            <v>0</v>
          </cell>
          <cell r="S563">
            <v>0</v>
          </cell>
          <cell r="V563">
            <v>0</v>
          </cell>
          <cell r="Y563">
            <v>0</v>
          </cell>
        </row>
        <row r="564">
          <cell r="B564" t="str">
            <v xml:space="preserve">6315-Income Taxes: Extraordinary Item
</v>
          </cell>
          <cell r="H564">
            <v>0</v>
          </cell>
          <cell r="J564">
            <v>0</v>
          </cell>
          <cell r="M564">
            <v>0</v>
          </cell>
          <cell r="P564">
            <v>0</v>
          </cell>
          <cell r="S564">
            <v>0</v>
          </cell>
          <cell r="V564">
            <v>0</v>
          </cell>
          <cell r="Y564">
            <v>0</v>
          </cell>
        </row>
        <row r="565">
          <cell r="B565" t="str">
            <v xml:space="preserve">6405-Discontinued Operations - Income/ Gains
</v>
          </cell>
          <cell r="H565">
            <v>0</v>
          </cell>
          <cell r="J565">
            <v>0</v>
          </cell>
          <cell r="M565">
            <v>0</v>
          </cell>
          <cell r="P565">
            <v>0</v>
          </cell>
          <cell r="S565">
            <v>0</v>
          </cell>
          <cell r="V565">
            <v>0</v>
          </cell>
          <cell r="Y565">
            <v>0</v>
          </cell>
        </row>
        <row r="566">
          <cell r="B566" t="str">
            <v xml:space="preserve">6410-Discontinued Operations - Deductions/ Losses
</v>
          </cell>
          <cell r="H566">
            <v>0</v>
          </cell>
          <cell r="J566">
            <v>0</v>
          </cell>
          <cell r="M566">
            <v>0</v>
          </cell>
          <cell r="P566">
            <v>0</v>
          </cell>
          <cell r="S566">
            <v>0</v>
          </cell>
          <cell r="V566">
            <v>0</v>
          </cell>
          <cell r="Y566">
            <v>0</v>
          </cell>
        </row>
        <row r="567">
          <cell r="B567" t="str">
            <v xml:space="preserve">6415-Income Taxes, Discontinued Operations
</v>
          </cell>
          <cell r="H567">
            <v>0</v>
          </cell>
          <cell r="J567">
            <v>0</v>
          </cell>
          <cell r="M567">
            <v>0</v>
          </cell>
          <cell r="P567">
            <v>0</v>
          </cell>
          <cell r="S567">
            <v>0</v>
          </cell>
          <cell r="V567">
            <v>0</v>
          </cell>
          <cell r="Y567">
            <v>0</v>
          </cell>
        </row>
      </sheetData>
      <sheetData sheetId="8">
        <row r="14">
          <cell r="B14" t="str">
            <v xml:space="preserve">1005-Cash </v>
          </cell>
          <cell r="G14">
            <v>0</v>
          </cell>
          <cell r="H14">
            <v>0</v>
          </cell>
        </row>
        <row r="15">
          <cell r="B15" t="str">
            <v>1010-Cash Advances and Working Funds</v>
          </cell>
          <cell r="G15">
            <v>0</v>
          </cell>
          <cell r="H15">
            <v>0</v>
          </cell>
        </row>
        <row r="16">
          <cell r="B16" t="str">
            <v xml:space="preserve">1020-Interest Special Deposits </v>
          </cell>
          <cell r="G16">
            <v>0</v>
          </cell>
          <cell r="H16">
            <v>0</v>
          </cell>
        </row>
        <row r="17">
          <cell r="B17" t="str">
            <v xml:space="preserve">1030-Dividend Special Deposits </v>
          </cell>
          <cell r="G17">
            <v>0</v>
          </cell>
          <cell r="H17">
            <v>0</v>
          </cell>
        </row>
        <row r="18">
          <cell r="B18" t="str">
            <v xml:space="preserve">1040-Other Special Deposits </v>
          </cell>
          <cell r="G18">
            <v>0</v>
          </cell>
          <cell r="H18">
            <v>0</v>
          </cell>
        </row>
        <row r="19">
          <cell r="B19" t="str">
            <v xml:space="preserve">1060-Term Deposits </v>
          </cell>
          <cell r="G19">
            <v>0</v>
          </cell>
          <cell r="H19">
            <v>0</v>
          </cell>
        </row>
        <row r="20">
          <cell r="B20" t="str">
            <v xml:space="preserve">1070-Current Investments </v>
          </cell>
          <cell r="G20">
            <v>0</v>
          </cell>
          <cell r="H20">
            <v>0</v>
          </cell>
        </row>
        <row r="21">
          <cell r="B21" t="str">
            <v xml:space="preserve">1100-Customer Accounts Receivable </v>
          </cell>
          <cell r="G21">
            <v>0</v>
          </cell>
          <cell r="H21">
            <v>0</v>
          </cell>
        </row>
        <row r="22">
          <cell r="B22" t="str">
            <v xml:space="preserve">1102-Accounts Receivable - Services </v>
          </cell>
          <cell r="G22">
            <v>0</v>
          </cell>
          <cell r="H22">
            <v>0</v>
          </cell>
        </row>
        <row r="23">
          <cell r="B23" t="str">
            <v xml:space="preserve">1104-Accounts Receivable - Recoverable Work </v>
          </cell>
          <cell r="G23">
            <v>0</v>
          </cell>
          <cell r="H23">
            <v>0</v>
          </cell>
        </row>
        <row r="24">
          <cell r="B24" t="str">
            <v xml:space="preserve">1105-Accounts Receivable - Merchandise Jobbing, etc. </v>
          </cell>
          <cell r="G24">
            <v>0</v>
          </cell>
          <cell r="H24">
            <v>0</v>
          </cell>
        </row>
        <row r="25">
          <cell r="B25" t="str">
            <v xml:space="preserve">1110-Other Accounts Receivable </v>
          </cell>
          <cell r="G25">
            <v>0</v>
          </cell>
          <cell r="H25">
            <v>0</v>
          </cell>
        </row>
        <row r="26">
          <cell r="B26" t="str">
            <v xml:space="preserve">1120-Accrued Utility Revenues </v>
          </cell>
          <cell r="G26">
            <v>0</v>
          </cell>
          <cell r="H26">
            <v>0</v>
          </cell>
        </row>
        <row r="27">
          <cell r="B27" t="str">
            <v xml:space="preserve">1130-Accumulated Provision for Uncollectible Accounts--Credit </v>
          </cell>
          <cell r="G27">
            <v>0</v>
          </cell>
          <cell r="H27">
            <v>0</v>
          </cell>
        </row>
        <row r="28">
          <cell r="B28" t="str">
            <v xml:space="preserve">1140-Interest and Dividends Receivable </v>
          </cell>
          <cell r="G28">
            <v>0</v>
          </cell>
          <cell r="H28">
            <v>0</v>
          </cell>
        </row>
        <row r="29">
          <cell r="B29" t="str">
            <v xml:space="preserve">1150-Rents Receivable </v>
          </cell>
          <cell r="G29">
            <v>0</v>
          </cell>
          <cell r="H29">
            <v>0</v>
          </cell>
        </row>
        <row r="30">
          <cell r="B30" t="str">
            <v xml:space="preserve">1170-Notes Receivable </v>
          </cell>
          <cell r="G30">
            <v>0</v>
          </cell>
          <cell r="H30">
            <v>0</v>
          </cell>
        </row>
        <row r="31">
          <cell r="B31" t="str">
            <v xml:space="preserve">1180-Prepayments </v>
          </cell>
          <cell r="G31">
            <v>0</v>
          </cell>
          <cell r="H31">
            <v>0</v>
          </cell>
        </row>
        <row r="32">
          <cell r="B32" t="str">
            <v xml:space="preserve">1190-Miscellaneous Current and Accrued Assets </v>
          </cell>
          <cell r="G32">
            <v>0</v>
          </cell>
          <cell r="H32">
            <v>0</v>
          </cell>
        </row>
        <row r="33">
          <cell r="B33" t="str">
            <v xml:space="preserve">1200-Accounts Receivable from Associated Companies </v>
          </cell>
          <cell r="G33">
            <v>0</v>
          </cell>
          <cell r="H33">
            <v>0</v>
          </cell>
        </row>
        <row r="34">
          <cell r="B34" t="str">
            <v xml:space="preserve">1210-Notes Receivable from Associated Companies </v>
          </cell>
          <cell r="G34">
            <v>0</v>
          </cell>
          <cell r="H34">
            <v>0</v>
          </cell>
        </row>
        <row r="35">
          <cell r="B35" t="str">
            <v xml:space="preserve">Total </v>
          </cell>
          <cell r="G35">
            <v>0</v>
          </cell>
          <cell r="H35">
            <v>0</v>
          </cell>
        </row>
        <row r="37">
          <cell r="B37" t="str">
            <v xml:space="preserve">1305-Fuel Stock </v>
          </cell>
          <cell r="G37">
            <v>0</v>
          </cell>
          <cell r="H37">
            <v>0</v>
          </cell>
        </row>
        <row r="38">
          <cell r="B38" t="str">
            <v xml:space="preserve">1330-Plant Materials and Operating Supplies </v>
          </cell>
          <cell r="G38">
            <v>0</v>
          </cell>
          <cell r="H38">
            <v>0</v>
          </cell>
        </row>
        <row r="39">
          <cell r="B39" t="str">
            <v xml:space="preserve">1340-Merchandise </v>
          </cell>
          <cell r="G39">
            <v>0</v>
          </cell>
          <cell r="H39">
            <v>0</v>
          </cell>
        </row>
        <row r="40">
          <cell r="B40" t="str">
            <v>1350-Other Materials and Supplies</v>
          </cell>
          <cell r="G40">
            <v>0</v>
          </cell>
          <cell r="H40">
            <v>0</v>
          </cell>
        </row>
        <row r="41">
          <cell r="B41" t="str">
            <v xml:space="preserve">Total </v>
          </cell>
          <cell r="G41">
            <v>0</v>
          </cell>
          <cell r="H41">
            <v>0</v>
          </cell>
        </row>
        <row r="43">
          <cell r="B43" t="str">
            <v xml:space="preserve">1405-Long Term Investments in Non-Associated Companies
</v>
          </cell>
          <cell r="G43">
            <v>0</v>
          </cell>
          <cell r="H43">
            <v>0</v>
          </cell>
        </row>
        <row r="44">
          <cell r="B44" t="str">
            <v xml:space="preserve">1408-Long Term Receivable - Street Lighting Transfer
</v>
          </cell>
          <cell r="G44">
            <v>0</v>
          </cell>
          <cell r="H44">
            <v>0</v>
          </cell>
        </row>
        <row r="45">
          <cell r="B45" t="str">
            <v xml:space="preserve">1410-Other Special or Collateral Funds
</v>
          </cell>
          <cell r="G45">
            <v>0</v>
          </cell>
          <cell r="H45">
            <v>0</v>
          </cell>
        </row>
        <row r="46">
          <cell r="B46" t="str">
            <v xml:space="preserve">1415-Sinking Funds
</v>
          </cell>
          <cell r="G46">
            <v>0</v>
          </cell>
          <cell r="H46">
            <v>0</v>
          </cell>
        </row>
        <row r="47">
          <cell r="B47" t="str">
            <v xml:space="preserve">1425-Unamortized Debt Expense
</v>
          </cell>
          <cell r="G47">
            <v>0</v>
          </cell>
          <cell r="H47">
            <v>0</v>
          </cell>
        </row>
        <row r="48">
          <cell r="B48" t="str">
            <v xml:space="preserve">1445-Unamortized Discount on Long-Term Debt--Debit
</v>
          </cell>
          <cell r="G48">
            <v>0</v>
          </cell>
          <cell r="H48">
            <v>0</v>
          </cell>
        </row>
        <row r="49">
          <cell r="B49" t="str">
            <v xml:space="preserve">1455-Unamortized Deferred Foreign Currency Translation Gains and Losses
</v>
          </cell>
          <cell r="G49">
            <v>0</v>
          </cell>
          <cell r="H49">
            <v>0</v>
          </cell>
        </row>
        <row r="50">
          <cell r="B50" t="str">
            <v xml:space="preserve">1460-Other Non-Current Assets
</v>
          </cell>
          <cell r="G50">
            <v>0</v>
          </cell>
          <cell r="H50">
            <v>0</v>
          </cell>
        </row>
        <row r="51">
          <cell r="B51" t="str">
            <v xml:space="preserve">1465-O.M.E.R.S. Past Service Costs
</v>
          </cell>
          <cell r="G51">
            <v>0</v>
          </cell>
          <cell r="H51">
            <v>0</v>
          </cell>
        </row>
        <row r="52">
          <cell r="B52" t="str">
            <v xml:space="preserve">1470-Past Service Costs - Employee Future Benefits
</v>
          </cell>
          <cell r="G52">
            <v>0</v>
          </cell>
          <cell r="H52">
            <v>0</v>
          </cell>
        </row>
        <row r="53">
          <cell r="B53" t="str">
            <v xml:space="preserve">1475-Past Service Costs - Other Pension Plans
</v>
          </cell>
          <cell r="G53">
            <v>0</v>
          </cell>
          <cell r="H53">
            <v>0</v>
          </cell>
        </row>
        <row r="54">
          <cell r="B54" t="str">
            <v xml:space="preserve">1480-Portfolio Investments - Associated Companies
</v>
          </cell>
          <cell r="G54">
            <v>0</v>
          </cell>
          <cell r="H54">
            <v>0</v>
          </cell>
        </row>
        <row r="55">
          <cell r="B55" t="str">
            <v>1481-Investment in Equity-Accounted Joint Venture</v>
          </cell>
          <cell r="G55">
            <v>0</v>
          </cell>
          <cell r="H55">
            <v>0</v>
          </cell>
        </row>
        <row r="56">
          <cell r="B56" t="str">
            <v xml:space="preserve">1485-Investment in Associated Companies - Significant Influence
</v>
          </cell>
          <cell r="G56">
            <v>0</v>
          </cell>
          <cell r="H56">
            <v>0</v>
          </cell>
        </row>
        <row r="57">
          <cell r="B57" t="str">
            <v xml:space="preserve">1490-Investment in Subsidiary Companies
</v>
          </cell>
          <cell r="G57">
            <v>0</v>
          </cell>
          <cell r="H57">
            <v>0</v>
          </cell>
        </row>
        <row r="58">
          <cell r="B58" t="str">
            <v xml:space="preserve">1495-Deferred Taxes – Non-Current Assets
</v>
          </cell>
          <cell r="G58">
            <v>0</v>
          </cell>
          <cell r="H58">
            <v>0</v>
          </cell>
        </row>
        <row r="59">
          <cell r="B59" t="str">
            <v xml:space="preserve">Total </v>
          </cell>
          <cell r="G59">
            <v>0</v>
          </cell>
          <cell r="H59">
            <v>0</v>
          </cell>
        </row>
        <row r="61">
          <cell r="B61" t="str">
            <v xml:space="preserve">1505-Unrecovered Plant and Regulatory Study Costs
</v>
          </cell>
          <cell r="G61">
            <v>0</v>
          </cell>
          <cell r="H61">
            <v>0</v>
          </cell>
        </row>
        <row r="62">
          <cell r="B62" t="str">
            <v xml:space="preserve">1508-Other Regulatory Assets
</v>
          </cell>
          <cell r="G62">
            <v>0</v>
          </cell>
          <cell r="H62">
            <v>0</v>
          </cell>
        </row>
        <row r="63">
          <cell r="B63" t="str">
            <v xml:space="preserve">1508-Sub-account Deferred IFRS Transition Costs
</v>
          </cell>
          <cell r="G63">
            <v>0</v>
          </cell>
          <cell r="H63">
            <v>0</v>
          </cell>
        </row>
        <row r="64">
          <cell r="B64" t="str">
            <v xml:space="preserve">1508-Sub-account IFRS Transition Costs Variance
</v>
          </cell>
          <cell r="G64">
            <v>0</v>
          </cell>
          <cell r="H64">
            <v>0</v>
          </cell>
        </row>
        <row r="65">
          <cell r="B65" t="str">
            <v xml:space="preserve">1508-Sub-account Incremental Capital Charges
</v>
          </cell>
          <cell r="G65">
            <v>0</v>
          </cell>
          <cell r="H65">
            <v>0</v>
          </cell>
        </row>
        <row r="66">
          <cell r="B66" t="str">
            <v xml:space="preserve">1508-Sub-account Financial Assistance Payment and Recovery Variance - Ontario Clean Energy Benefit
</v>
          </cell>
          <cell r="G66">
            <v>0</v>
          </cell>
          <cell r="H66">
            <v>0</v>
          </cell>
        </row>
        <row r="67">
          <cell r="B67" t="str">
            <v xml:space="preserve">1510-Preliminary Survey and Investigation Charges
</v>
          </cell>
          <cell r="G67">
            <v>0</v>
          </cell>
          <cell r="H67">
            <v>0</v>
          </cell>
        </row>
        <row r="68">
          <cell r="B68" t="str">
            <v xml:space="preserve">1515-Emission Allowance Inventory
</v>
          </cell>
          <cell r="G68">
            <v>0</v>
          </cell>
          <cell r="H68">
            <v>0</v>
          </cell>
        </row>
        <row r="69">
          <cell r="B69" t="str">
            <v xml:space="preserve">1516-Emission Allowances Withheld
</v>
          </cell>
          <cell r="G69">
            <v>0</v>
          </cell>
          <cell r="H69">
            <v>0</v>
          </cell>
        </row>
        <row r="70">
          <cell r="B70" t="str">
            <v xml:space="preserve">1518-RCVARetail
</v>
          </cell>
          <cell r="G70">
            <v>0</v>
          </cell>
          <cell r="H70">
            <v>0</v>
          </cell>
        </row>
        <row r="71">
          <cell r="B71" t="str">
            <v xml:space="preserve">1520-Power Purchase Variance Account
</v>
          </cell>
          <cell r="G71">
            <v>0</v>
          </cell>
          <cell r="H71">
            <v>0</v>
          </cell>
        </row>
        <row r="72">
          <cell r="B72" t="str">
            <v xml:space="preserve">1521-Special Purpose Charge Assessment Variance Account
</v>
          </cell>
          <cell r="G72">
            <v>0</v>
          </cell>
          <cell r="H72">
            <v>0</v>
          </cell>
        </row>
        <row r="73">
          <cell r="B73" t="str">
            <v xml:space="preserve">1525-Miscellaneous Deferred Debits
</v>
          </cell>
          <cell r="G73">
            <v>0</v>
          </cell>
          <cell r="H73">
            <v>0</v>
          </cell>
        </row>
        <row r="74">
          <cell r="B74" t="str">
            <v xml:space="preserve">1530-Deferred Losses from Disposition of Utility Plant
</v>
          </cell>
          <cell r="G74">
            <v>0</v>
          </cell>
          <cell r="H74">
            <v>0</v>
          </cell>
        </row>
        <row r="75">
          <cell r="B75" t="str">
            <v xml:space="preserve">1531-Renewable Connection Capital Deferral Account
</v>
          </cell>
          <cell r="G75">
            <v>0</v>
          </cell>
          <cell r="H75">
            <v>0</v>
          </cell>
        </row>
        <row r="76">
          <cell r="B76" t="str">
            <v xml:space="preserve">1532-Renewable Connection OM&amp;A Deferral Account
</v>
          </cell>
          <cell r="G76">
            <v>0</v>
          </cell>
          <cell r="H76">
            <v>0</v>
          </cell>
        </row>
        <row r="77">
          <cell r="B77" t="str">
            <v xml:space="preserve">1533-Renewable Generation Connection Funding Adder Deferral Account
</v>
          </cell>
          <cell r="G77">
            <v>0</v>
          </cell>
          <cell r="H77">
            <v>0</v>
          </cell>
        </row>
        <row r="78">
          <cell r="B78" t="str">
            <v xml:space="preserve">1534-Smart Grid Capital Deferral Account
</v>
          </cell>
          <cell r="G78">
            <v>0</v>
          </cell>
          <cell r="H78">
            <v>0</v>
          </cell>
        </row>
        <row r="79">
          <cell r="B79" t="str">
            <v xml:space="preserve">1535-Smart Grid Capital OM&amp;A Account
</v>
          </cell>
          <cell r="G79">
            <v>0</v>
          </cell>
          <cell r="H79">
            <v>0</v>
          </cell>
        </row>
        <row r="80">
          <cell r="B80" t="str">
            <v xml:space="preserve">1536-Smart Grid Funding Adder Deferral Account
</v>
          </cell>
          <cell r="G80">
            <v>0</v>
          </cell>
          <cell r="H80">
            <v>0</v>
          </cell>
        </row>
        <row r="81">
          <cell r="B81" t="str">
            <v xml:space="preserve">1540-Unamortized Loss on Reacquired Debt
</v>
          </cell>
          <cell r="G81">
            <v>0</v>
          </cell>
          <cell r="H81">
            <v>0</v>
          </cell>
        </row>
        <row r="82">
          <cell r="B82" t="str">
            <v xml:space="preserve">1545-Development Charge Deposits/ Receivables
</v>
          </cell>
          <cell r="G82">
            <v>0</v>
          </cell>
          <cell r="H82">
            <v>0</v>
          </cell>
        </row>
        <row r="83">
          <cell r="B83" t="str">
            <v xml:space="preserve">1548-RCVASTR
</v>
          </cell>
          <cell r="G83">
            <v>0</v>
          </cell>
          <cell r="H83">
            <v>0</v>
          </cell>
        </row>
        <row r="84">
          <cell r="B84" t="str">
            <v xml:space="preserve">1550-LV Variance Account
</v>
          </cell>
          <cell r="G84">
            <v>0</v>
          </cell>
          <cell r="H84">
            <v>0</v>
          </cell>
        </row>
        <row r="85">
          <cell r="B85" t="str">
            <v>1551-IESO Smart Metering Entity</v>
          </cell>
          <cell r="G85">
            <v>0</v>
          </cell>
          <cell r="H85">
            <v>0</v>
          </cell>
        </row>
        <row r="86">
          <cell r="B86" t="str">
            <v xml:space="preserve">1555-Smart Meter Capital and Recovery Offset Variance Account
</v>
          </cell>
          <cell r="G86">
            <v>0</v>
          </cell>
          <cell r="H86">
            <v>0</v>
          </cell>
        </row>
        <row r="87">
          <cell r="B87" t="str">
            <v xml:space="preserve">1555-Sub-account Stranded Meter Costs
</v>
          </cell>
          <cell r="G87">
            <v>0</v>
          </cell>
          <cell r="H87">
            <v>0</v>
          </cell>
        </row>
        <row r="88">
          <cell r="B88" t="str">
            <v xml:space="preserve">1556-Smart Meter OM&amp;A Variance
</v>
          </cell>
          <cell r="G88">
            <v>0</v>
          </cell>
          <cell r="H88">
            <v>0</v>
          </cell>
        </row>
        <row r="89">
          <cell r="B89" t="str">
            <v>1557-Meter Cost Deferral Account</v>
          </cell>
          <cell r="G89">
            <v>0</v>
          </cell>
          <cell r="H89">
            <v>0</v>
          </cell>
        </row>
        <row r="90">
          <cell r="B90" t="str">
            <v xml:space="preserve">1560-Deferred Development Costs
</v>
          </cell>
          <cell r="G90">
            <v>0</v>
          </cell>
          <cell r="H90">
            <v>0</v>
          </cell>
        </row>
        <row r="91">
          <cell r="B91" t="str">
            <v xml:space="preserve">1562-Deferred Payments in Lieu of Taxes
</v>
          </cell>
          <cell r="G91">
            <v>0</v>
          </cell>
          <cell r="H91">
            <v>0</v>
          </cell>
        </row>
        <row r="92">
          <cell r="B92" t="str">
            <v xml:space="preserve">1563-Deferred PILs Contra Account
</v>
          </cell>
          <cell r="G92">
            <v>0</v>
          </cell>
          <cell r="H92">
            <v>0</v>
          </cell>
        </row>
        <row r="93">
          <cell r="B93" t="str">
            <v xml:space="preserve">1565-Conservation and Demand Management Expenditures and Recoveries
</v>
          </cell>
          <cell r="G93">
            <v>0</v>
          </cell>
          <cell r="H93">
            <v>0</v>
          </cell>
        </row>
        <row r="94">
          <cell r="B94" t="str">
            <v xml:space="preserve">1566-CDM Contra
</v>
          </cell>
          <cell r="G94">
            <v>0</v>
          </cell>
          <cell r="H94">
            <v>0</v>
          </cell>
        </row>
        <row r="95">
          <cell r="B95" t="str">
            <v xml:space="preserve">1567-Board-Approval CDM Variance Account
</v>
          </cell>
          <cell r="G95">
            <v>0</v>
          </cell>
          <cell r="H95">
            <v>0</v>
          </cell>
        </row>
        <row r="96">
          <cell r="B96" t="str">
            <v xml:space="preserve">1568-LRAM Variance Account
</v>
          </cell>
          <cell r="G96">
            <v>0</v>
          </cell>
          <cell r="H96">
            <v>0</v>
          </cell>
        </row>
        <row r="97">
          <cell r="B97" t="str">
            <v xml:space="preserve">1570-Qualifying Transition Costs
</v>
          </cell>
          <cell r="G97">
            <v>0</v>
          </cell>
          <cell r="H97">
            <v>0</v>
          </cell>
        </row>
        <row r="98">
          <cell r="B98" t="str">
            <v xml:space="preserve">1571-Pre-market Opening Energy Variance
</v>
          </cell>
          <cell r="G98">
            <v>0</v>
          </cell>
          <cell r="H98">
            <v>0</v>
          </cell>
        </row>
        <row r="99">
          <cell r="B99" t="str">
            <v xml:space="preserve">1572-Extraordinary Event Costs
</v>
          </cell>
          <cell r="G99">
            <v>0</v>
          </cell>
          <cell r="H99">
            <v>0</v>
          </cell>
        </row>
        <row r="100">
          <cell r="B100" t="str">
            <v xml:space="preserve">1574-Deferred Rate Impact Amounts
</v>
          </cell>
          <cell r="G100">
            <v>0</v>
          </cell>
          <cell r="H100">
            <v>0</v>
          </cell>
        </row>
        <row r="101">
          <cell r="B101" t="str">
            <v xml:space="preserve">1575-IFRS-CGAAP Transitional PP&amp;E Amounts
</v>
          </cell>
          <cell r="G101">
            <v>0</v>
          </cell>
          <cell r="H101">
            <v>0</v>
          </cell>
        </row>
        <row r="102">
          <cell r="B102" t="str">
            <v xml:space="preserve">1576-CGAAP Accounting Changes
</v>
          </cell>
          <cell r="G102">
            <v>0</v>
          </cell>
          <cell r="H102">
            <v>0</v>
          </cell>
        </row>
        <row r="103">
          <cell r="B103" t="str">
            <v xml:space="preserve">1580-RSVAWMS
</v>
          </cell>
          <cell r="G103">
            <v>0</v>
          </cell>
          <cell r="H103">
            <v>0</v>
          </cell>
        </row>
        <row r="104">
          <cell r="B104" t="str">
            <v xml:space="preserve">1582-RSVAONE-TIME
</v>
          </cell>
          <cell r="G104">
            <v>0</v>
          </cell>
          <cell r="H104">
            <v>0</v>
          </cell>
        </row>
        <row r="105">
          <cell r="B105" t="str">
            <v xml:space="preserve">1584-RSVANW
</v>
          </cell>
          <cell r="G105">
            <v>0</v>
          </cell>
          <cell r="H105">
            <v>0</v>
          </cell>
        </row>
        <row r="106">
          <cell r="B106" t="str">
            <v xml:space="preserve">1586-RSVACN
</v>
          </cell>
          <cell r="G106">
            <v>0</v>
          </cell>
          <cell r="H106">
            <v>0</v>
          </cell>
        </row>
        <row r="107">
          <cell r="B107" t="str">
            <v xml:space="preserve">1588-RSVAPOWER
</v>
          </cell>
          <cell r="G107">
            <v>0</v>
          </cell>
          <cell r="H107">
            <v>0</v>
          </cell>
        </row>
        <row r="108">
          <cell r="B108" t="str">
            <v xml:space="preserve">1589-RSVAGA
</v>
          </cell>
          <cell r="G108">
            <v>0</v>
          </cell>
          <cell r="H108">
            <v>0</v>
          </cell>
        </row>
        <row r="109">
          <cell r="B109" t="str">
            <v xml:space="preserve">1590-Recovery of regulatory asset balances
</v>
          </cell>
          <cell r="G109">
            <v>0</v>
          </cell>
          <cell r="H109">
            <v>0</v>
          </cell>
        </row>
        <row r="110">
          <cell r="B110" t="str">
            <v xml:space="preserve">1592-2006 PILs &amp; Taxes Variance
</v>
          </cell>
          <cell r="G110">
            <v>0</v>
          </cell>
          <cell r="H110">
            <v>0</v>
          </cell>
        </row>
        <row r="111">
          <cell r="B111" t="str">
            <v xml:space="preserve">1592-Sub-account HST / OVAT Input Tax Credits (ITCs)
</v>
          </cell>
          <cell r="G111">
            <v>0</v>
          </cell>
          <cell r="H111">
            <v>0</v>
          </cell>
        </row>
        <row r="112">
          <cell r="B112" t="str">
            <v xml:space="preserve">1595-Disposition and Recovery of Regulatory Balances Control Account
</v>
          </cell>
          <cell r="G112">
            <v>0</v>
          </cell>
          <cell r="H112">
            <v>0</v>
          </cell>
        </row>
        <row r="113">
          <cell r="B113" t="str">
            <v xml:space="preserve">Total </v>
          </cell>
          <cell r="G113">
            <v>0</v>
          </cell>
          <cell r="H113">
            <v>0</v>
          </cell>
        </row>
        <row r="115">
          <cell r="B115" t="str">
            <v xml:space="preserve">1605-Electric Plant in Service - Control Account
</v>
          </cell>
          <cell r="G115">
            <v>0</v>
          </cell>
          <cell r="H115">
            <v>0</v>
          </cell>
        </row>
        <row r="116">
          <cell r="B116" t="str">
            <v xml:space="preserve">1606-Organization
</v>
          </cell>
          <cell r="G116">
            <v>0</v>
          </cell>
          <cell r="H116">
            <v>0</v>
          </cell>
        </row>
        <row r="117">
          <cell r="B117" t="str">
            <v xml:space="preserve">1608-Franchises and Consents
</v>
          </cell>
          <cell r="G117">
            <v>0</v>
          </cell>
          <cell r="H117">
            <v>0</v>
          </cell>
        </row>
        <row r="118">
          <cell r="B118" t="str">
            <v>1609-Capital Contributions Paid</v>
          </cell>
          <cell r="G118">
            <v>0</v>
          </cell>
          <cell r="H118">
            <v>0</v>
          </cell>
        </row>
        <row r="119">
          <cell r="B119" t="str">
            <v xml:space="preserve">1610-Miscellaneous Intangible Plant
</v>
          </cell>
          <cell r="G119">
            <v>0</v>
          </cell>
          <cell r="H119">
            <v>0</v>
          </cell>
        </row>
        <row r="120">
          <cell r="B120" t="str">
            <v>1611-Computer Software</v>
          </cell>
          <cell r="G120">
            <v>200689</v>
          </cell>
          <cell r="H120">
            <v>200689</v>
          </cell>
        </row>
        <row r="121">
          <cell r="B121" t="str">
            <v>1612-Land rights</v>
          </cell>
          <cell r="G121">
            <v>0</v>
          </cell>
          <cell r="H121">
            <v>0</v>
          </cell>
        </row>
        <row r="122">
          <cell r="B122" t="str">
            <v xml:space="preserve">1615-Land
</v>
          </cell>
          <cell r="G122">
            <v>0</v>
          </cell>
          <cell r="H122">
            <v>0</v>
          </cell>
        </row>
        <row r="123">
          <cell r="B123" t="str">
            <v xml:space="preserve">1616-Land Rights
</v>
          </cell>
          <cell r="G123">
            <v>0</v>
          </cell>
          <cell r="H123">
            <v>0</v>
          </cell>
        </row>
        <row r="124">
          <cell r="B124" t="str">
            <v xml:space="preserve">1620-Buildings and Fixtures
</v>
          </cell>
          <cell r="G124">
            <v>0</v>
          </cell>
          <cell r="H124">
            <v>0</v>
          </cell>
        </row>
        <row r="125">
          <cell r="B125" t="str">
            <v xml:space="preserve">1630-Leasehold Improvements
</v>
          </cell>
          <cell r="G125">
            <v>0</v>
          </cell>
          <cell r="H125">
            <v>0</v>
          </cell>
        </row>
        <row r="126">
          <cell r="B126" t="str">
            <v xml:space="preserve">1635-Boiler Plant Equipment
</v>
          </cell>
          <cell r="G126">
            <v>0</v>
          </cell>
          <cell r="H126">
            <v>0</v>
          </cell>
        </row>
        <row r="127">
          <cell r="B127" t="str">
            <v xml:space="preserve">1640-Engines and Engine-Driven Generators
</v>
          </cell>
          <cell r="G127">
            <v>0</v>
          </cell>
          <cell r="H127">
            <v>0</v>
          </cell>
        </row>
        <row r="128">
          <cell r="B128" t="str">
            <v xml:space="preserve">1645-Turbogenerator Units
</v>
          </cell>
          <cell r="G128">
            <v>0</v>
          </cell>
          <cell r="H128">
            <v>0</v>
          </cell>
        </row>
        <row r="129">
          <cell r="B129" t="str">
            <v xml:space="preserve">1650-Reservoirs, Dams and Waterways
</v>
          </cell>
          <cell r="G129">
            <v>0</v>
          </cell>
          <cell r="H129">
            <v>0</v>
          </cell>
        </row>
        <row r="130">
          <cell r="B130" t="str">
            <v xml:space="preserve">1655-Water Wheels, Turbines and Generators
</v>
          </cell>
          <cell r="G130">
            <v>0</v>
          </cell>
          <cell r="H130">
            <v>0</v>
          </cell>
        </row>
        <row r="131">
          <cell r="B131" t="str">
            <v xml:space="preserve">1660-Roads, Railroads and Bridges
</v>
          </cell>
          <cell r="G131">
            <v>0</v>
          </cell>
          <cell r="H131">
            <v>0</v>
          </cell>
        </row>
        <row r="132">
          <cell r="B132" t="str">
            <v xml:space="preserve">1665-Fuel Holders, Producers and Accessories
</v>
          </cell>
          <cell r="G132">
            <v>0</v>
          </cell>
          <cell r="H132">
            <v>0</v>
          </cell>
        </row>
        <row r="133">
          <cell r="B133" t="str">
            <v xml:space="preserve">1670-Prime Movers
</v>
          </cell>
          <cell r="G133">
            <v>0</v>
          </cell>
          <cell r="H133">
            <v>0</v>
          </cell>
        </row>
        <row r="134">
          <cell r="B134" t="str">
            <v xml:space="preserve">1675-Generators
</v>
          </cell>
          <cell r="G134">
            <v>0</v>
          </cell>
          <cell r="H134">
            <v>0</v>
          </cell>
        </row>
        <row r="135">
          <cell r="B135" t="str">
            <v xml:space="preserve">1680-Accessory Electric Equipment
</v>
          </cell>
          <cell r="G135">
            <v>0</v>
          </cell>
          <cell r="H135">
            <v>0</v>
          </cell>
        </row>
        <row r="136">
          <cell r="B136" t="str">
            <v xml:space="preserve">1685-Miscellaneous Power Plant Equipment
</v>
          </cell>
          <cell r="G136">
            <v>0</v>
          </cell>
          <cell r="H136">
            <v>0</v>
          </cell>
        </row>
        <row r="137">
          <cell r="B137" t="str">
            <v xml:space="preserve">1705-Land
</v>
          </cell>
          <cell r="G137">
            <v>0</v>
          </cell>
          <cell r="H137">
            <v>0</v>
          </cell>
        </row>
        <row r="138">
          <cell r="B138" t="str">
            <v xml:space="preserve">1706-Land Rights
</v>
          </cell>
          <cell r="G138">
            <v>0</v>
          </cell>
          <cell r="H138">
            <v>0</v>
          </cell>
        </row>
        <row r="139">
          <cell r="B139" t="str">
            <v xml:space="preserve">1708-Buildings and Fixtures
</v>
          </cell>
          <cell r="G139">
            <v>0</v>
          </cell>
          <cell r="H139">
            <v>0</v>
          </cell>
        </row>
        <row r="140">
          <cell r="B140" t="str">
            <v xml:space="preserve">1710-Leasehold Improvements
</v>
          </cell>
          <cell r="G140">
            <v>0</v>
          </cell>
          <cell r="H140">
            <v>0</v>
          </cell>
        </row>
        <row r="141">
          <cell r="B141" t="str">
            <v xml:space="preserve">1715-Station Equipment
</v>
          </cell>
          <cell r="G141">
            <v>0</v>
          </cell>
          <cell r="H141">
            <v>0</v>
          </cell>
        </row>
        <row r="142">
          <cell r="B142" t="str">
            <v xml:space="preserve">1720-Towers and Fixtures
</v>
          </cell>
          <cell r="G142">
            <v>0</v>
          </cell>
          <cell r="H142">
            <v>0</v>
          </cell>
        </row>
        <row r="143">
          <cell r="B143" t="str">
            <v xml:space="preserve">1725-Poles and Fixtures
</v>
          </cell>
          <cell r="G143">
            <v>0</v>
          </cell>
          <cell r="H143">
            <v>0</v>
          </cell>
        </row>
        <row r="144">
          <cell r="B144" t="str">
            <v xml:space="preserve">1730-Overhead Conductors and Devices
</v>
          </cell>
          <cell r="G144">
            <v>0</v>
          </cell>
          <cell r="H144">
            <v>0</v>
          </cell>
        </row>
        <row r="145">
          <cell r="B145" t="str">
            <v xml:space="preserve">1735-Underground Conduit
</v>
          </cell>
          <cell r="G145">
            <v>0</v>
          </cell>
          <cell r="H145">
            <v>0</v>
          </cell>
        </row>
        <row r="146">
          <cell r="B146" t="str">
            <v xml:space="preserve">1740-Underground Conductors and Devices
</v>
          </cell>
          <cell r="G146">
            <v>0</v>
          </cell>
          <cell r="H146">
            <v>0</v>
          </cell>
        </row>
        <row r="147">
          <cell r="B147" t="str">
            <v xml:space="preserve">1745-Roads and Trails
</v>
          </cell>
          <cell r="G147">
            <v>0</v>
          </cell>
          <cell r="H147">
            <v>0</v>
          </cell>
        </row>
        <row r="148">
          <cell r="B148" t="str">
            <v xml:space="preserve">1805-Land
</v>
          </cell>
          <cell r="G148">
            <v>30141</v>
          </cell>
          <cell r="H148">
            <v>30141</v>
          </cell>
        </row>
        <row r="149">
          <cell r="B149" t="str">
            <v xml:space="preserve">1806-Land Rights
</v>
          </cell>
          <cell r="G149">
            <v>0</v>
          </cell>
          <cell r="H149">
            <v>0</v>
          </cell>
        </row>
        <row r="150">
          <cell r="B150" t="str">
            <v xml:space="preserve">1808-Buildings and Fixtures
</v>
          </cell>
          <cell r="G150">
            <v>135085</v>
          </cell>
          <cell r="H150">
            <v>135085</v>
          </cell>
        </row>
        <row r="151">
          <cell r="B151" t="str">
            <v xml:space="preserve">1810-Leasehold Improvements
</v>
          </cell>
          <cell r="G151">
            <v>0</v>
          </cell>
          <cell r="H151">
            <v>0</v>
          </cell>
        </row>
        <row r="152">
          <cell r="B152" t="str">
            <v xml:space="preserve">1815-Transformer Station Equipment - Normally Primary above 50 kV
</v>
          </cell>
          <cell r="G152">
            <v>0</v>
          </cell>
          <cell r="H152">
            <v>0</v>
          </cell>
        </row>
        <row r="153">
          <cell r="B153" t="str">
            <v xml:space="preserve">1820-Distribution Station Equipment - Normally Primary below 50 kV
</v>
          </cell>
          <cell r="G153">
            <v>565923</v>
          </cell>
          <cell r="H153">
            <v>565923</v>
          </cell>
        </row>
        <row r="154">
          <cell r="B154" t="str">
            <v xml:space="preserve">1825-Storage Battery Equipment
</v>
          </cell>
          <cell r="G154">
            <v>0</v>
          </cell>
          <cell r="H154">
            <v>0</v>
          </cell>
        </row>
        <row r="155">
          <cell r="B155" t="str">
            <v xml:space="preserve">1830-Poles, Towers and Fixtures
</v>
          </cell>
          <cell r="G155">
            <v>1278708.6599999999</v>
          </cell>
          <cell r="H155">
            <v>1351670.66</v>
          </cell>
        </row>
        <row r="156">
          <cell r="B156" t="str">
            <v xml:space="preserve">1835-Overhead Conductors and Devices
</v>
          </cell>
          <cell r="G156">
            <v>0</v>
          </cell>
          <cell r="H156">
            <v>0</v>
          </cell>
        </row>
        <row r="157">
          <cell r="B157" t="str">
            <v xml:space="preserve">1840-Underground Conduit
</v>
          </cell>
          <cell r="G157">
            <v>77511</v>
          </cell>
          <cell r="H157">
            <v>77511</v>
          </cell>
        </row>
        <row r="158">
          <cell r="B158" t="str">
            <v xml:space="preserve">1845-Underground Conductors and Devices
</v>
          </cell>
          <cell r="G158">
            <v>3516</v>
          </cell>
          <cell r="H158">
            <v>3516</v>
          </cell>
        </row>
        <row r="159">
          <cell r="B159" t="str">
            <v xml:space="preserve">1850-Line Transformers
</v>
          </cell>
          <cell r="G159">
            <v>412611.56</v>
          </cell>
          <cell r="H159">
            <v>420316.56</v>
          </cell>
        </row>
        <row r="160">
          <cell r="B160" t="str">
            <v xml:space="preserve">1855-Services
</v>
          </cell>
          <cell r="G160">
            <v>0</v>
          </cell>
          <cell r="H160">
            <v>0</v>
          </cell>
        </row>
        <row r="161">
          <cell r="B161" t="str">
            <v xml:space="preserve">1860-Meters
</v>
          </cell>
          <cell r="G161">
            <v>443262.74</v>
          </cell>
          <cell r="H161">
            <v>443262.74</v>
          </cell>
        </row>
        <row r="162">
          <cell r="B162" t="str">
            <v xml:space="preserve">1865-Other Installations on Customer's Premises
</v>
          </cell>
          <cell r="G162">
            <v>0</v>
          </cell>
          <cell r="H162">
            <v>0</v>
          </cell>
        </row>
        <row r="163">
          <cell r="B163" t="str">
            <v xml:space="preserve">1870-Leased Property on Customer Premises
</v>
          </cell>
          <cell r="G163">
            <v>0</v>
          </cell>
          <cell r="H163">
            <v>0</v>
          </cell>
        </row>
        <row r="164">
          <cell r="B164" t="str">
            <v xml:space="preserve">1875-Street Lighting and Signal Systems
</v>
          </cell>
          <cell r="G164">
            <v>0</v>
          </cell>
          <cell r="H164">
            <v>0</v>
          </cell>
        </row>
        <row r="165">
          <cell r="B165" t="str">
            <v xml:space="preserve">1905-Land
</v>
          </cell>
          <cell r="G165">
            <v>0</v>
          </cell>
          <cell r="H165">
            <v>0</v>
          </cell>
        </row>
        <row r="166">
          <cell r="B166" t="str">
            <v xml:space="preserve">1906-Land Rights
</v>
          </cell>
          <cell r="G166">
            <v>0</v>
          </cell>
          <cell r="H166">
            <v>0</v>
          </cell>
        </row>
        <row r="167">
          <cell r="B167" t="str">
            <v xml:space="preserve">1908-Buildings and Fixtures
</v>
          </cell>
          <cell r="G167">
            <v>0</v>
          </cell>
          <cell r="H167">
            <v>0</v>
          </cell>
        </row>
        <row r="168">
          <cell r="B168" t="str">
            <v xml:space="preserve">1910-Leasehold Improvements
</v>
          </cell>
          <cell r="G168">
            <v>0</v>
          </cell>
          <cell r="H168">
            <v>0</v>
          </cell>
        </row>
        <row r="169">
          <cell r="B169" t="str">
            <v xml:space="preserve">1915-Office Furniture and Equipment
</v>
          </cell>
          <cell r="G169">
            <v>48002</v>
          </cell>
          <cell r="H169">
            <v>48002</v>
          </cell>
        </row>
        <row r="170">
          <cell r="B170" t="str">
            <v xml:space="preserve">1920-Computer Equipment - Hardware
</v>
          </cell>
          <cell r="G170">
            <v>9766.1899999999987</v>
          </cell>
          <cell r="H170">
            <v>9766.1899999999987</v>
          </cell>
        </row>
        <row r="171">
          <cell r="B171" t="str">
            <v xml:space="preserve">1925-Computer Software
</v>
          </cell>
          <cell r="G171">
            <v>0</v>
          </cell>
          <cell r="H171">
            <v>0</v>
          </cell>
        </row>
        <row r="172">
          <cell r="B172" t="str">
            <v xml:space="preserve">1930-Transportation Equipment
</v>
          </cell>
          <cell r="G172">
            <v>714901</v>
          </cell>
          <cell r="H172">
            <v>714901</v>
          </cell>
        </row>
        <row r="173">
          <cell r="B173" t="str">
            <v xml:space="preserve">1935-Stores Equipment
</v>
          </cell>
          <cell r="G173">
            <v>0</v>
          </cell>
          <cell r="H173">
            <v>0</v>
          </cell>
        </row>
        <row r="174">
          <cell r="B174" t="str">
            <v xml:space="preserve">1940-Tools, Shop and Garage Equipment
</v>
          </cell>
          <cell r="G174">
            <v>669.95</v>
          </cell>
          <cell r="H174">
            <v>683.34900000000005</v>
          </cell>
        </row>
        <row r="175">
          <cell r="B175" t="str">
            <v xml:space="preserve">1945-Measurement and Testing Equipment
</v>
          </cell>
          <cell r="G175">
            <v>0</v>
          </cell>
          <cell r="H175">
            <v>0</v>
          </cell>
        </row>
        <row r="176">
          <cell r="B176" t="str">
            <v xml:space="preserve">1950-Power Operated Equipment
</v>
          </cell>
          <cell r="G176">
            <v>0</v>
          </cell>
          <cell r="H176">
            <v>0</v>
          </cell>
        </row>
        <row r="177">
          <cell r="B177" t="str">
            <v xml:space="preserve">1955-Communication Equipment
</v>
          </cell>
          <cell r="G177">
            <v>0</v>
          </cell>
          <cell r="H177">
            <v>0</v>
          </cell>
        </row>
        <row r="178">
          <cell r="B178" t="str">
            <v xml:space="preserve">1960-Miscellaneous Equipment
</v>
          </cell>
          <cell r="G178">
            <v>0</v>
          </cell>
          <cell r="H178">
            <v>0</v>
          </cell>
        </row>
        <row r="179">
          <cell r="B179" t="str">
            <v xml:space="preserve">1965-Water Heater Rental Units
</v>
          </cell>
          <cell r="G179">
            <v>0</v>
          </cell>
          <cell r="H179">
            <v>0</v>
          </cell>
        </row>
        <row r="180">
          <cell r="B180" t="str">
            <v xml:space="preserve">1970-Load Management Controls - Customer Premises
</v>
          </cell>
          <cell r="G180">
            <v>0</v>
          </cell>
          <cell r="H180">
            <v>0</v>
          </cell>
        </row>
        <row r="181">
          <cell r="B181" t="str">
            <v xml:space="preserve">1975-Load Management Controls - Utility Premises
</v>
          </cell>
          <cell r="G181">
            <v>0</v>
          </cell>
          <cell r="H181">
            <v>0</v>
          </cell>
        </row>
        <row r="182">
          <cell r="B182" t="str">
            <v xml:space="preserve">1980-System Supervisory Equipment
</v>
          </cell>
          <cell r="G182">
            <v>0</v>
          </cell>
          <cell r="H182">
            <v>0</v>
          </cell>
        </row>
        <row r="183">
          <cell r="B183" t="str">
            <v xml:space="preserve">1985-Sentinel Lighting Rental Units
</v>
          </cell>
          <cell r="G183">
            <v>0</v>
          </cell>
          <cell r="H183">
            <v>0</v>
          </cell>
        </row>
        <row r="184">
          <cell r="B184" t="str">
            <v xml:space="preserve">1990-Other Tangible Property
</v>
          </cell>
          <cell r="G184">
            <v>0</v>
          </cell>
          <cell r="H184">
            <v>0</v>
          </cell>
        </row>
        <row r="185">
          <cell r="B185" t="str">
            <v xml:space="preserve">1995-Contributions and Grants - Credit
</v>
          </cell>
          <cell r="G185">
            <v>0</v>
          </cell>
          <cell r="H185">
            <v>0</v>
          </cell>
        </row>
        <row r="186">
          <cell r="B186" t="str">
            <v xml:space="preserve">2005-Property Under Capital Leases
</v>
          </cell>
          <cell r="G186">
            <v>0</v>
          </cell>
          <cell r="H186">
            <v>0</v>
          </cell>
        </row>
        <row r="187">
          <cell r="B187" t="str">
            <v xml:space="preserve">2010-Electric Plant Purchased or Sold
</v>
          </cell>
          <cell r="G187">
            <v>0</v>
          </cell>
          <cell r="H187">
            <v>0</v>
          </cell>
        </row>
        <row r="188">
          <cell r="B188" t="str">
            <v xml:space="preserve">2020-Experimental Electric Plant Unclassified
</v>
          </cell>
          <cell r="G188">
            <v>0</v>
          </cell>
          <cell r="H188">
            <v>0</v>
          </cell>
        </row>
        <row r="189">
          <cell r="B189" t="str">
            <v xml:space="preserve">2030-Electric Plant and Equipment Leased to Others
</v>
          </cell>
          <cell r="G189">
            <v>0</v>
          </cell>
          <cell r="H189">
            <v>0</v>
          </cell>
        </row>
        <row r="190">
          <cell r="B190" t="str">
            <v xml:space="preserve">2040-Electric Plant Held for Future Use
</v>
          </cell>
          <cell r="G190">
            <v>0</v>
          </cell>
          <cell r="H190">
            <v>0</v>
          </cell>
        </row>
        <row r="191">
          <cell r="B191" t="str">
            <v xml:space="preserve">2050-Completed Construction Not Classified--Electric
</v>
          </cell>
          <cell r="G191">
            <v>0</v>
          </cell>
          <cell r="H191">
            <v>0</v>
          </cell>
        </row>
        <row r="192">
          <cell r="B192" t="str">
            <v xml:space="preserve">2055-Construction Work in Progress--Electric
</v>
          </cell>
          <cell r="G192">
            <v>0</v>
          </cell>
          <cell r="H192">
            <v>0</v>
          </cell>
        </row>
        <row r="193">
          <cell r="B193" t="str">
            <v xml:space="preserve">2060-Electric Plant Acquisition Adjustment
</v>
          </cell>
          <cell r="G193">
            <v>0</v>
          </cell>
          <cell r="H193">
            <v>0</v>
          </cell>
        </row>
        <row r="194">
          <cell r="B194" t="str">
            <v xml:space="preserve">2065-Other Electric Plant Adjustment
</v>
          </cell>
          <cell r="G194">
            <v>0</v>
          </cell>
          <cell r="H194">
            <v>0</v>
          </cell>
        </row>
        <row r="195">
          <cell r="B195" t="str">
            <v xml:space="preserve">2070-Other Utility Plant
</v>
          </cell>
          <cell r="G195">
            <v>0</v>
          </cell>
          <cell r="H195">
            <v>0</v>
          </cell>
        </row>
        <row r="196">
          <cell r="B196" t="str">
            <v xml:space="preserve">2075-Non-Utility Property Owned or Under Capital Leases
</v>
          </cell>
          <cell r="G196">
            <v>0</v>
          </cell>
          <cell r="H196">
            <v>0</v>
          </cell>
        </row>
        <row r="197">
          <cell r="B197" t="str">
            <v xml:space="preserve">2075-Sub-account Generation Facility Assets
</v>
          </cell>
          <cell r="G197">
            <v>0</v>
          </cell>
          <cell r="H197">
            <v>0</v>
          </cell>
        </row>
        <row r="198">
          <cell r="B198" t="str">
            <v xml:space="preserve">Total </v>
          </cell>
          <cell r="G198">
            <v>3920787.1</v>
          </cell>
          <cell r="H198">
            <v>4001467.4989999998</v>
          </cell>
        </row>
        <row r="200">
          <cell r="B200" t="str">
            <v xml:space="preserve">2105-Accumulated Amortization of Electric Utility Plan - PP&amp;E
</v>
          </cell>
          <cell r="G200">
            <v>1962680.37</v>
          </cell>
          <cell r="H200">
            <v>2495310.2000000002</v>
          </cell>
        </row>
        <row r="201">
          <cell r="B201" t="str">
            <v xml:space="preserve">2120-Accumulated Amortization of Electric Utility Plant - Intangibles
</v>
          </cell>
          <cell r="G201">
            <v>0</v>
          </cell>
          <cell r="H201">
            <v>0</v>
          </cell>
        </row>
        <row r="202">
          <cell r="B202" t="str">
            <v xml:space="preserve">2140-Accumulated Amortization of Electric Plant Acquisition Adjustment
</v>
          </cell>
          <cell r="G202">
            <v>0</v>
          </cell>
          <cell r="H202">
            <v>0</v>
          </cell>
        </row>
        <row r="203">
          <cell r="B203" t="str">
            <v xml:space="preserve">2160-Accumulated Amortization of Other Utility Plant
</v>
          </cell>
          <cell r="G203">
            <v>0</v>
          </cell>
          <cell r="H203">
            <v>0</v>
          </cell>
        </row>
        <row r="204">
          <cell r="B204" t="str">
            <v xml:space="preserve">2180-Accumulated Amortization of Non-Utility Property
</v>
          </cell>
          <cell r="G204">
            <v>0</v>
          </cell>
          <cell r="H204">
            <v>0</v>
          </cell>
        </row>
        <row r="205">
          <cell r="B205" t="str">
            <v xml:space="preserve">Total </v>
          </cell>
          <cell r="G205">
            <v>1962680.37</v>
          </cell>
          <cell r="H205">
            <v>2495310.2000000002</v>
          </cell>
        </row>
        <row r="208">
          <cell r="B208" t="str">
            <v>Net Assets:</v>
          </cell>
          <cell r="G208">
            <v>5883467.4700000007</v>
          </cell>
          <cell r="H208">
            <v>6496777.699</v>
          </cell>
        </row>
        <row r="210">
          <cell r="B210" t="str">
            <v xml:space="preserve">2205-Accounts Payable
</v>
          </cell>
          <cell r="G210">
            <v>0</v>
          </cell>
          <cell r="H210">
            <v>0</v>
          </cell>
        </row>
        <row r="211">
          <cell r="B211" t="str">
            <v xml:space="preserve">2208-Customer Credit Balances
</v>
          </cell>
          <cell r="G211">
            <v>0</v>
          </cell>
          <cell r="H211">
            <v>0</v>
          </cell>
        </row>
        <row r="212">
          <cell r="B212" t="str">
            <v xml:space="preserve">2210-Current Portion of Customer Deposits
</v>
          </cell>
          <cell r="G212">
            <v>0</v>
          </cell>
          <cell r="H212">
            <v>0</v>
          </cell>
        </row>
        <row r="213">
          <cell r="B213" t="str">
            <v xml:space="preserve">2215-Dividends Declared
</v>
          </cell>
          <cell r="G213">
            <v>0</v>
          </cell>
          <cell r="H213">
            <v>0</v>
          </cell>
        </row>
        <row r="214">
          <cell r="B214" t="str">
            <v xml:space="preserve">2220-Miscellaneous Current and Accrued Liabilities
</v>
          </cell>
          <cell r="G214">
            <v>34594.33</v>
          </cell>
          <cell r="H214">
            <v>35286.2166</v>
          </cell>
        </row>
        <row r="215">
          <cell r="B215" t="str">
            <v xml:space="preserve">2225-Notes and Loans Payable
</v>
          </cell>
          <cell r="G215">
            <v>0</v>
          </cell>
          <cell r="H215">
            <v>0</v>
          </cell>
        </row>
        <row r="216">
          <cell r="B216" t="str">
            <v xml:space="preserve">2240-Accounts Payable to Associated Companies
</v>
          </cell>
          <cell r="G216">
            <v>441233.24</v>
          </cell>
          <cell r="H216">
            <v>450057.90480000002</v>
          </cell>
        </row>
        <row r="217">
          <cell r="B217" t="str">
            <v xml:space="preserve">2242-Notes Payable to Associated Companies
</v>
          </cell>
          <cell r="G217">
            <v>0</v>
          </cell>
          <cell r="H217">
            <v>0</v>
          </cell>
        </row>
        <row r="218">
          <cell r="B218" t="str">
            <v xml:space="preserve">2250-Debt Retirement Charges( DRC) Payable
</v>
          </cell>
          <cell r="G218">
            <v>0</v>
          </cell>
          <cell r="H218">
            <v>0</v>
          </cell>
        </row>
        <row r="219">
          <cell r="B219" t="str">
            <v xml:space="preserve">2252-Transmission Charges Payable
</v>
          </cell>
          <cell r="G219">
            <v>0</v>
          </cell>
          <cell r="H219">
            <v>0</v>
          </cell>
        </row>
        <row r="220">
          <cell r="B220" t="str">
            <v xml:space="preserve">2254-Electrical Safety Authority Fees Payable
</v>
          </cell>
          <cell r="G220">
            <v>0</v>
          </cell>
          <cell r="H220">
            <v>0</v>
          </cell>
        </row>
        <row r="221">
          <cell r="B221" t="str">
            <v xml:space="preserve">2256-Independent Market Operator Fees and Penalties Payable
</v>
          </cell>
          <cell r="G221">
            <v>0</v>
          </cell>
          <cell r="H221">
            <v>0</v>
          </cell>
        </row>
        <row r="222">
          <cell r="B222" t="str">
            <v xml:space="preserve">2260-Current Portion of Long Term Debt
</v>
          </cell>
          <cell r="G222">
            <v>0</v>
          </cell>
          <cell r="H222">
            <v>0</v>
          </cell>
        </row>
        <row r="223">
          <cell r="B223" t="str">
            <v xml:space="preserve">2262-Ontario Hydro Debt - Current Portion
</v>
          </cell>
          <cell r="G223">
            <v>0</v>
          </cell>
          <cell r="H223">
            <v>0</v>
          </cell>
        </row>
        <row r="224">
          <cell r="B224" t="str">
            <v xml:space="preserve">2264-Pensions and Employee Benefits - Current Portion
</v>
          </cell>
          <cell r="G224">
            <v>0</v>
          </cell>
          <cell r="H224">
            <v>0</v>
          </cell>
        </row>
        <row r="225">
          <cell r="B225" t="str">
            <v>2265-Non-OMERS - Current</v>
          </cell>
          <cell r="G225">
            <v>0</v>
          </cell>
          <cell r="H225">
            <v>0</v>
          </cell>
        </row>
        <row r="226">
          <cell r="B226" t="str">
            <v xml:space="preserve">2268-Accrued Interest on Long Term Debt
</v>
          </cell>
          <cell r="G226">
            <v>0</v>
          </cell>
          <cell r="H226">
            <v>0</v>
          </cell>
        </row>
        <row r="227">
          <cell r="B227" t="str">
            <v xml:space="preserve">2270-Matured Long Term Debt
</v>
          </cell>
          <cell r="G227">
            <v>0</v>
          </cell>
          <cell r="H227">
            <v>0</v>
          </cell>
        </row>
        <row r="228">
          <cell r="B228" t="str">
            <v xml:space="preserve">2272-Matured Interest on Long Term Debt
</v>
          </cell>
          <cell r="G228">
            <v>0</v>
          </cell>
          <cell r="H228">
            <v>0</v>
          </cell>
        </row>
        <row r="229">
          <cell r="B229" t="str">
            <v xml:space="preserve">2285-Obligations Under Capital Leases--Current
</v>
          </cell>
          <cell r="G229">
            <v>0</v>
          </cell>
          <cell r="H229">
            <v>0</v>
          </cell>
        </row>
        <row r="230">
          <cell r="B230" t="str">
            <v xml:space="preserve">2285-Sub-account Generation Facility Liabilities
</v>
          </cell>
          <cell r="G230">
            <v>0</v>
          </cell>
          <cell r="H230">
            <v>0</v>
          </cell>
        </row>
        <row r="231">
          <cell r="B231" t="str">
            <v xml:space="preserve">2290-Commodity Taxes
</v>
          </cell>
          <cell r="G231">
            <v>9969.35</v>
          </cell>
          <cell r="H231">
            <v>0</v>
          </cell>
        </row>
        <row r="232">
          <cell r="B232" t="str">
            <v xml:space="preserve">2292-Payroll Deductions / Expenses Payable
</v>
          </cell>
          <cell r="G232">
            <v>0</v>
          </cell>
          <cell r="H232">
            <v>0</v>
          </cell>
        </row>
        <row r="233">
          <cell r="B233" t="str">
            <v xml:space="preserve">2294-Accrual for Taxes Payments in Lieu of Taxes, Etc.
</v>
          </cell>
          <cell r="G233">
            <v>0</v>
          </cell>
          <cell r="H233">
            <v>0</v>
          </cell>
        </row>
        <row r="234">
          <cell r="B234" t="str">
            <v xml:space="preserve">2296-Future Income Taxes - Current
</v>
          </cell>
          <cell r="G234">
            <v>0</v>
          </cell>
          <cell r="H234">
            <v>0</v>
          </cell>
        </row>
        <row r="235">
          <cell r="B235" t="str">
            <v xml:space="preserve">Total </v>
          </cell>
          <cell r="G235">
            <v>485796.92</v>
          </cell>
          <cell r="H235">
            <v>485344.1214</v>
          </cell>
        </row>
        <row r="237">
          <cell r="B237" t="str">
            <v xml:space="preserve">2305-Accumulated Provision for Injuries and Damages
</v>
          </cell>
          <cell r="G237">
            <v>0</v>
          </cell>
          <cell r="H237">
            <v>0</v>
          </cell>
        </row>
        <row r="238">
          <cell r="B238" t="str">
            <v xml:space="preserve">2306-Employee Future Benefits
</v>
          </cell>
          <cell r="G238">
            <v>0</v>
          </cell>
          <cell r="H238">
            <v>0</v>
          </cell>
        </row>
        <row r="239">
          <cell r="B239" t="str">
            <v xml:space="preserve">2308-Other Pensions - Past Service Liability
</v>
          </cell>
          <cell r="G239">
            <v>0</v>
          </cell>
          <cell r="H239">
            <v>0</v>
          </cell>
        </row>
        <row r="240">
          <cell r="B240" t="str">
            <v xml:space="preserve">2310-Vested Sick Leave Liability
</v>
          </cell>
          <cell r="G240">
            <v>0</v>
          </cell>
          <cell r="H240">
            <v>0</v>
          </cell>
        </row>
        <row r="241">
          <cell r="B241" t="str">
            <v xml:space="preserve">2315-Accumulated Provision for Rate Refunds
</v>
          </cell>
          <cell r="G241">
            <v>0</v>
          </cell>
          <cell r="H241">
            <v>0</v>
          </cell>
        </row>
        <row r="242">
          <cell r="B242" t="str">
            <v xml:space="preserve">2320-Other Miscellaneous Non-Current Liabilities
</v>
          </cell>
          <cell r="G242">
            <v>0</v>
          </cell>
          <cell r="H242">
            <v>0</v>
          </cell>
        </row>
        <row r="243">
          <cell r="B243" t="str">
            <v xml:space="preserve">2325-Obligations Under Capital Lease--Non-Current
</v>
          </cell>
          <cell r="G243">
            <v>0</v>
          </cell>
          <cell r="H243">
            <v>0</v>
          </cell>
        </row>
        <row r="244">
          <cell r="B244" t="str">
            <v xml:space="preserve">2325-Sub-account Generation Facility Liabilities
</v>
          </cell>
          <cell r="G244">
            <v>0</v>
          </cell>
          <cell r="H244">
            <v>0</v>
          </cell>
        </row>
        <row r="245">
          <cell r="B245" t="str">
            <v xml:space="preserve">2330-Development Charge Fund
</v>
          </cell>
          <cell r="G245">
            <v>0</v>
          </cell>
          <cell r="H245">
            <v>0</v>
          </cell>
        </row>
        <row r="246">
          <cell r="B246" t="str">
            <v xml:space="preserve">2335-Long Term Customer Deposits
</v>
          </cell>
          <cell r="G246">
            <v>18998.61</v>
          </cell>
          <cell r="H246">
            <v>0</v>
          </cell>
        </row>
        <row r="247">
          <cell r="B247" t="str">
            <v xml:space="preserve">2340-Collateral Funds Liability
</v>
          </cell>
          <cell r="G247">
            <v>0</v>
          </cell>
          <cell r="H247">
            <v>0</v>
          </cell>
        </row>
        <row r="248">
          <cell r="B248" t="str">
            <v xml:space="preserve">2345-Unamortized Premium on Long Term Debt
</v>
          </cell>
          <cell r="G248">
            <v>0</v>
          </cell>
          <cell r="H248">
            <v>0</v>
          </cell>
        </row>
        <row r="249">
          <cell r="B249" t="str">
            <v xml:space="preserve">2348-O.M.E.R.S. - Past Service Liability - Long Term Portion
</v>
          </cell>
          <cell r="G249">
            <v>0</v>
          </cell>
          <cell r="H249">
            <v>0</v>
          </cell>
        </row>
        <row r="250">
          <cell r="B250" t="str">
            <v xml:space="preserve">2350-Future Income Tax - Non-Current
</v>
          </cell>
          <cell r="G250">
            <v>0</v>
          </cell>
          <cell r="H250">
            <v>0</v>
          </cell>
        </row>
        <row r="251">
          <cell r="B251" t="str">
            <v xml:space="preserve">Total </v>
          </cell>
          <cell r="G251">
            <v>18998.61</v>
          </cell>
          <cell r="H251">
            <v>0</v>
          </cell>
        </row>
        <row r="255">
          <cell r="B255" t="str">
            <v xml:space="preserve">2405-Other Regulatory Liabilities
</v>
          </cell>
          <cell r="G255">
            <v>0</v>
          </cell>
          <cell r="H255">
            <v>0</v>
          </cell>
        </row>
        <row r="256">
          <cell r="B256" t="str">
            <v xml:space="preserve">2410-Deferred Gains from Disposition of Utility Plant
</v>
          </cell>
          <cell r="G256">
            <v>0</v>
          </cell>
          <cell r="H256">
            <v>0</v>
          </cell>
        </row>
        <row r="257">
          <cell r="B257" t="str">
            <v xml:space="preserve">2415-Unamortized Gain on Reacquired Debt
</v>
          </cell>
          <cell r="G257">
            <v>0</v>
          </cell>
          <cell r="H257">
            <v>0</v>
          </cell>
        </row>
        <row r="258">
          <cell r="B258" t="str">
            <v xml:space="preserve">2425-Other Deferred Credits
</v>
          </cell>
          <cell r="G258">
            <v>0</v>
          </cell>
          <cell r="H258">
            <v>0</v>
          </cell>
        </row>
        <row r="259">
          <cell r="B259" t="str">
            <v xml:space="preserve">2435-Accrued Rate-Payer Benefit
</v>
          </cell>
          <cell r="G259">
            <v>0</v>
          </cell>
          <cell r="H259">
            <v>0</v>
          </cell>
        </row>
        <row r="260">
          <cell r="B260" t="str">
            <v>2440-Deferred Revenues</v>
          </cell>
          <cell r="G260">
            <v>3052.52</v>
          </cell>
          <cell r="H260">
            <v>3113.5704000000001</v>
          </cell>
        </row>
        <row r="261">
          <cell r="B261" t="str">
            <v xml:space="preserve">2505-Debentures Outstanding - Long Term Portion
</v>
          </cell>
          <cell r="G261">
            <v>0</v>
          </cell>
          <cell r="H261">
            <v>0</v>
          </cell>
        </row>
        <row r="262">
          <cell r="B262" t="str">
            <v xml:space="preserve">2510-Debenture Advances
</v>
          </cell>
          <cell r="G262">
            <v>0</v>
          </cell>
          <cell r="H262">
            <v>0</v>
          </cell>
        </row>
        <row r="263">
          <cell r="B263" t="str">
            <v xml:space="preserve">2515-Reacquired Bonds
</v>
          </cell>
          <cell r="G263">
            <v>0</v>
          </cell>
          <cell r="H263">
            <v>0</v>
          </cell>
        </row>
        <row r="264">
          <cell r="B264" t="str">
            <v xml:space="preserve">2520-Other Long Term Debt
</v>
          </cell>
          <cell r="G264">
            <v>0</v>
          </cell>
          <cell r="H264">
            <v>0</v>
          </cell>
        </row>
        <row r="265">
          <cell r="B265" t="str">
            <v xml:space="preserve">2525-Term Bank Loans - Long Term Portion
</v>
          </cell>
          <cell r="G265">
            <v>0</v>
          </cell>
          <cell r="H265">
            <v>0</v>
          </cell>
        </row>
        <row r="266">
          <cell r="B266" t="str">
            <v xml:space="preserve">2530-Ontario Hydro Debt Outstanding - Long Term Portion
</v>
          </cell>
          <cell r="G266">
            <v>0</v>
          </cell>
          <cell r="H266">
            <v>0</v>
          </cell>
        </row>
        <row r="267">
          <cell r="B267" t="str">
            <v xml:space="preserve">2550-Advances from Associated Companies
</v>
          </cell>
          <cell r="G267">
            <v>0</v>
          </cell>
          <cell r="H267">
            <v>0</v>
          </cell>
        </row>
        <row r="268">
          <cell r="B268" t="str">
            <v xml:space="preserve">Total </v>
          </cell>
          <cell r="G268">
            <v>3052.52</v>
          </cell>
          <cell r="H268">
            <v>3113.5704000000001</v>
          </cell>
        </row>
        <row r="270">
          <cell r="B270" t="str">
            <v xml:space="preserve">3005-Common Shares Issued
</v>
          </cell>
          <cell r="G270">
            <v>-1442442.45</v>
          </cell>
          <cell r="H270">
            <v>-1471291.2989999999</v>
          </cell>
        </row>
        <row r="271">
          <cell r="B271" t="str">
            <v xml:space="preserve">3008-Preference Shares Issued
</v>
          </cell>
          <cell r="G271">
            <v>-1442442.43</v>
          </cell>
          <cell r="H271">
            <v>-1471291.2785999998</v>
          </cell>
        </row>
        <row r="272">
          <cell r="B272" t="str">
            <v xml:space="preserve">3010-Contributed Surplus
</v>
          </cell>
          <cell r="G272">
            <v>0</v>
          </cell>
          <cell r="H272">
            <v>0</v>
          </cell>
        </row>
        <row r="273">
          <cell r="B273" t="str">
            <v xml:space="preserve">3020-Donations Received
</v>
          </cell>
          <cell r="G273">
            <v>0</v>
          </cell>
          <cell r="H273">
            <v>0</v>
          </cell>
        </row>
        <row r="274">
          <cell r="B274" t="str">
            <v xml:space="preserve">3022-Development Charges Transferred to Equity
</v>
          </cell>
          <cell r="G274">
            <v>0</v>
          </cell>
          <cell r="H274">
            <v>0</v>
          </cell>
        </row>
        <row r="275">
          <cell r="B275" t="str">
            <v xml:space="preserve">3026-Capital Stock Held in Treasury
</v>
          </cell>
          <cell r="G275">
            <v>0</v>
          </cell>
          <cell r="H275">
            <v>0</v>
          </cell>
        </row>
        <row r="276">
          <cell r="B276" t="str">
            <v xml:space="preserve">3030-Miscellaneous Paid-In Capital
</v>
          </cell>
          <cell r="G276">
            <v>0</v>
          </cell>
          <cell r="H276">
            <v>0</v>
          </cell>
        </row>
        <row r="277">
          <cell r="B277" t="str">
            <v xml:space="preserve">3035-Installments Received on Capital Stock
</v>
          </cell>
          <cell r="G277">
            <v>0</v>
          </cell>
          <cell r="H277">
            <v>0</v>
          </cell>
        </row>
        <row r="278">
          <cell r="B278" t="str">
            <v xml:space="preserve">3040-Appropriated Retained Earnings
</v>
          </cell>
          <cell r="G278">
            <v>0</v>
          </cell>
          <cell r="H278">
            <v>0</v>
          </cell>
        </row>
        <row r="279">
          <cell r="B279" t="str">
            <v xml:space="preserve">3045-Unappropriated Retained Earnings
</v>
          </cell>
          <cell r="G279">
            <v>158816.08000000002</v>
          </cell>
          <cell r="H279">
            <v>161992.40160000001</v>
          </cell>
        </row>
        <row r="280">
          <cell r="B280" t="str">
            <v xml:space="preserve">3046-Balance Transferred From Income
</v>
          </cell>
          <cell r="G280">
            <v>119030</v>
          </cell>
          <cell r="H280">
            <v>121410.6</v>
          </cell>
        </row>
        <row r="281">
          <cell r="B281" t="str">
            <v xml:space="preserve">3047-Appropriations of Retained Earnings - Current Period
</v>
          </cell>
          <cell r="G281">
            <v>0</v>
          </cell>
          <cell r="H281">
            <v>0</v>
          </cell>
        </row>
        <row r="282">
          <cell r="B282" t="str">
            <v xml:space="preserve">3048-Dividends Payable-Preference Shares
</v>
          </cell>
          <cell r="G282">
            <v>0</v>
          </cell>
          <cell r="H282">
            <v>0</v>
          </cell>
        </row>
        <row r="283">
          <cell r="B283" t="str">
            <v xml:space="preserve">3049-Dividends Payable-Common Shares
</v>
          </cell>
          <cell r="G283">
            <v>0</v>
          </cell>
          <cell r="H283">
            <v>0</v>
          </cell>
        </row>
        <row r="284">
          <cell r="B284" t="str">
            <v xml:space="preserve">3055-Adjustment to Retained Earnings
</v>
          </cell>
          <cell r="G284">
            <v>0</v>
          </cell>
          <cell r="H284">
            <v>0</v>
          </cell>
        </row>
        <row r="285">
          <cell r="B285" t="str">
            <v xml:space="preserve">3065-Unappropriated Undistributed Subsidiary Earnings
</v>
          </cell>
          <cell r="G285">
            <v>0</v>
          </cell>
          <cell r="H285">
            <v>0</v>
          </cell>
        </row>
        <row r="286">
          <cell r="B286" t="str">
            <v xml:space="preserve">3075-Non-Utility Shareholders' Equity
</v>
          </cell>
          <cell r="G286">
            <v>0</v>
          </cell>
          <cell r="H286">
            <v>0</v>
          </cell>
        </row>
        <row r="287">
          <cell r="B287" t="str">
            <v xml:space="preserve">3075-Sub-account Generation Facilities
</v>
          </cell>
          <cell r="G287">
            <v>0</v>
          </cell>
          <cell r="H287">
            <v>0</v>
          </cell>
        </row>
        <row r="288">
          <cell r="B288" t="str">
            <v>3080-Current Taxes – Shareholders’ Equity</v>
          </cell>
          <cell r="G288">
            <v>0</v>
          </cell>
          <cell r="H288">
            <v>0</v>
          </cell>
        </row>
        <row r="289">
          <cell r="B289" t="str">
            <v>3081-Deferred Taxes – Shareholders’ Equity</v>
          </cell>
          <cell r="G289">
            <v>0</v>
          </cell>
          <cell r="H289">
            <v>0</v>
          </cell>
        </row>
        <row r="290">
          <cell r="B290" t="str">
            <v>3090-Accumulated Other Comprehensive Income</v>
          </cell>
          <cell r="G290">
            <v>0</v>
          </cell>
          <cell r="H290">
            <v>0</v>
          </cell>
        </row>
        <row r="291">
          <cell r="B291" t="str">
            <v xml:space="preserve">Total </v>
          </cell>
          <cell r="G291">
            <v>-2607038.7999999998</v>
          </cell>
          <cell r="H291">
            <v>-2659179.5759999994</v>
          </cell>
        </row>
        <row r="294">
          <cell r="B294" t="str">
            <v>Net Liabilities and Equity:</v>
          </cell>
          <cell r="G294">
            <v>-2099190.75</v>
          </cell>
          <cell r="H294">
            <v>-2170721.8841999993</v>
          </cell>
        </row>
        <row r="296">
          <cell r="B296" t="str">
            <v xml:space="preserve">4006-Residential Energy Sales
</v>
          </cell>
          <cell r="G296">
            <v>-1048369.2</v>
          </cell>
          <cell r="H296">
            <v>0</v>
          </cell>
        </row>
        <row r="297">
          <cell r="B297" t="str">
            <v xml:space="preserve">4010-Commercial Energy Sales
</v>
          </cell>
          <cell r="G297">
            <v>0</v>
          </cell>
          <cell r="H297">
            <v>0</v>
          </cell>
        </row>
        <row r="298">
          <cell r="B298" t="str">
            <v xml:space="preserve">4015-Industrial Energy Sales
</v>
          </cell>
          <cell r="G298">
            <v>0</v>
          </cell>
          <cell r="H298">
            <v>0</v>
          </cell>
        </row>
        <row r="299">
          <cell r="B299" t="str">
            <v xml:space="preserve">4020-Energy Sales to Large Users
</v>
          </cell>
          <cell r="G299">
            <v>0</v>
          </cell>
          <cell r="H299">
            <v>0</v>
          </cell>
        </row>
        <row r="300">
          <cell r="B300" t="str">
            <v xml:space="preserve">4025-Street Lighting Energy Sales
</v>
          </cell>
          <cell r="G300">
            <v>-23029.32</v>
          </cell>
          <cell r="H300">
            <v>0</v>
          </cell>
        </row>
        <row r="301">
          <cell r="B301" t="str">
            <v xml:space="preserve">4030-Sentinel Lighting Energy Sales
</v>
          </cell>
          <cell r="G301">
            <v>-1528.88</v>
          </cell>
          <cell r="H301">
            <v>0</v>
          </cell>
        </row>
        <row r="302">
          <cell r="B302" t="str">
            <v xml:space="preserve">4035-General Energy Sales
</v>
          </cell>
          <cell r="G302">
            <v>-1016353.19</v>
          </cell>
          <cell r="H302">
            <v>0</v>
          </cell>
        </row>
        <row r="303">
          <cell r="B303" t="str">
            <v xml:space="preserve">4040-Other Energy Sales to Public Authorities
</v>
          </cell>
          <cell r="G303">
            <v>0</v>
          </cell>
          <cell r="H303">
            <v>0</v>
          </cell>
        </row>
        <row r="304">
          <cell r="B304" t="str">
            <v xml:space="preserve">4045-Energy Sales to Railroads and Railways
</v>
          </cell>
          <cell r="G304">
            <v>0</v>
          </cell>
          <cell r="H304">
            <v>0</v>
          </cell>
        </row>
        <row r="305">
          <cell r="B305" t="str">
            <v xml:space="preserve">4050-Revenue Adjustment
</v>
          </cell>
          <cell r="G305">
            <v>0</v>
          </cell>
          <cell r="H305">
            <v>0</v>
          </cell>
        </row>
        <row r="306">
          <cell r="B306" t="str">
            <v xml:space="preserve">4055-Energy Sales for Resale
</v>
          </cell>
          <cell r="G306">
            <v>-11371.06</v>
          </cell>
          <cell r="H306">
            <v>0</v>
          </cell>
        </row>
        <row r="307">
          <cell r="B307" t="str">
            <v xml:space="preserve">4060-Interdepartmental Energy Sales
</v>
          </cell>
          <cell r="G307">
            <v>0</v>
          </cell>
          <cell r="H307">
            <v>0</v>
          </cell>
        </row>
        <row r="308">
          <cell r="B308" t="str">
            <v xml:space="preserve">4062-Billed WMS
</v>
          </cell>
          <cell r="G308">
            <v>-90302.06</v>
          </cell>
          <cell r="H308">
            <v>0</v>
          </cell>
        </row>
        <row r="309">
          <cell r="B309" t="str">
            <v xml:space="preserve">4064-Billed One-Time
</v>
          </cell>
          <cell r="G309">
            <v>0</v>
          </cell>
          <cell r="H309">
            <v>0</v>
          </cell>
        </row>
        <row r="310">
          <cell r="B310" t="str">
            <v xml:space="preserve">4066-Billed NW
</v>
          </cell>
          <cell r="G310">
            <v>-153044.73000000001</v>
          </cell>
          <cell r="H310">
            <v>0</v>
          </cell>
        </row>
        <row r="311">
          <cell r="B311" t="str">
            <v xml:space="preserve">4068-Billed CN
</v>
          </cell>
          <cell r="G311">
            <v>-36681.160000000003</v>
          </cell>
          <cell r="H311">
            <v>0</v>
          </cell>
        </row>
        <row r="312">
          <cell r="B312" t="str">
            <v>4071-Charges – Smart Metering Entity Charge</v>
          </cell>
          <cell r="G312">
            <v>0</v>
          </cell>
          <cell r="H312">
            <v>0</v>
          </cell>
        </row>
        <row r="313">
          <cell r="B313" t="str">
            <v xml:space="preserve">4075-Billed - LV
</v>
          </cell>
          <cell r="G313">
            <v>-13295.3</v>
          </cell>
          <cell r="H313">
            <v>0</v>
          </cell>
        </row>
        <row r="314">
          <cell r="B314" t="str">
            <v>4076-IESO Smart Meter Entity Billed</v>
          </cell>
          <cell r="G314">
            <v>-7578.96</v>
          </cell>
          <cell r="H314">
            <v>0</v>
          </cell>
        </row>
        <row r="315">
          <cell r="B315" t="str">
            <v xml:space="preserve">Total </v>
          </cell>
          <cell r="G315">
            <v>-2401553.86</v>
          </cell>
          <cell r="H315">
            <v>0</v>
          </cell>
        </row>
        <row r="317">
          <cell r="B317" t="str">
            <v xml:space="preserve">4080-Distribution Services Revenue
</v>
          </cell>
          <cell r="G317">
            <v>-768873.82</v>
          </cell>
          <cell r="H317">
            <v>-784251.29639999999</v>
          </cell>
        </row>
        <row r="318">
          <cell r="B318" t="str">
            <v xml:space="preserve">4082-Retail Services Revenues
</v>
          </cell>
          <cell r="G318">
            <v>-2723.28</v>
          </cell>
          <cell r="H318">
            <v>-2632</v>
          </cell>
        </row>
        <row r="319">
          <cell r="B319" t="str">
            <v xml:space="preserve">4084-Service Transaction Requests (STR) Revenues
</v>
          </cell>
          <cell r="G319">
            <v>0</v>
          </cell>
          <cell r="H319">
            <v>0</v>
          </cell>
        </row>
        <row r="320">
          <cell r="B320" t="str">
            <v xml:space="preserve">4086-SSS Administration Revenue
</v>
          </cell>
          <cell r="G320">
            <v>-4642.74</v>
          </cell>
          <cell r="H320">
            <v>-4735.5947999999999</v>
          </cell>
        </row>
        <row r="321">
          <cell r="B321" t="str">
            <v xml:space="preserve">4090-Electric Services Incidental to Energy Sales
</v>
          </cell>
          <cell r="G321">
            <v>0</v>
          </cell>
          <cell r="H321">
            <v>0</v>
          </cell>
        </row>
        <row r="322">
          <cell r="B322" t="str">
            <v xml:space="preserve">Total </v>
          </cell>
          <cell r="G322">
            <v>-776239.84</v>
          </cell>
          <cell r="H322">
            <v>-791618.89119999995</v>
          </cell>
        </row>
        <row r="324">
          <cell r="B324" t="str">
            <v xml:space="preserve">4105-Transmission Charges Revenue
</v>
          </cell>
          <cell r="G324">
            <v>0</v>
          </cell>
          <cell r="H324">
            <v>0</v>
          </cell>
        </row>
        <row r="325">
          <cell r="B325" t="str">
            <v xml:space="preserve">4110-Transmission Services Revenue
</v>
          </cell>
          <cell r="G325">
            <v>0</v>
          </cell>
          <cell r="H325">
            <v>0</v>
          </cell>
        </row>
        <row r="326">
          <cell r="B326" t="str">
            <v xml:space="preserve">4205-Interdepartmental Rents
</v>
          </cell>
          <cell r="G326">
            <v>0</v>
          </cell>
          <cell r="H326">
            <v>0</v>
          </cell>
        </row>
        <row r="327">
          <cell r="B327" t="str">
            <v xml:space="preserve">4210-Rent from Electric Property
</v>
          </cell>
          <cell r="G327">
            <v>-13608.51</v>
          </cell>
          <cell r="H327">
            <v>-13719</v>
          </cell>
        </row>
        <row r="328">
          <cell r="B328" t="str">
            <v xml:space="preserve">4215-Other Utility Operating Income
</v>
          </cell>
          <cell r="G328">
            <v>0</v>
          </cell>
          <cell r="H328">
            <v>0</v>
          </cell>
        </row>
        <row r="329">
          <cell r="B329" t="str">
            <v xml:space="preserve">4220-Other Electric Revenues
</v>
          </cell>
          <cell r="G329">
            <v>0</v>
          </cell>
          <cell r="H329">
            <v>0</v>
          </cell>
        </row>
        <row r="330">
          <cell r="B330" t="str">
            <v xml:space="preserve">4225-Late Payment Charges
</v>
          </cell>
          <cell r="G330">
            <v>-5114.87</v>
          </cell>
          <cell r="H330">
            <v>-5355</v>
          </cell>
        </row>
        <row r="331">
          <cell r="B331" t="str">
            <v xml:space="preserve">4230-Sales of Water and Water Power
</v>
          </cell>
          <cell r="G331">
            <v>0</v>
          </cell>
          <cell r="H331">
            <v>0</v>
          </cell>
        </row>
        <row r="332">
          <cell r="B332" t="str">
            <v xml:space="preserve">4235-Miscellaneous Service Revenues
</v>
          </cell>
          <cell r="G332">
            <v>-7271.55</v>
          </cell>
          <cell r="H332">
            <v>-6206.7</v>
          </cell>
        </row>
        <row r="333">
          <cell r="B333" t="str">
            <v xml:space="preserve">4240-Provision for Rate Refunds
</v>
          </cell>
          <cell r="G333">
            <v>0</v>
          </cell>
          <cell r="H333">
            <v>0</v>
          </cell>
        </row>
        <row r="334">
          <cell r="B334" t="str">
            <v xml:space="preserve">4245-Government Assistance Directly Credited to Income
</v>
          </cell>
          <cell r="G334">
            <v>0</v>
          </cell>
          <cell r="H334">
            <v>0</v>
          </cell>
        </row>
        <row r="335">
          <cell r="B335" t="str">
            <v xml:space="preserve">Total </v>
          </cell>
          <cell r="G335">
            <v>-25994.93</v>
          </cell>
          <cell r="H335">
            <v>-25280.7</v>
          </cell>
        </row>
        <row r="337">
          <cell r="B337" t="str">
            <v xml:space="preserve">4305-Regulatory Debits
</v>
          </cell>
          <cell r="G337">
            <v>0</v>
          </cell>
          <cell r="H337">
            <v>0</v>
          </cell>
        </row>
        <row r="338">
          <cell r="B338" t="str">
            <v xml:space="preserve">4310-Regulatory Credits
</v>
          </cell>
          <cell r="G338">
            <v>0</v>
          </cell>
          <cell r="H338">
            <v>0</v>
          </cell>
        </row>
        <row r="339">
          <cell r="B339" t="str">
            <v xml:space="preserve">4315-Revenues from Electric Plant Leased to Others
</v>
          </cell>
          <cell r="G339">
            <v>0</v>
          </cell>
          <cell r="H339">
            <v>0</v>
          </cell>
        </row>
        <row r="340">
          <cell r="B340" t="str">
            <v xml:space="preserve">4320-Expenses of Electric Plant Leased to Others
</v>
          </cell>
          <cell r="G340">
            <v>0</v>
          </cell>
          <cell r="H340">
            <v>0</v>
          </cell>
        </row>
        <row r="341">
          <cell r="B341" t="str">
            <v xml:space="preserve">4324-Special Purpose Charge Recovery
</v>
          </cell>
          <cell r="G341">
            <v>0</v>
          </cell>
          <cell r="H341">
            <v>0</v>
          </cell>
        </row>
        <row r="342">
          <cell r="B342" t="str">
            <v xml:space="preserve">4325-Revenues from Merchandise Jobbing, Etc.
</v>
          </cell>
          <cell r="G342">
            <v>0</v>
          </cell>
          <cell r="H342">
            <v>0</v>
          </cell>
        </row>
        <row r="343">
          <cell r="B343" t="str">
            <v xml:space="preserve">4330-Costs and Expenses of Merchandising Jobbing, Etc.
</v>
          </cell>
          <cell r="G343">
            <v>0</v>
          </cell>
          <cell r="H343">
            <v>0</v>
          </cell>
        </row>
        <row r="344">
          <cell r="B344" t="str">
            <v xml:space="preserve">4335-Profits and Losses from Financial Instrument Hedges
</v>
          </cell>
          <cell r="G344">
            <v>0</v>
          </cell>
          <cell r="H344">
            <v>0</v>
          </cell>
        </row>
        <row r="345">
          <cell r="B345" t="str">
            <v xml:space="preserve">4340-Profits and Losses from Financial Instrument Investments
</v>
          </cell>
          <cell r="G345">
            <v>0</v>
          </cell>
          <cell r="H345">
            <v>0</v>
          </cell>
        </row>
        <row r="346">
          <cell r="B346" t="str">
            <v xml:space="preserve">4345-Gains from Disposition of Future Use Utility Plant
</v>
          </cell>
          <cell r="G346">
            <v>0</v>
          </cell>
          <cell r="H346">
            <v>0</v>
          </cell>
        </row>
        <row r="347">
          <cell r="B347" t="str">
            <v xml:space="preserve">4350-Losses from Disposition of Future Use Utility Plant
</v>
          </cell>
          <cell r="G347">
            <v>0</v>
          </cell>
          <cell r="H347">
            <v>0</v>
          </cell>
        </row>
        <row r="348">
          <cell r="B348" t="str">
            <v xml:space="preserve">4355-Gain on Disposition of Utility and Other Property
</v>
          </cell>
          <cell r="G348">
            <v>-50000</v>
          </cell>
          <cell r="H348">
            <v>0</v>
          </cell>
        </row>
        <row r="349">
          <cell r="B349" t="str">
            <v xml:space="preserve">4360-Loss on Disposition of Utility and Other Property
</v>
          </cell>
          <cell r="G349">
            <v>0</v>
          </cell>
          <cell r="H349">
            <v>0</v>
          </cell>
        </row>
        <row r="350">
          <cell r="B350" t="str">
            <v xml:space="preserve">4365-Gains from Disposition of Allowances for Emission
</v>
          </cell>
          <cell r="G350">
            <v>0</v>
          </cell>
          <cell r="H350">
            <v>0</v>
          </cell>
        </row>
        <row r="351">
          <cell r="B351" t="str">
            <v xml:space="preserve">4370-Losses from Disposition of Allowances for Emission
</v>
          </cell>
          <cell r="G351">
            <v>0</v>
          </cell>
          <cell r="H351">
            <v>0</v>
          </cell>
        </row>
        <row r="352">
          <cell r="B352" t="str">
            <v xml:space="preserve">4375-Revenues from Non-Utility Operations
</v>
          </cell>
          <cell r="G352">
            <v>-150106.84</v>
          </cell>
          <cell r="H352">
            <v>-39474</v>
          </cell>
        </row>
        <row r="353">
          <cell r="B353" t="str">
            <v xml:space="preserve">4375-Sub-account Generation Facility Revenues
</v>
          </cell>
          <cell r="G353">
            <v>0</v>
          </cell>
          <cell r="H353">
            <v>0</v>
          </cell>
        </row>
        <row r="354">
          <cell r="B354" t="str">
            <v xml:space="preserve">4380-Expenses of Non-Utility Operations
</v>
          </cell>
          <cell r="G354">
            <v>127140.89000000001</v>
          </cell>
          <cell r="H354">
            <v>25658.100000000002</v>
          </cell>
        </row>
        <row r="355">
          <cell r="B355" t="str">
            <v xml:space="preserve">4380-Sub-account Generation Facility Expenses
</v>
          </cell>
          <cell r="G355">
            <v>0</v>
          </cell>
          <cell r="H355">
            <v>0</v>
          </cell>
        </row>
        <row r="356">
          <cell r="B356" t="str">
            <v xml:space="preserve">4385-Non-Utility Rental Income
</v>
          </cell>
          <cell r="G356">
            <v>0</v>
          </cell>
          <cell r="H356">
            <v>0</v>
          </cell>
        </row>
        <row r="357">
          <cell r="B357" t="str">
            <v xml:space="preserve">4390-Miscellaneous Non-Operating Income
</v>
          </cell>
          <cell r="G357">
            <v>0</v>
          </cell>
          <cell r="H357">
            <v>0</v>
          </cell>
        </row>
        <row r="358">
          <cell r="B358" t="str">
            <v xml:space="preserve">4395-Rate-Payer Benefit Including Interest
</v>
          </cell>
          <cell r="G358">
            <v>0</v>
          </cell>
          <cell r="H358">
            <v>0</v>
          </cell>
        </row>
        <row r="359">
          <cell r="B359" t="str">
            <v xml:space="preserve">4398-Foreign Exchange Gains and Losses, Including Amortization
</v>
          </cell>
          <cell r="G359">
            <v>0</v>
          </cell>
          <cell r="H359">
            <v>0</v>
          </cell>
        </row>
        <row r="360">
          <cell r="B360" t="str">
            <v xml:space="preserve">Total </v>
          </cell>
          <cell r="G360">
            <v>-72965.949999999983</v>
          </cell>
          <cell r="H360">
            <v>-13815.899999999998</v>
          </cell>
        </row>
        <row r="362">
          <cell r="B362" t="str">
            <v xml:space="preserve">4405-Interest and Dividend Income
</v>
          </cell>
          <cell r="G362">
            <v>-10305.129999999999</v>
          </cell>
          <cell r="H362">
            <v>-9000</v>
          </cell>
        </row>
        <row r="363">
          <cell r="B363" t="str">
            <v xml:space="preserve">4415-Equity in Earnings of Subsidiary Companies
</v>
          </cell>
          <cell r="G363">
            <v>0</v>
          </cell>
          <cell r="H363">
            <v>0</v>
          </cell>
        </row>
        <row r="364">
          <cell r="B364" t="str">
            <v>4420-Share of Profit or Loss of Joint Venture</v>
          </cell>
          <cell r="G364">
            <v>0</v>
          </cell>
          <cell r="H364">
            <v>0</v>
          </cell>
        </row>
        <row r="365">
          <cell r="B365" t="str">
            <v xml:space="preserve">4505-Operation Supervision and Engineering
</v>
          </cell>
          <cell r="G365">
            <v>0</v>
          </cell>
          <cell r="H365">
            <v>0</v>
          </cell>
        </row>
        <row r="366">
          <cell r="B366" t="str">
            <v xml:space="preserve">4510-Fuel
</v>
          </cell>
          <cell r="G366">
            <v>0</v>
          </cell>
          <cell r="H366">
            <v>0</v>
          </cell>
        </row>
        <row r="367">
          <cell r="B367" t="str">
            <v xml:space="preserve">Total </v>
          </cell>
          <cell r="G367">
            <v>-10305.129999999999</v>
          </cell>
          <cell r="H367">
            <v>-9000</v>
          </cell>
        </row>
        <row r="369">
          <cell r="B369" t="str">
            <v xml:space="preserve">4515-Steam Expense
</v>
          </cell>
          <cell r="G369">
            <v>0</v>
          </cell>
          <cell r="H369">
            <v>0</v>
          </cell>
        </row>
        <row r="370">
          <cell r="B370" t="str">
            <v xml:space="preserve">4520-Steam From Other Sources
</v>
          </cell>
          <cell r="G370">
            <v>0</v>
          </cell>
          <cell r="H370">
            <v>0</v>
          </cell>
        </row>
        <row r="371">
          <cell r="B371" t="str">
            <v xml:space="preserve">4525-Steam Transferred--Credit
</v>
          </cell>
          <cell r="G371">
            <v>0</v>
          </cell>
          <cell r="H371">
            <v>0</v>
          </cell>
        </row>
        <row r="372">
          <cell r="B372" t="str">
            <v xml:space="preserve">4530-Electric Expense
</v>
          </cell>
          <cell r="G372">
            <v>0</v>
          </cell>
          <cell r="H372">
            <v>0</v>
          </cell>
        </row>
        <row r="373">
          <cell r="B373" t="str">
            <v xml:space="preserve">4535-Water For Power
</v>
          </cell>
          <cell r="G373">
            <v>0</v>
          </cell>
          <cell r="H373">
            <v>0</v>
          </cell>
        </row>
        <row r="374">
          <cell r="B374" t="str">
            <v xml:space="preserve">4540-Water Power Taxes
</v>
          </cell>
          <cell r="G374">
            <v>0</v>
          </cell>
          <cell r="H374">
            <v>0</v>
          </cell>
        </row>
        <row r="375">
          <cell r="B375" t="str">
            <v xml:space="preserve">4545-Hydraulic Expenses
</v>
          </cell>
          <cell r="G375">
            <v>0</v>
          </cell>
          <cell r="H375">
            <v>0</v>
          </cell>
        </row>
        <row r="376">
          <cell r="B376" t="str">
            <v xml:space="preserve">4550-Generation Expense
</v>
          </cell>
          <cell r="G376">
            <v>0</v>
          </cell>
          <cell r="H376">
            <v>0</v>
          </cell>
        </row>
        <row r="377">
          <cell r="B377" t="str">
            <v xml:space="preserve">4555-Miscellaneous Power Generation Expenses
</v>
          </cell>
          <cell r="G377">
            <v>0</v>
          </cell>
          <cell r="H377">
            <v>0</v>
          </cell>
        </row>
        <row r="378">
          <cell r="B378" t="str">
            <v xml:space="preserve">4560-Rents
</v>
          </cell>
          <cell r="G378">
            <v>0</v>
          </cell>
          <cell r="H378">
            <v>0</v>
          </cell>
        </row>
        <row r="379">
          <cell r="B379" t="str">
            <v xml:space="preserve">4565-Allowances for Emissions
</v>
          </cell>
          <cell r="G379">
            <v>0</v>
          </cell>
          <cell r="H379">
            <v>0</v>
          </cell>
        </row>
        <row r="380">
          <cell r="B380" t="str">
            <v xml:space="preserve">4605-Maintenance Supervision and Engineering
</v>
          </cell>
          <cell r="G380">
            <v>0</v>
          </cell>
          <cell r="H380">
            <v>0</v>
          </cell>
        </row>
        <row r="381">
          <cell r="B381" t="str">
            <v xml:space="preserve">4610-Maintenance of Structures
</v>
          </cell>
          <cell r="G381">
            <v>0</v>
          </cell>
          <cell r="H381">
            <v>0</v>
          </cell>
        </row>
        <row r="382">
          <cell r="B382" t="str">
            <v xml:space="preserve">4615-Maintenance of Boiler Plant
</v>
          </cell>
          <cell r="G382">
            <v>0</v>
          </cell>
          <cell r="H382">
            <v>0</v>
          </cell>
        </row>
        <row r="383">
          <cell r="B383" t="str">
            <v xml:space="preserve">4620-Maintenance of Electric Plant
</v>
          </cell>
          <cell r="G383">
            <v>0</v>
          </cell>
          <cell r="H383">
            <v>0</v>
          </cell>
        </row>
        <row r="384">
          <cell r="B384" t="str">
            <v xml:space="preserve">4625-Maintenance of Reservoirs, Dams and Waterways
</v>
          </cell>
          <cell r="G384">
            <v>0</v>
          </cell>
          <cell r="H384">
            <v>0</v>
          </cell>
        </row>
        <row r="385">
          <cell r="B385" t="str">
            <v xml:space="preserve">4630-Maintenance of Water Wheels, Turbines and Generators
</v>
          </cell>
          <cell r="G385">
            <v>0</v>
          </cell>
          <cell r="H385">
            <v>0</v>
          </cell>
        </row>
        <row r="386">
          <cell r="B386" t="str">
            <v xml:space="preserve">4635-Maintenance of Generating and Electric Plant
</v>
          </cell>
          <cell r="G386">
            <v>0</v>
          </cell>
          <cell r="H386">
            <v>0</v>
          </cell>
        </row>
        <row r="387">
          <cell r="B387" t="str">
            <v xml:space="preserve">4640-Maintenance of Miscellaneous Power Generation Plant
</v>
          </cell>
          <cell r="G387">
            <v>0</v>
          </cell>
          <cell r="H387">
            <v>0</v>
          </cell>
        </row>
        <row r="388">
          <cell r="B388" t="str">
            <v xml:space="preserve">Total </v>
          </cell>
          <cell r="G388">
            <v>0</v>
          </cell>
          <cell r="H388">
            <v>0</v>
          </cell>
        </row>
        <row r="391">
          <cell r="B391" t="str">
            <v>Total Revenues:</v>
          </cell>
          <cell r="G391">
            <v>-3287059.71</v>
          </cell>
          <cell r="H391">
            <v>-839715.49119999993</v>
          </cell>
        </row>
        <row r="392">
          <cell r="B392" t="str">
            <v xml:space="preserve"> </v>
          </cell>
        </row>
        <row r="393">
          <cell r="B393" t="str">
            <v xml:space="preserve">4705-Power Purchased
</v>
          </cell>
          <cell r="G393">
            <v>2109464.6500000004</v>
          </cell>
          <cell r="H393">
            <v>0</v>
          </cell>
        </row>
        <row r="394">
          <cell r="B394" t="str">
            <v>4707-Global Adjustment</v>
          </cell>
          <cell r="G394">
            <v>0</v>
          </cell>
          <cell r="H394">
            <v>0</v>
          </cell>
        </row>
        <row r="395">
          <cell r="B395" t="str">
            <v xml:space="preserve">4708-Charges-WMS
</v>
          </cell>
          <cell r="G395">
            <v>78311.8</v>
          </cell>
          <cell r="H395">
            <v>0</v>
          </cell>
        </row>
        <row r="396">
          <cell r="B396" t="str">
            <v xml:space="preserve">4710-Cost of Power Adjustments
</v>
          </cell>
          <cell r="G396">
            <v>0</v>
          </cell>
          <cell r="H396">
            <v>0</v>
          </cell>
        </row>
        <row r="397">
          <cell r="B397" t="str">
            <v xml:space="preserve">4712-Charges-One-Time
</v>
          </cell>
          <cell r="G397">
            <v>0</v>
          </cell>
          <cell r="H397">
            <v>0</v>
          </cell>
        </row>
        <row r="398">
          <cell r="B398" t="str">
            <v xml:space="preserve">4714-Charges-NW
</v>
          </cell>
          <cell r="G398">
            <v>145111.75</v>
          </cell>
          <cell r="H398">
            <v>0</v>
          </cell>
        </row>
        <row r="399">
          <cell r="B399" t="str">
            <v xml:space="preserve">4715-System Control and Load Dispatching
</v>
          </cell>
          <cell r="G399">
            <v>0</v>
          </cell>
          <cell r="H399">
            <v>0</v>
          </cell>
        </row>
        <row r="400">
          <cell r="B400" t="str">
            <v xml:space="preserve">4716-Charges-CN
</v>
          </cell>
          <cell r="G400">
            <v>40800.950000000004</v>
          </cell>
          <cell r="H400">
            <v>0</v>
          </cell>
        </row>
        <row r="401">
          <cell r="B401" t="str">
            <v xml:space="preserve">4720-Other Expenses
</v>
          </cell>
          <cell r="G401">
            <v>0</v>
          </cell>
          <cell r="H401">
            <v>0</v>
          </cell>
        </row>
        <row r="402">
          <cell r="B402" t="str">
            <v xml:space="preserve">4725-Competition Transition Expense
</v>
          </cell>
          <cell r="G402">
            <v>0</v>
          </cell>
          <cell r="H402">
            <v>0</v>
          </cell>
        </row>
        <row r="403">
          <cell r="B403" t="str">
            <v xml:space="preserve">4730-Rural Rate Assistance Expense
</v>
          </cell>
          <cell r="G403">
            <v>0</v>
          </cell>
          <cell r="H403">
            <v>0</v>
          </cell>
        </row>
        <row r="404">
          <cell r="B404" t="str">
            <v xml:space="preserve">4750-Charges - LV
</v>
          </cell>
          <cell r="G404">
            <v>34799.879999999997</v>
          </cell>
          <cell r="H404">
            <v>0</v>
          </cell>
        </row>
        <row r="405">
          <cell r="B405" t="str">
            <v>4751-IESO Smart Meter Entity Expenses</v>
          </cell>
          <cell r="G405">
            <v>7482.34</v>
          </cell>
          <cell r="H405">
            <v>0</v>
          </cell>
        </row>
        <row r="406">
          <cell r="B406" t="str">
            <v xml:space="preserve">Total </v>
          </cell>
          <cell r="G406">
            <v>2415971.37</v>
          </cell>
          <cell r="H406">
            <v>0</v>
          </cell>
        </row>
        <row r="408">
          <cell r="B408" t="str">
            <v xml:space="preserve">4805-Operation Supervision and Engineering
</v>
          </cell>
          <cell r="G408">
            <v>0</v>
          </cell>
          <cell r="H408">
            <v>0</v>
          </cell>
        </row>
        <row r="409">
          <cell r="B409" t="str">
            <v xml:space="preserve">4810-Load Dispatching
</v>
          </cell>
          <cell r="G409">
            <v>0</v>
          </cell>
          <cell r="H409">
            <v>0</v>
          </cell>
        </row>
        <row r="410">
          <cell r="B410" t="str">
            <v xml:space="preserve">4815-Station Buildings and Fixtures Expenses
</v>
          </cell>
          <cell r="G410">
            <v>0</v>
          </cell>
          <cell r="H410">
            <v>0</v>
          </cell>
        </row>
        <row r="411">
          <cell r="B411" t="str">
            <v xml:space="preserve">4820-Transformer Station Equipment - Operating Labour
</v>
          </cell>
          <cell r="G411">
            <v>0</v>
          </cell>
          <cell r="H411">
            <v>0</v>
          </cell>
        </row>
        <row r="412">
          <cell r="B412" t="str">
            <v xml:space="preserve">4825-Transformer Station Equipment - Operating Supplies and Expense
</v>
          </cell>
          <cell r="G412">
            <v>0</v>
          </cell>
          <cell r="H412">
            <v>0</v>
          </cell>
        </row>
        <row r="413">
          <cell r="B413" t="str">
            <v xml:space="preserve">4830-Overhead Line Expenses
</v>
          </cell>
          <cell r="G413">
            <v>0</v>
          </cell>
          <cell r="H413">
            <v>0</v>
          </cell>
        </row>
        <row r="414">
          <cell r="B414" t="str">
            <v xml:space="preserve">4835-Underground Line Expenses
</v>
          </cell>
          <cell r="G414">
            <v>0</v>
          </cell>
          <cell r="H414">
            <v>0</v>
          </cell>
        </row>
        <row r="415">
          <cell r="B415" t="str">
            <v xml:space="preserve">4840-Transmission of Electricity by Others
</v>
          </cell>
          <cell r="G415">
            <v>0</v>
          </cell>
          <cell r="H415">
            <v>0</v>
          </cell>
        </row>
        <row r="416">
          <cell r="B416" t="str">
            <v xml:space="preserve">4845-Miscellaneous Transmission Expense
</v>
          </cell>
          <cell r="G416">
            <v>0</v>
          </cell>
          <cell r="H416">
            <v>0</v>
          </cell>
        </row>
        <row r="417">
          <cell r="B417" t="str">
            <v xml:space="preserve">4850-Rents
</v>
          </cell>
          <cell r="G417">
            <v>0</v>
          </cell>
          <cell r="H417">
            <v>0</v>
          </cell>
        </row>
        <row r="418">
          <cell r="B418" t="str">
            <v xml:space="preserve">4905-Maintenance Supervision and Engineering
</v>
          </cell>
          <cell r="G418">
            <v>0</v>
          </cell>
          <cell r="H418">
            <v>0</v>
          </cell>
        </row>
        <row r="419">
          <cell r="B419" t="str">
            <v xml:space="preserve">4910-Maintenance of Transformer Station Buildings and Fixtures
</v>
          </cell>
          <cell r="G419">
            <v>0</v>
          </cell>
          <cell r="H419">
            <v>0</v>
          </cell>
        </row>
        <row r="420">
          <cell r="B420" t="str">
            <v xml:space="preserve">4916-Maintenance of Transformer Station Equipment
</v>
          </cell>
          <cell r="G420">
            <v>0</v>
          </cell>
          <cell r="H420">
            <v>0</v>
          </cell>
        </row>
        <row r="421">
          <cell r="B421" t="str">
            <v xml:space="preserve">4930-Maintenance of Towers, Poles and Fixtures
</v>
          </cell>
          <cell r="G421">
            <v>0</v>
          </cell>
          <cell r="H421">
            <v>0</v>
          </cell>
        </row>
        <row r="422">
          <cell r="B422" t="str">
            <v xml:space="preserve">4935-Maintenance of Overhead Conductors and Devices
</v>
          </cell>
          <cell r="G422">
            <v>0</v>
          </cell>
          <cell r="H422">
            <v>0</v>
          </cell>
        </row>
        <row r="423">
          <cell r="B423" t="str">
            <v xml:space="preserve">4940-Maintenance of Overhead Lines - Right of Way
</v>
          </cell>
          <cell r="G423">
            <v>0</v>
          </cell>
          <cell r="H423">
            <v>0</v>
          </cell>
        </row>
        <row r="424">
          <cell r="B424" t="str">
            <v xml:space="preserve">4945-Maintenance of Overhead Lines - Roads and Trails Repairs
</v>
          </cell>
          <cell r="G424">
            <v>0</v>
          </cell>
          <cell r="H424">
            <v>0</v>
          </cell>
        </row>
        <row r="425">
          <cell r="B425" t="str">
            <v xml:space="preserve">4950-Maintenance of Overhead Lines - Snow Removal from Roads and Trails
</v>
          </cell>
          <cell r="G425">
            <v>0</v>
          </cell>
          <cell r="H425">
            <v>0</v>
          </cell>
        </row>
        <row r="426">
          <cell r="B426" t="str">
            <v xml:space="preserve">4960-Maintenance of Underground Lines
</v>
          </cell>
          <cell r="G426">
            <v>0</v>
          </cell>
          <cell r="H426">
            <v>0</v>
          </cell>
        </row>
        <row r="427">
          <cell r="B427" t="str">
            <v xml:space="preserve">4965-Maintenance of Miscellaneous Transmission Plant
</v>
          </cell>
          <cell r="G427">
            <v>0</v>
          </cell>
          <cell r="H427">
            <v>0</v>
          </cell>
        </row>
        <row r="428">
          <cell r="B428" t="str">
            <v xml:space="preserve">Total </v>
          </cell>
          <cell r="G428">
            <v>0</v>
          </cell>
          <cell r="H428">
            <v>0</v>
          </cell>
        </row>
        <row r="430">
          <cell r="B430" t="str">
            <v xml:space="preserve">5005-Operation Supervision and Engineering
</v>
          </cell>
          <cell r="G430">
            <v>0</v>
          </cell>
          <cell r="H430">
            <v>0</v>
          </cell>
        </row>
        <row r="431">
          <cell r="B431" t="str">
            <v xml:space="preserve">5010-Load Dispatching
</v>
          </cell>
          <cell r="G431">
            <v>0</v>
          </cell>
          <cell r="H431">
            <v>0</v>
          </cell>
        </row>
        <row r="432">
          <cell r="B432" t="str">
            <v xml:space="preserve">5012-Station Buildings and Fixtures Expense
</v>
          </cell>
          <cell r="G432">
            <v>0</v>
          </cell>
          <cell r="H432">
            <v>0</v>
          </cell>
        </row>
        <row r="433">
          <cell r="B433" t="str">
            <v xml:space="preserve">5014-Transformer Station Equipment - Operation Labour
</v>
          </cell>
          <cell r="G433">
            <v>0</v>
          </cell>
          <cell r="H433">
            <v>0</v>
          </cell>
        </row>
        <row r="434">
          <cell r="B434" t="str">
            <v xml:space="preserve">5015-Transformer Station Equipment - Operation Supplies and Expenses
</v>
          </cell>
          <cell r="G434">
            <v>0</v>
          </cell>
          <cell r="H434">
            <v>0</v>
          </cell>
        </row>
        <row r="435">
          <cell r="B435" t="str">
            <v xml:space="preserve">5016-Distribution Station Equipment - Operation Labour
</v>
          </cell>
          <cell r="G435">
            <v>2281</v>
          </cell>
          <cell r="H435">
            <v>3060</v>
          </cell>
        </row>
        <row r="436">
          <cell r="B436" t="str">
            <v xml:space="preserve">5017-Distribution Station Equipment - Operation Supplies and Expenses
</v>
          </cell>
          <cell r="G436">
            <v>50</v>
          </cell>
          <cell r="H436">
            <v>1224</v>
          </cell>
        </row>
        <row r="437">
          <cell r="B437" t="str">
            <v xml:space="preserve">5020-Overhead Distribution Lines and Feeders - Operation Labour
</v>
          </cell>
          <cell r="G437">
            <v>164676</v>
          </cell>
          <cell r="H437">
            <v>171309</v>
          </cell>
        </row>
        <row r="438">
          <cell r="B438" t="str">
            <v xml:space="preserve">5025-Overhead Distribution Lines and Feeders - Operation Supplies and Expenses
</v>
          </cell>
          <cell r="G438">
            <v>31364</v>
          </cell>
          <cell r="H438">
            <v>57630</v>
          </cell>
        </row>
        <row r="439">
          <cell r="B439" t="str">
            <v xml:space="preserve">5030-Overhead Subtransmission Feeders - Operation
</v>
          </cell>
          <cell r="H439">
            <v>0</v>
          </cell>
        </row>
        <row r="440">
          <cell r="B440" t="str">
            <v xml:space="preserve">5035-Overhead Distribution Transformers- Operation
</v>
          </cell>
          <cell r="H440">
            <v>0</v>
          </cell>
        </row>
        <row r="441">
          <cell r="B441" t="str">
            <v xml:space="preserve">5040-Underground Distribution Lines and Feeders - Operation Labour
</v>
          </cell>
          <cell r="H441">
            <v>0</v>
          </cell>
        </row>
        <row r="442">
          <cell r="B442" t="str">
            <v xml:space="preserve">5045-Underground Distribution Lines and Feeders - Operation Supplies and Expenses
</v>
          </cell>
          <cell r="H442">
            <v>0</v>
          </cell>
        </row>
        <row r="443">
          <cell r="B443" t="str">
            <v xml:space="preserve">5050-Underground Subtransmission Feeders - Operation
</v>
          </cell>
          <cell r="H443">
            <v>0</v>
          </cell>
        </row>
        <row r="444">
          <cell r="B444" t="str">
            <v xml:space="preserve">5055-Underground Distribution Transformers - Operation
</v>
          </cell>
          <cell r="H444">
            <v>0</v>
          </cell>
        </row>
        <row r="445">
          <cell r="B445" t="str">
            <v xml:space="preserve">5060-Street Lighting and Signal System Expense
</v>
          </cell>
          <cell r="H445">
            <v>0</v>
          </cell>
        </row>
        <row r="446">
          <cell r="B446" t="str">
            <v xml:space="preserve">5065-Meter Expense
</v>
          </cell>
          <cell r="G446">
            <v>392</v>
          </cell>
          <cell r="H446">
            <v>6936</v>
          </cell>
        </row>
        <row r="447">
          <cell r="B447" t="str">
            <v xml:space="preserve">5070-Customer Premises - Operation Labour
</v>
          </cell>
          <cell r="H447">
            <v>0</v>
          </cell>
        </row>
        <row r="448">
          <cell r="B448" t="str">
            <v xml:space="preserve">5075-Customer Premises - Materials and Expenses
</v>
          </cell>
          <cell r="H448">
            <v>0</v>
          </cell>
        </row>
        <row r="449">
          <cell r="B449" t="str">
            <v xml:space="preserve">5085-Miscellaneous Distribution Expense
</v>
          </cell>
          <cell r="G449">
            <v>373</v>
          </cell>
          <cell r="H449">
            <v>0</v>
          </cell>
        </row>
        <row r="450">
          <cell r="B450" t="str">
            <v xml:space="preserve">5090-Underground Distribution Lines and Feeders - Rental Paid
</v>
          </cell>
          <cell r="H450">
            <v>0</v>
          </cell>
        </row>
        <row r="451">
          <cell r="B451" t="str">
            <v xml:space="preserve">5095-Overhead Distribution Lines and Feeders - Rental Paid
</v>
          </cell>
          <cell r="G451">
            <v>2495</v>
          </cell>
          <cell r="H451">
            <v>2601</v>
          </cell>
        </row>
        <row r="452">
          <cell r="B452" t="str">
            <v xml:space="preserve">5096-Other Rent
</v>
          </cell>
          <cell r="H452">
            <v>0</v>
          </cell>
        </row>
        <row r="453">
          <cell r="B453" t="str">
            <v>Sub-Total</v>
          </cell>
          <cell r="G453">
            <v>201631</v>
          </cell>
          <cell r="H453">
            <v>242760</v>
          </cell>
        </row>
        <row r="455">
          <cell r="B455" t="str">
            <v xml:space="preserve">5105-Maintenance Supervision and Engineering
</v>
          </cell>
          <cell r="G455">
            <v>0</v>
          </cell>
          <cell r="H455">
            <v>0</v>
          </cell>
        </row>
        <row r="456">
          <cell r="B456" t="str">
            <v xml:space="preserve">5110-Maintenance of Buildings and Fixtures - Distribution Stations
</v>
          </cell>
          <cell r="G456">
            <v>0</v>
          </cell>
          <cell r="H456">
            <v>0</v>
          </cell>
        </row>
        <row r="457">
          <cell r="B457" t="str">
            <v xml:space="preserve">5112-Maintenance of Transformer Station Equipment
</v>
          </cell>
          <cell r="G457">
            <v>0</v>
          </cell>
          <cell r="H457">
            <v>0</v>
          </cell>
        </row>
        <row r="458">
          <cell r="B458" t="str">
            <v xml:space="preserve">5114-Maintenance of Distribution Station Equipment
</v>
          </cell>
          <cell r="G458">
            <v>0</v>
          </cell>
          <cell r="H458">
            <v>0</v>
          </cell>
        </row>
        <row r="459">
          <cell r="B459" t="str">
            <v xml:space="preserve">5120-Maintenance of Poles, Towers and Fixtures
</v>
          </cell>
          <cell r="G459">
            <v>8049</v>
          </cell>
          <cell r="H459">
            <v>1610</v>
          </cell>
        </row>
        <row r="460">
          <cell r="B460" t="str">
            <v xml:space="preserve">5125-Maintenance of Overhead Conductors and Devices
</v>
          </cell>
          <cell r="G460">
            <v>0</v>
          </cell>
          <cell r="H460">
            <v>0</v>
          </cell>
        </row>
        <row r="461">
          <cell r="B461" t="str">
            <v xml:space="preserve">5130-Maintenance of Overhead Services
</v>
          </cell>
          <cell r="G461">
            <v>0</v>
          </cell>
          <cell r="H461">
            <v>0</v>
          </cell>
        </row>
        <row r="462">
          <cell r="B462" t="str">
            <v xml:space="preserve">5135-Overhead Distribution Lines and Feeders - Right of Way
</v>
          </cell>
          <cell r="G462">
            <v>0</v>
          </cell>
          <cell r="H462">
            <v>0</v>
          </cell>
        </row>
        <row r="463">
          <cell r="B463" t="str">
            <v xml:space="preserve">5145-Maintenance of Underground Conduit
</v>
          </cell>
          <cell r="G463">
            <v>0</v>
          </cell>
          <cell r="H463">
            <v>0</v>
          </cell>
        </row>
        <row r="464">
          <cell r="B464" t="str">
            <v xml:space="preserve">5150-Maintenance of Underground Conductors and Devices
</v>
          </cell>
          <cell r="G464">
            <v>0</v>
          </cell>
          <cell r="H464">
            <v>0</v>
          </cell>
        </row>
        <row r="465">
          <cell r="B465" t="str">
            <v xml:space="preserve">5155-Maintenance of Underground Services
</v>
          </cell>
          <cell r="G465">
            <v>0</v>
          </cell>
          <cell r="H465">
            <v>0</v>
          </cell>
        </row>
        <row r="466">
          <cell r="B466" t="str">
            <v xml:space="preserve">5160-Maintenance of Line Transformers
</v>
          </cell>
          <cell r="G466">
            <v>0</v>
          </cell>
          <cell r="H466">
            <v>0</v>
          </cell>
        </row>
        <row r="467">
          <cell r="B467" t="str">
            <v xml:space="preserve">5165-Maintenance of Street Lighting and Signal Systems
</v>
          </cell>
          <cell r="G467">
            <v>0</v>
          </cell>
          <cell r="H467">
            <v>0</v>
          </cell>
        </row>
        <row r="468">
          <cell r="B468" t="str">
            <v xml:space="preserve">5170-Sentinel Lights - Labour
</v>
          </cell>
          <cell r="G468">
            <v>0</v>
          </cell>
          <cell r="H468">
            <v>0</v>
          </cell>
        </row>
        <row r="469">
          <cell r="B469" t="str">
            <v xml:space="preserve">5172-Sentinel Lights - Materials and Expenses
</v>
          </cell>
          <cell r="G469">
            <v>0</v>
          </cell>
          <cell r="H469">
            <v>0</v>
          </cell>
        </row>
        <row r="470">
          <cell r="B470" t="str">
            <v xml:space="preserve">5175-Maintenance of Meters
</v>
          </cell>
          <cell r="G470">
            <v>0</v>
          </cell>
          <cell r="H470">
            <v>0</v>
          </cell>
        </row>
        <row r="471">
          <cell r="B471" t="str">
            <v xml:space="preserve">5178-Customer Installations Expenses- Leased Property
</v>
          </cell>
          <cell r="G471">
            <v>0</v>
          </cell>
          <cell r="H471">
            <v>0</v>
          </cell>
        </row>
        <row r="472">
          <cell r="B472" t="str">
            <v xml:space="preserve">5185-Water Heater Rentals - Labour
</v>
          </cell>
          <cell r="G472">
            <v>0</v>
          </cell>
          <cell r="H472">
            <v>0</v>
          </cell>
        </row>
        <row r="473">
          <cell r="B473" t="str">
            <v xml:space="preserve">5186-Water Heater Rentals - Materials and Expenses
</v>
          </cell>
          <cell r="G473">
            <v>0</v>
          </cell>
          <cell r="H473">
            <v>0</v>
          </cell>
        </row>
        <row r="474">
          <cell r="B474" t="str">
            <v xml:space="preserve">5190-Water Heater Controls - Labour
</v>
          </cell>
          <cell r="G474">
            <v>0</v>
          </cell>
          <cell r="H474">
            <v>0</v>
          </cell>
        </row>
        <row r="475">
          <cell r="B475" t="str">
            <v xml:space="preserve">5192-Water Heater Controls - Materials and Expenses
</v>
          </cell>
          <cell r="G475">
            <v>0</v>
          </cell>
          <cell r="H475">
            <v>0</v>
          </cell>
        </row>
        <row r="476">
          <cell r="B476" t="str">
            <v xml:space="preserve">5195-Maintenance of Other Installations on Customer Premises
</v>
          </cell>
          <cell r="G476">
            <v>0</v>
          </cell>
          <cell r="H476">
            <v>0</v>
          </cell>
        </row>
        <row r="477">
          <cell r="B477" t="str">
            <v>Sub-Total</v>
          </cell>
          <cell r="G477">
            <v>8049</v>
          </cell>
          <cell r="H477">
            <v>1610</v>
          </cell>
        </row>
        <row r="478">
          <cell r="B478" t="str">
            <v xml:space="preserve">Total </v>
          </cell>
          <cell r="G478">
            <v>209680</v>
          </cell>
          <cell r="H478">
            <v>244370</v>
          </cell>
        </row>
        <row r="480">
          <cell r="B480" t="str">
            <v xml:space="preserve">5205-Purchase of Transmission and System Services
</v>
          </cell>
          <cell r="G480">
            <v>0</v>
          </cell>
          <cell r="H480">
            <v>0</v>
          </cell>
        </row>
        <row r="481">
          <cell r="B481" t="str">
            <v xml:space="preserve">5210-Transmission Charges
</v>
          </cell>
          <cell r="G481">
            <v>0</v>
          </cell>
          <cell r="H481">
            <v>0</v>
          </cell>
        </row>
        <row r="482">
          <cell r="B482" t="str">
            <v xml:space="preserve">5215-Transmission Charges Recovered
</v>
          </cell>
          <cell r="G482">
            <v>0</v>
          </cell>
          <cell r="H482">
            <v>0</v>
          </cell>
        </row>
        <row r="483">
          <cell r="B483" t="str">
            <v xml:space="preserve">Total </v>
          </cell>
          <cell r="G483">
            <v>0</v>
          </cell>
          <cell r="H483">
            <v>0</v>
          </cell>
        </row>
        <row r="485">
          <cell r="B485" t="str">
            <v xml:space="preserve">5305-Supervision
</v>
          </cell>
          <cell r="G485">
            <v>0</v>
          </cell>
          <cell r="H485">
            <v>0</v>
          </cell>
        </row>
        <row r="486">
          <cell r="B486" t="str">
            <v xml:space="preserve">5310-Meter Reading Expense
</v>
          </cell>
          <cell r="G486">
            <v>41226</v>
          </cell>
          <cell r="H486">
            <v>41040</v>
          </cell>
        </row>
        <row r="487">
          <cell r="B487" t="str">
            <v xml:space="preserve">5315-Customer Billing
</v>
          </cell>
          <cell r="G487">
            <v>73273</v>
          </cell>
          <cell r="H487">
            <v>87078</v>
          </cell>
        </row>
        <row r="488">
          <cell r="B488" t="str">
            <v xml:space="preserve">5320-Collecting
</v>
          </cell>
          <cell r="H488">
            <v>612</v>
          </cell>
        </row>
        <row r="489">
          <cell r="B489" t="str">
            <v xml:space="preserve">5325-Collecting- Cash Over and Short
</v>
          </cell>
          <cell r="H489">
            <v>0</v>
          </cell>
        </row>
        <row r="490">
          <cell r="B490" t="str">
            <v xml:space="preserve">5330-Collection Charges
</v>
          </cell>
          <cell r="H490">
            <v>0</v>
          </cell>
        </row>
        <row r="491">
          <cell r="B491" t="str">
            <v xml:space="preserve">5335-Bad Debt Expense
</v>
          </cell>
          <cell r="G491">
            <v>10000</v>
          </cell>
          <cell r="H491">
            <v>5000</v>
          </cell>
        </row>
        <row r="492">
          <cell r="B492" t="str">
            <v xml:space="preserve">5340-Miscellaneous Customer Accounts Expenses
</v>
          </cell>
          <cell r="H492">
            <v>0</v>
          </cell>
        </row>
        <row r="493">
          <cell r="B493" t="str">
            <v xml:space="preserve">Total </v>
          </cell>
          <cell r="G493">
            <v>124499</v>
          </cell>
          <cell r="H493">
            <v>133730</v>
          </cell>
        </row>
        <row r="495">
          <cell r="B495" t="str">
            <v xml:space="preserve">5405-Supervision
</v>
          </cell>
          <cell r="G495">
            <v>0</v>
          </cell>
          <cell r="H495">
            <v>0</v>
          </cell>
        </row>
        <row r="496">
          <cell r="B496" t="str">
            <v xml:space="preserve">5410-Community Relations - Sundry
</v>
          </cell>
          <cell r="G496">
            <v>0</v>
          </cell>
          <cell r="H496">
            <v>0</v>
          </cell>
        </row>
        <row r="497">
          <cell r="B497" t="str">
            <v xml:space="preserve">5415-Energy Conservation
</v>
          </cell>
          <cell r="G497">
            <v>0</v>
          </cell>
          <cell r="H497">
            <v>0</v>
          </cell>
        </row>
        <row r="498">
          <cell r="B498" t="str">
            <v xml:space="preserve">5420-Community Safety Program
</v>
          </cell>
          <cell r="G498">
            <v>0</v>
          </cell>
          <cell r="H498">
            <v>0</v>
          </cell>
        </row>
        <row r="499">
          <cell r="B499" t="str">
            <v xml:space="preserve">5425-Miscellaneous Customer Service and Informational Expenses
</v>
          </cell>
          <cell r="G499">
            <v>0</v>
          </cell>
          <cell r="H499">
            <v>0</v>
          </cell>
        </row>
        <row r="500">
          <cell r="B500" t="str">
            <v xml:space="preserve">5505-Supervision
</v>
          </cell>
          <cell r="G500">
            <v>0</v>
          </cell>
          <cell r="H500">
            <v>0</v>
          </cell>
        </row>
        <row r="501">
          <cell r="B501" t="str">
            <v xml:space="preserve">5510-Demonstrating and Selling Expense
</v>
          </cell>
          <cell r="G501">
            <v>0</v>
          </cell>
          <cell r="H501">
            <v>0</v>
          </cell>
        </row>
        <row r="502">
          <cell r="B502" t="str">
            <v xml:space="preserve">5515-Advertising Expense
</v>
          </cell>
          <cell r="G502">
            <v>0</v>
          </cell>
          <cell r="H502">
            <v>0</v>
          </cell>
        </row>
        <row r="503">
          <cell r="B503" t="str">
            <v xml:space="preserve">5520-Miscellaneous Sales Expense
</v>
          </cell>
          <cell r="G503">
            <v>0</v>
          </cell>
          <cell r="H503">
            <v>0</v>
          </cell>
        </row>
        <row r="504">
          <cell r="B504" t="str">
            <v xml:space="preserve">Total </v>
          </cell>
          <cell r="G504">
            <v>0</v>
          </cell>
          <cell r="H504">
            <v>0</v>
          </cell>
        </row>
        <row r="506">
          <cell r="B506" t="str">
            <v xml:space="preserve">5605-Executive Salaries and Expenses
</v>
          </cell>
          <cell r="G506">
            <v>13200</v>
          </cell>
          <cell r="H506">
            <v>16200</v>
          </cell>
        </row>
        <row r="507">
          <cell r="B507" t="str">
            <v xml:space="preserve">5610-Management Salaries and Expenses
</v>
          </cell>
          <cell r="G507">
            <v>143711</v>
          </cell>
          <cell r="H507">
            <v>149760</v>
          </cell>
        </row>
        <row r="508">
          <cell r="B508" t="str">
            <v xml:space="preserve">5615-General Administrative Salaries and Expenses
</v>
          </cell>
          <cell r="G508">
            <v>18693</v>
          </cell>
          <cell r="H508">
            <v>18197</v>
          </cell>
        </row>
        <row r="509">
          <cell r="B509" t="str">
            <v xml:space="preserve">5620-Office Supplies and Expenses
</v>
          </cell>
          <cell r="G509">
            <v>27564</v>
          </cell>
          <cell r="H509">
            <v>21850</v>
          </cell>
        </row>
        <row r="510">
          <cell r="B510" t="str">
            <v xml:space="preserve">5625-Administrative Expense Transferred/Credit
</v>
          </cell>
          <cell r="H510">
            <v>0</v>
          </cell>
        </row>
        <row r="511">
          <cell r="B511" t="str">
            <v xml:space="preserve">5630-Outside Services Employed
</v>
          </cell>
          <cell r="G511">
            <v>46929</v>
          </cell>
          <cell r="H511">
            <v>30061</v>
          </cell>
        </row>
        <row r="512">
          <cell r="B512" t="str">
            <v xml:space="preserve">5635-Property Insurance
</v>
          </cell>
          <cell r="G512">
            <v>9373</v>
          </cell>
          <cell r="H512">
            <v>9690</v>
          </cell>
        </row>
        <row r="513">
          <cell r="B513" t="str">
            <v xml:space="preserve">5640-Injuries and Damages
</v>
          </cell>
          <cell r="G513">
            <v>11103.5</v>
          </cell>
          <cell r="H513">
            <v>10180</v>
          </cell>
        </row>
        <row r="514">
          <cell r="B514" t="str">
            <v xml:space="preserve">5645-Employee Pensions and Benefits
</v>
          </cell>
          <cell r="G514">
            <v>94734</v>
          </cell>
          <cell r="H514">
            <v>96980</v>
          </cell>
        </row>
        <row r="515">
          <cell r="B515" t="str">
            <v>5646 Employee Pensions and OPEB</v>
          </cell>
          <cell r="H515">
            <v>0</v>
          </cell>
        </row>
        <row r="516">
          <cell r="B516" t="str">
            <v>5647 Employee Sick Leave</v>
          </cell>
          <cell r="H516">
            <v>0</v>
          </cell>
        </row>
        <row r="517">
          <cell r="B517" t="str">
            <v xml:space="preserve">5650-Franchise Requirements
</v>
          </cell>
          <cell r="H517">
            <v>0</v>
          </cell>
        </row>
        <row r="518">
          <cell r="B518" t="str">
            <v xml:space="preserve">5655-Regulatory Expenses
</v>
          </cell>
          <cell r="G518">
            <v>72345</v>
          </cell>
          <cell r="H518">
            <v>63495</v>
          </cell>
        </row>
        <row r="519">
          <cell r="B519" t="str">
            <v xml:space="preserve">5660-General Advertising Expenses
</v>
          </cell>
          <cell r="H519">
            <v>0</v>
          </cell>
        </row>
        <row r="520">
          <cell r="B520" t="str">
            <v xml:space="preserve">5665-Miscellaneous General Expenses
</v>
          </cell>
          <cell r="G520">
            <v>18383</v>
          </cell>
          <cell r="H520">
            <v>24650</v>
          </cell>
        </row>
        <row r="521">
          <cell r="B521" t="str">
            <v xml:space="preserve">5670-Rent
</v>
          </cell>
          <cell r="G521">
            <v>0</v>
          </cell>
          <cell r="H521">
            <v>0</v>
          </cell>
        </row>
        <row r="522">
          <cell r="B522" t="str">
            <v>5672 Lease Payment Expense</v>
          </cell>
          <cell r="G522">
            <v>0</v>
          </cell>
          <cell r="H522">
            <v>0</v>
          </cell>
        </row>
        <row r="523">
          <cell r="B523" t="str">
            <v xml:space="preserve">5675-Maintenance of General Plant
</v>
          </cell>
          <cell r="G523">
            <v>0</v>
          </cell>
          <cell r="H523">
            <v>0</v>
          </cell>
        </row>
        <row r="524">
          <cell r="B524" t="str">
            <v xml:space="preserve">5680-Electrical Safety Authority Fees
</v>
          </cell>
          <cell r="G524">
            <v>0</v>
          </cell>
          <cell r="H524">
            <v>0</v>
          </cell>
        </row>
        <row r="525">
          <cell r="B525" t="str">
            <v xml:space="preserve">5681-Special Purpose Charge Expense
</v>
          </cell>
          <cell r="G525">
            <v>0</v>
          </cell>
          <cell r="H525">
            <v>0</v>
          </cell>
        </row>
        <row r="526">
          <cell r="B526" t="str">
            <v xml:space="preserve">5685-Independent Market Operator Fees and Penalties
</v>
          </cell>
          <cell r="G526">
            <v>0</v>
          </cell>
          <cell r="H526">
            <v>0</v>
          </cell>
        </row>
        <row r="527">
          <cell r="B527" t="str">
            <v xml:space="preserve">5695-OM&amp;A Contra
</v>
          </cell>
          <cell r="G527">
            <v>0</v>
          </cell>
          <cell r="H527">
            <v>0</v>
          </cell>
        </row>
        <row r="528">
          <cell r="B528" t="str">
            <v xml:space="preserve">Total </v>
          </cell>
          <cell r="G528">
            <v>456035.5</v>
          </cell>
          <cell r="H528">
            <v>441063</v>
          </cell>
        </row>
        <row r="530">
          <cell r="B530" t="str">
            <v xml:space="preserve">5705-Amortization Expense - Property Plant, and Equipment
</v>
          </cell>
          <cell r="G530">
            <v>598526.19999999995</v>
          </cell>
          <cell r="H530">
            <v>120706</v>
          </cell>
        </row>
        <row r="531">
          <cell r="B531" t="str">
            <v xml:space="preserve">5710-Amortization of Limited Term Electric Plant
</v>
          </cell>
          <cell r="G531">
            <v>0</v>
          </cell>
          <cell r="H531">
            <v>0</v>
          </cell>
        </row>
        <row r="532">
          <cell r="B532" t="str">
            <v xml:space="preserve">5715-Amortization of Intangibles and Other Electric Plant
</v>
          </cell>
          <cell r="G532">
            <v>0</v>
          </cell>
          <cell r="H532">
            <v>0</v>
          </cell>
        </row>
        <row r="533">
          <cell r="B533" t="str">
            <v xml:space="preserve">5720-Amortization of Electric Plant Acquisition Adjustments
</v>
          </cell>
          <cell r="G533">
            <v>0</v>
          </cell>
          <cell r="H533">
            <v>0</v>
          </cell>
        </row>
        <row r="534">
          <cell r="B534" t="str">
            <v xml:space="preserve">5725-Miscellaneous Amortization
</v>
          </cell>
          <cell r="G534">
            <v>0</v>
          </cell>
          <cell r="H534">
            <v>0</v>
          </cell>
        </row>
        <row r="535">
          <cell r="B535" t="str">
            <v xml:space="preserve">5730-Amortization of Unrecovered Plant and Regulatory Study Costs
</v>
          </cell>
          <cell r="G535">
            <v>0</v>
          </cell>
          <cell r="H535">
            <v>0</v>
          </cell>
        </row>
        <row r="536">
          <cell r="B536" t="str">
            <v xml:space="preserve">5735-Amortization of Deferred Development Costs
</v>
          </cell>
          <cell r="G536">
            <v>0</v>
          </cell>
          <cell r="H536">
            <v>0</v>
          </cell>
        </row>
        <row r="537">
          <cell r="B537" t="str">
            <v xml:space="preserve">5740-Amortization of Deferred Charges
</v>
          </cell>
          <cell r="G537">
            <v>0</v>
          </cell>
          <cell r="H537">
            <v>0</v>
          </cell>
        </row>
        <row r="538">
          <cell r="B538" t="str">
            <v xml:space="preserve">Total </v>
          </cell>
          <cell r="G538">
            <v>598526.19999999995</v>
          </cell>
          <cell r="H538">
            <v>120706</v>
          </cell>
        </row>
        <row r="540">
          <cell r="B540" t="str">
            <v xml:space="preserve">6005-Interest on Long Term Debt
</v>
          </cell>
          <cell r="G540">
            <v>0</v>
          </cell>
          <cell r="H540">
            <v>0</v>
          </cell>
        </row>
        <row r="541">
          <cell r="B541" t="str">
            <v xml:space="preserve">6010-Amortization of Debt Discount and Expense
</v>
          </cell>
          <cell r="G541">
            <v>0</v>
          </cell>
          <cell r="H541">
            <v>0</v>
          </cell>
        </row>
        <row r="542">
          <cell r="B542" t="str">
            <v xml:space="preserve">6015-Amortization of Premium on Debt/Credit
</v>
          </cell>
          <cell r="G542">
            <v>0</v>
          </cell>
          <cell r="H542">
            <v>0</v>
          </cell>
        </row>
        <row r="543">
          <cell r="B543" t="str">
            <v xml:space="preserve">6020-Amortization of Loss on Reacquired Debt
</v>
          </cell>
          <cell r="G543">
            <v>0</v>
          </cell>
          <cell r="H543">
            <v>0</v>
          </cell>
        </row>
        <row r="544">
          <cell r="B544" t="str">
            <v xml:space="preserve">6025-Amortization of Gain on Reacquired Debt--Credit
</v>
          </cell>
          <cell r="G544">
            <v>0</v>
          </cell>
          <cell r="H544">
            <v>0</v>
          </cell>
        </row>
        <row r="545">
          <cell r="B545" t="str">
            <v xml:space="preserve">6030-Interest on Debt to Associated Companies
</v>
          </cell>
          <cell r="G545">
            <v>0</v>
          </cell>
          <cell r="H545">
            <v>0</v>
          </cell>
        </row>
        <row r="546">
          <cell r="B546" t="str">
            <v xml:space="preserve">6035-Other Interest Expense
</v>
          </cell>
          <cell r="G546">
            <v>6582</v>
          </cell>
          <cell r="H546">
            <v>4896</v>
          </cell>
        </row>
        <row r="547">
          <cell r="B547" t="str">
            <v xml:space="preserve">6040-Allowance for Borrowed Funds Used During Construction--Credit
</v>
          </cell>
          <cell r="G547">
            <v>0</v>
          </cell>
          <cell r="H547">
            <v>0</v>
          </cell>
        </row>
        <row r="548">
          <cell r="B548" t="str">
            <v xml:space="preserve">6042-Allowance For Other Funds Used During Construction
</v>
          </cell>
          <cell r="G548">
            <v>0</v>
          </cell>
          <cell r="H548">
            <v>0</v>
          </cell>
        </row>
        <row r="549">
          <cell r="B549" t="str">
            <v xml:space="preserve">6045-Interest Expense on Capital Lease Obligations
</v>
          </cell>
          <cell r="G549">
            <v>0</v>
          </cell>
          <cell r="H549">
            <v>0</v>
          </cell>
        </row>
        <row r="550">
          <cell r="B550" t="str">
            <v xml:space="preserve">Total </v>
          </cell>
          <cell r="G550">
            <v>6582</v>
          </cell>
          <cell r="H550">
            <v>4896</v>
          </cell>
        </row>
        <row r="552">
          <cell r="B552" t="str">
            <v xml:space="preserve">6105-Taxes Other Than Income Taxes
</v>
          </cell>
          <cell r="G552">
            <v>8662</v>
          </cell>
          <cell r="H552">
            <v>8262</v>
          </cell>
        </row>
        <row r="553">
          <cell r="B553" t="str">
            <v xml:space="preserve">6110-Income Taxes
</v>
          </cell>
          <cell r="G553">
            <v>4126</v>
          </cell>
          <cell r="H553">
            <v>0</v>
          </cell>
        </row>
        <row r="554">
          <cell r="B554" t="str">
            <v xml:space="preserve">6115-Provision for Future Income Taxes
</v>
          </cell>
          <cell r="G554">
            <v>0</v>
          </cell>
          <cell r="H554">
            <v>0</v>
          </cell>
        </row>
        <row r="555">
          <cell r="B555" t="str">
            <v xml:space="preserve">Total </v>
          </cell>
          <cell r="G555">
            <v>12788</v>
          </cell>
          <cell r="H555">
            <v>8262</v>
          </cell>
        </row>
        <row r="557">
          <cell r="B557" t="str">
            <v xml:space="preserve">6205-Donations
</v>
          </cell>
          <cell r="G557">
            <v>1122</v>
          </cell>
          <cell r="H557">
            <v>615</v>
          </cell>
        </row>
        <row r="558">
          <cell r="B558" t="str">
            <v xml:space="preserve">6205-Sub-account LEAP Funding
</v>
          </cell>
          <cell r="G558">
            <v>2000</v>
          </cell>
          <cell r="H558">
            <v>2000</v>
          </cell>
        </row>
        <row r="559">
          <cell r="B559" t="str">
            <v xml:space="preserve">6210-Life Insurance
</v>
          </cell>
          <cell r="G559">
            <v>0</v>
          </cell>
          <cell r="H559">
            <v>0</v>
          </cell>
        </row>
        <row r="560">
          <cell r="B560" t="str">
            <v xml:space="preserve">6215-Penalties
</v>
          </cell>
          <cell r="G560">
            <v>0</v>
          </cell>
          <cell r="H560">
            <v>0</v>
          </cell>
        </row>
        <row r="561">
          <cell r="B561" t="str">
            <v xml:space="preserve">6225-Other Deductions
</v>
          </cell>
          <cell r="G561">
            <v>0</v>
          </cell>
          <cell r="H561">
            <v>0</v>
          </cell>
        </row>
        <row r="562">
          <cell r="B562" t="str">
            <v xml:space="preserve">6305-Extraordinary Income
</v>
          </cell>
          <cell r="G562">
            <v>0</v>
          </cell>
          <cell r="H562">
            <v>0</v>
          </cell>
        </row>
        <row r="563">
          <cell r="B563" t="str">
            <v xml:space="preserve">6310-Extraordinary Deductions
</v>
          </cell>
          <cell r="G563">
            <v>0</v>
          </cell>
          <cell r="H563">
            <v>0</v>
          </cell>
        </row>
        <row r="564">
          <cell r="B564" t="str">
            <v xml:space="preserve">6315-Income Taxes: Extraordinary Item
</v>
          </cell>
          <cell r="G564">
            <v>0</v>
          </cell>
          <cell r="H564">
            <v>0</v>
          </cell>
        </row>
        <row r="565">
          <cell r="B565" t="str">
            <v xml:space="preserve">6405-Discontinued Operations - Income/ Gains
</v>
          </cell>
          <cell r="G565">
            <v>0</v>
          </cell>
          <cell r="H565">
            <v>0</v>
          </cell>
        </row>
        <row r="566">
          <cell r="B566" t="str">
            <v xml:space="preserve">6410-Discontinued Operations - Deductions/ Losses
</v>
          </cell>
          <cell r="G566">
            <v>0</v>
          </cell>
          <cell r="H566">
            <v>0</v>
          </cell>
        </row>
        <row r="567">
          <cell r="B567" t="str">
            <v xml:space="preserve">6415-Income Taxes, Discontinued Operations
</v>
          </cell>
          <cell r="G567">
            <v>0</v>
          </cell>
          <cell r="H567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P0.Admin"/>
      <sheetName val="P1.UCC"/>
      <sheetName val="P2.CEC"/>
      <sheetName val="P3.Interest"/>
      <sheetName val="P4.LCF"/>
      <sheetName val="P5.Reserves"/>
      <sheetName val="P6.TxblIncome"/>
      <sheetName val="P7.CapitalTax"/>
      <sheetName val="P8.TotalPILs"/>
      <sheetName val="Y1.TaxRates"/>
      <sheetName val="Y2.CCA"/>
      <sheetName val="Z1.ModelVariables"/>
      <sheetName val="Z0.Disclaimer"/>
    </sheetNames>
    <sheetDataSet>
      <sheetData sheetId="0"/>
      <sheetData sheetId="1">
        <row r="13">
          <cell r="C13">
            <v>2010</v>
          </cell>
        </row>
      </sheetData>
      <sheetData sheetId="2">
        <row r="35">
          <cell r="N35">
            <v>131419.23125993941</v>
          </cell>
        </row>
      </sheetData>
      <sheetData sheetId="3">
        <row r="22">
          <cell r="F22">
            <v>860.65000000000009</v>
          </cell>
        </row>
      </sheetData>
      <sheetData sheetId="4"/>
      <sheetData sheetId="5">
        <row r="12">
          <cell r="F12">
            <v>41525</v>
          </cell>
        </row>
      </sheetData>
      <sheetData sheetId="6">
        <row r="19">
          <cell r="E19">
            <v>0</v>
          </cell>
        </row>
      </sheetData>
      <sheetData sheetId="7">
        <row r="88">
          <cell r="G88">
            <v>58113.1187400606</v>
          </cell>
        </row>
      </sheetData>
      <sheetData sheetId="8">
        <row r="15">
          <cell r="C15">
            <v>0</v>
          </cell>
        </row>
      </sheetData>
      <sheetData sheetId="9"/>
      <sheetData sheetId="10">
        <row r="12">
          <cell r="B12">
            <v>1.0000000000000001E-5</v>
          </cell>
        </row>
      </sheetData>
      <sheetData sheetId="11">
        <row r="10">
          <cell r="B10">
            <v>1</v>
          </cell>
        </row>
      </sheetData>
      <sheetData sheetId="12">
        <row r="10">
          <cell r="C10" t="str">
            <v xml:space="preserve">_x000D_
</v>
          </cell>
        </row>
        <row r="12">
          <cell r="C12" t="str">
            <v>2006 EDR Approved</v>
          </cell>
        </row>
        <row r="13">
          <cell r="C13" t="str">
            <v>v1.02</v>
          </cell>
        </row>
      </sheetData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4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1. Hidden"/>
      <sheetName val="12. Summary Sheet"/>
      <sheetName val="13. Final Tariff Schedule"/>
      <sheetName val="14. Bill Impacts"/>
      <sheetName val="14. Bill Impacts1"/>
      <sheetName val="lists"/>
      <sheetName val="2016 List"/>
    </sheetNames>
    <sheetDataSet>
      <sheetData sheetId="0"/>
      <sheetData sheetId="1"/>
      <sheetData sheetId="2">
        <row r="19">
          <cell r="B19" t="str">
            <v>UNMETERED SCATTERED LOAD</v>
          </cell>
        </row>
        <row r="20">
          <cell r="B20" t="str">
            <v>RESIDENTIAL URBAN</v>
          </cell>
        </row>
        <row r="21">
          <cell r="B21" t="str">
            <v>microFIT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3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2. Summary Sheet"/>
      <sheetName val="13. Final Tariff Schedule"/>
      <sheetName val="14. Bill Impacts"/>
      <sheetName val="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3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2. Summary Sheet"/>
      <sheetName val="13. Final Tariff Schedule"/>
      <sheetName val="14. Bill Impact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M1" t="str">
            <v>Algoma Power Inc.</v>
          </cell>
        </row>
        <row r="2">
          <cell r="AM2" t="str">
            <v>Atikokan Hydro Inc.</v>
          </cell>
        </row>
        <row r="3">
          <cell r="AM3" t="str">
            <v>Attawapiskat Power Corporation</v>
          </cell>
        </row>
        <row r="4">
          <cell r="AM4" t="str">
            <v>Bluewater Power Distribution Corp.</v>
          </cell>
        </row>
        <row r="5">
          <cell r="AM5" t="str">
            <v>Brant County Power</v>
          </cell>
        </row>
        <row r="6">
          <cell r="AM6" t="str">
            <v>Brantford Power Inc.</v>
          </cell>
        </row>
        <row r="7">
          <cell r="AM7" t="str">
            <v>Burlington Hydro Inc.</v>
          </cell>
        </row>
        <row r="8">
          <cell r="AM8" t="str">
            <v>Cambridge and North Dumfries Hydro</v>
          </cell>
        </row>
        <row r="9">
          <cell r="AM9" t="str">
            <v>Canadian Niagara Power Inc. – Eastern Ontario Power/Fort Erie/Port Colborne</v>
          </cell>
        </row>
        <row r="10">
          <cell r="AM10" t="str">
            <v>Centre Wellington Hydro Ltd.</v>
          </cell>
        </row>
        <row r="11">
          <cell r="AM11" t="str">
            <v>Chapleau Public Utilities Corporation</v>
          </cell>
        </row>
        <row r="12">
          <cell r="AM12" t="str">
            <v>COLLUS Power Corp.</v>
          </cell>
        </row>
        <row r="13">
          <cell r="AM13" t="str">
            <v>Cooperative Hydro Embrun Inc.</v>
          </cell>
        </row>
        <row r="14">
          <cell r="AM14" t="str">
            <v>E.L.K. Energy Inc.</v>
          </cell>
        </row>
        <row r="15">
          <cell r="AM15" t="str">
            <v>Enersource Hydro Mississauga Inc.</v>
          </cell>
        </row>
        <row r="16">
          <cell r="AM16" t="str">
            <v>Entegrus Powerlines Inc.</v>
          </cell>
        </row>
        <row r="17">
          <cell r="AM17" t="str">
            <v>ENWIN Utilities Ltd.</v>
          </cell>
        </row>
        <row r="18">
          <cell r="AM18" t="str">
            <v>Erie Thames Powerlines Corp.</v>
          </cell>
        </row>
        <row r="19">
          <cell r="AM19" t="str">
            <v>Espanola Regional Hydro Distribution Corporation</v>
          </cell>
        </row>
        <row r="20">
          <cell r="AM20" t="str">
            <v>Essex Powerlines Corporation</v>
          </cell>
        </row>
        <row r="21">
          <cell r="AM21" t="str">
            <v>Festival Hydro Inc.</v>
          </cell>
        </row>
        <row r="22">
          <cell r="AM22" t="str">
            <v>Fort Albany Power Corporation</v>
          </cell>
        </row>
        <row r="23">
          <cell r="AM23" t="str">
            <v>Fort Frances Power Corporation</v>
          </cell>
        </row>
        <row r="24">
          <cell r="AM24" t="str">
            <v>Greater Sudbury Hydro Inc.</v>
          </cell>
        </row>
        <row r="25">
          <cell r="AM25" t="str">
            <v>Grimsby Power Inc.</v>
          </cell>
        </row>
        <row r="26">
          <cell r="AM26" t="str">
            <v>Guelph Hydro Electric Systems Inc.</v>
          </cell>
        </row>
        <row r="27">
          <cell r="AM27" t="str">
            <v>Haldimand County Hydro Inc.</v>
          </cell>
        </row>
        <row r="28">
          <cell r="AM28" t="str">
            <v>Halton Hills Hydro Inc.</v>
          </cell>
        </row>
        <row r="29">
          <cell r="AM29" t="str">
            <v>Hearst Power Distribution Co. Ltd.</v>
          </cell>
        </row>
        <row r="30">
          <cell r="AM30" t="str">
            <v>Horizon Utilities Corporation</v>
          </cell>
        </row>
        <row r="31">
          <cell r="AM31" t="str">
            <v>Hydro 2000 Inc.</v>
          </cell>
        </row>
        <row r="32">
          <cell r="AM32" t="str">
            <v>Hydro Hawkesbury Inc.</v>
          </cell>
        </row>
        <row r="33">
          <cell r="AM33" t="str">
            <v>Hydro One Brampton Networks Inc.</v>
          </cell>
        </row>
        <row r="34">
          <cell r="AM34" t="str">
            <v>Hydro One Networks Inc.</v>
          </cell>
        </row>
        <row r="35">
          <cell r="AM35" t="str">
            <v>Hydro One Remote Communities Inc.</v>
          </cell>
        </row>
        <row r="36">
          <cell r="AM36" t="str">
            <v>Hydro Ottawa Limited</v>
          </cell>
        </row>
        <row r="37">
          <cell r="AM37" t="str">
            <v>Innisfil Hydro Dist. Systems Limited</v>
          </cell>
        </row>
        <row r="38">
          <cell r="AM38" t="str">
            <v>Kashechewan Power Corporation</v>
          </cell>
        </row>
        <row r="39">
          <cell r="AM39" t="str">
            <v>Kenora Hydro Electric Corporation Ltd.</v>
          </cell>
        </row>
        <row r="40">
          <cell r="AM40" t="str">
            <v>Kingston Hydro Corporation</v>
          </cell>
        </row>
        <row r="41">
          <cell r="AM41" t="str">
            <v>Kitchener-Wilmot Hydro Inc.</v>
          </cell>
        </row>
        <row r="42">
          <cell r="AM42" t="str">
            <v>Lakefront Utilities Inc.</v>
          </cell>
        </row>
        <row r="43">
          <cell r="AM43" t="str">
            <v>Lakeland Power Distribution Ltd.</v>
          </cell>
        </row>
        <row r="44">
          <cell r="AM44" t="str">
            <v>London Hydro Inc.</v>
          </cell>
        </row>
        <row r="45">
          <cell r="AM45" t="str">
            <v>Midland Power Utility Corporation</v>
          </cell>
        </row>
        <row r="46">
          <cell r="AM46" t="str">
            <v>Milton Hydro Distribution Inc.</v>
          </cell>
        </row>
        <row r="47">
          <cell r="AM47" t="str">
            <v>Newmarket – Tay Power Distribution Ltd.</v>
          </cell>
        </row>
        <row r="48">
          <cell r="AM48" t="str">
            <v>Niagara Peninsula Energy Inc.</v>
          </cell>
        </row>
        <row r="49">
          <cell r="AM49" t="str">
            <v>Niagara-on-the-Lake Hydro Inc.</v>
          </cell>
        </row>
        <row r="50">
          <cell r="AM50" t="str">
            <v>Norfolk Power Distribution Ltd.</v>
          </cell>
        </row>
        <row r="51">
          <cell r="AM51" t="str">
            <v>North Bay Hydro Distribution Limited</v>
          </cell>
        </row>
        <row r="52">
          <cell r="AM52" t="str">
            <v>Northern Ontario Wires Inc.</v>
          </cell>
        </row>
        <row r="53">
          <cell r="AM53" t="str">
            <v>Oakville Hydro Distribution Inc.</v>
          </cell>
        </row>
        <row r="54">
          <cell r="AM54" t="str">
            <v>Orangeville Hydro Limited</v>
          </cell>
        </row>
        <row r="55">
          <cell r="AM55" t="str">
            <v>Orillia Power Distribution Corp.</v>
          </cell>
        </row>
        <row r="56">
          <cell r="AM56" t="str">
            <v>Oshawa PUC Networks Inc.</v>
          </cell>
        </row>
        <row r="57">
          <cell r="AM57" t="str">
            <v>Ottawa River Power Corporation</v>
          </cell>
        </row>
        <row r="58">
          <cell r="AM58" t="str">
            <v>Parry Sound Power Corporation</v>
          </cell>
        </row>
        <row r="59">
          <cell r="AM59" t="str">
            <v>Peterborough Distribution Inc.</v>
          </cell>
        </row>
        <row r="60">
          <cell r="AM60" t="str">
            <v>PowerStream Inc.</v>
          </cell>
        </row>
        <row r="61">
          <cell r="AM61" t="str">
            <v>PUC Distribution Inc.</v>
          </cell>
        </row>
        <row r="62">
          <cell r="AM62" t="str">
            <v>Renfrew Hydro Inc.</v>
          </cell>
        </row>
        <row r="63">
          <cell r="AM63" t="str">
            <v>Rideau St. Lawrence Distribution Inc.</v>
          </cell>
        </row>
        <row r="64">
          <cell r="AM64" t="str">
            <v>St. Thomas Energy Inc.</v>
          </cell>
        </row>
        <row r="65">
          <cell r="AM65" t="str">
            <v>Sioux Lookout Hydro Inc.</v>
          </cell>
        </row>
        <row r="66">
          <cell r="AM66" t="str">
            <v>Thunder Bay Hydro Electricity Distribution</v>
          </cell>
        </row>
        <row r="67">
          <cell r="AM67" t="str">
            <v>Tillsonburg Hydro Inc.</v>
          </cell>
        </row>
        <row r="68">
          <cell r="AM68" t="str">
            <v>Toronto Hydro-Electric System Limited</v>
          </cell>
        </row>
        <row r="69">
          <cell r="AM69" t="str">
            <v>Veridian Connections Inc.</v>
          </cell>
        </row>
        <row r="70">
          <cell r="AM70" t="str">
            <v>Wasaga Distribution Inc.</v>
          </cell>
        </row>
        <row r="71">
          <cell r="AM71" t="str">
            <v>Waterloo North Hydro Inc.</v>
          </cell>
        </row>
        <row r="72">
          <cell r="AM72" t="str">
            <v>Welland Hydro Electric System Corp.</v>
          </cell>
        </row>
        <row r="73">
          <cell r="AM73" t="str">
            <v>Wellington North Power Inc.</v>
          </cell>
        </row>
        <row r="74">
          <cell r="AM74" t="str">
            <v>West Coast Huron Energy Inc.</v>
          </cell>
        </row>
        <row r="75">
          <cell r="AM75" t="str">
            <v>Westario Power Inc.</v>
          </cell>
        </row>
        <row r="76">
          <cell r="AM76" t="str">
            <v>Whitby Hydro Electric Corporation</v>
          </cell>
        </row>
        <row r="77">
          <cell r="AM77" t="str">
            <v>Woodstock Hydro Services Inc.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Applicable Worksheets"/>
      <sheetName val="3. Rate Classes"/>
      <sheetName val="hidden1"/>
      <sheetName val="4. Most Recent Tariff"/>
    </sheetNames>
    <sheetDataSet>
      <sheetData sheetId="0"/>
      <sheetData sheetId="1" refreshError="1"/>
      <sheetData sheetId="2"/>
      <sheetData sheetId="3">
        <row r="1">
          <cell r="D1" t="str">
            <v>Applicable only for Non-RPP Customers</v>
          </cell>
        </row>
        <row r="2">
          <cell r="D2" t="str">
            <v>Deferral / Variance Account Rate Rider</v>
          </cell>
        </row>
        <row r="3">
          <cell r="D3" t="str">
            <v>Deferral / Variance Account Rate Rider (excl GA)</v>
          </cell>
        </row>
        <row r="4">
          <cell r="D4" t="str">
            <v>Deferral / Variance Account Rate Rider (GA) – if applicable</v>
          </cell>
        </row>
        <row r="5">
          <cell r="D5" t="str">
            <v>Distribution Volumetric Rate</v>
          </cell>
        </row>
        <row r="6">
          <cell r="D6" t="str">
            <v>Distribution Wheeling Service Rate</v>
          </cell>
        </row>
        <row r="7">
          <cell r="D7" t="str">
            <v>General Service 1,500 to 4,999 kW customer</v>
          </cell>
        </row>
        <row r="8">
          <cell r="D8" t="str">
            <v>General Service 50 to 1,499 kW customer</v>
          </cell>
        </row>
        <row r="9">
          <cell r="D9" t="str">
            <v>General Service Large Use customer</v>
          </cell>
        </row>
        <row r="10">
          <cell r="D10" t="str">
            <v>Green Energy Act Initiatives Funding Adder</v>
          </cell>
        </row>
        <row r="11">
          <cell r="D11" t="str">
            <v>Lost Revenue Adjustment Mechanism (LRAM) Recovery/Shared Savings Mechanism (SSM) Recovery Rate Rider – effective until April 30, 2012</v>
          </cell>
        </row>
        <row r="12">
          <cell r="D12" t="str">
            <v>Lost Revenue Adjustment Mechanism (LRAM) Recovery/Shared Savings Mechanism (SSM) Recovery Rate Rider (2011) – effective until April 30, 2014</v>
          </cell>
        </row>
        <row r="13">
          <cell r="D13" t="str">
            <v>Low Voltage Service Rate</v>
          </cell>
        </row>
        <row r="14">
          <cell r="D14" t="str">
            <v>Low Voltage Volumetric Rate</v>
          </cell>
        </row>
        <row r="15">
          <cell r="D15" t="str">
            <v>LRAM &amp; SSM Rate Rider</v>
          </cell>
        </row>
        <row r="16">
          <cell r="D16" t="str">
            <v>Minimum Distribution Charge – per KW of maximum billing demand in the previous 11 months</v>
          </cell>
        </row>
        <row r="17">
          <cell r="D17" t="str">
            <v>Monthly Distribution Wheeling Service Rate – Dedicated LV Line</v>
          </cell>
        </row>
        <row r="18">
          <cell r="D18" t="str">
            <v>Monthly Distribution Wheeling Service Rate – Hydro One Networks</v>
          </cell>
        </row>
        <row r="19">
          <cell r="D19" t="str">
            <v>Monthly Distribution Wheeling Service Rate – Shared LV Line</v>
          </cell>
        </row>
        <row r="20">
          <cell r="D20" t="str">
            <v>Monthly Distribution Wheeling Service Rate – Waterloo North Hydro</v>
          </cell>
        </row>
        <row r="21">
          <cell r="D21" t="str">
            <v>Rate Rider for Deferral/Variance Account Disposition – effective until April 30, 2014</v>
          </cell>
        </row>
        <row r="22">
          <cell r="D22" t="str">
            <v>Rate Rider for Deferral/Variance Account Disposition (2009) – effective until April 30, 2013</v>
          </cell>
        </row>
        <row r="23">
          <cell r="D23" t="str">
            <v>Rate Rider for Deferral/Variance Account Disposition (2010) – effective until April 30, 2012</v>
          </cell>
        </row>
        <row r="24">
          <cell r="D24" t="str">
            <v>Rate Rider for Deferral/Variance Account Disposition (2010) – effective until April 30, 2012 Applicable only for Wholesale Market Participants</v>
          </cell>
        </row>
        <row r="25">
          <cell r="D25" t="str">
            <v>Rate Rider for Deferral/Variance Account Disposition (2010) – effective until April 30, 2013</v>
          </cell>
        </row>
        <row r="26">
          <cell r="D26" t="str">
            <v>Rate Rider for Deferral/Variance Account Disposition (2010) – effective until April 30, 2014</v>
          </cell>
        </row>
        <row r="27">
          <cell r="D27" t="str">
            <v>Rate Rider for Deferral/Variance Account Disposition (2010) – effective until January 31, 2012</v>
          </cell>
        </row>
        <row r="28">
          <cell r="D28" t="str">
            <v>Rate Rider for Deferral/Variance Account Disposition (2011) – effective until April 30, 2012</v>
          </cell>
        </row>
        <row r="29">
          <cell r="D29" t="str">
            <v>Rate Rider for Deferral/Variance Account Disposition (2011) – effective until April 30, 2012 (per connection)</v>
          </cell>
        </row>
        <row r="30">
          <cell r="D30" t="str">
            <v>Rate Rider for Deferral/Variance Account Disposition (2011) – effective until April 30, 2013</v>
          </cell>
        </row>
        <row r="31">
          <cell r="D31" t="str">
            <v>Rate Rider for Deferral/Variance Account Disposition (2011) – effective until April 30, 2013 Applicable only for Wholesale Market Participants</v>
          </cell>
        </row>
        <row r="32">
          <cell r="D32" t="str">
            <v>Rate Rider for Deferral/Variance Account Disposition (2011) – effective until April 30, 2014</v>
          </cell>
        </row>
        <row r="33">
          <cell r="D33" t="str">
            <v>Rate Rider for Deferral/Variance Account Disposition (2011) – effective until April 30, 2015</v>
          </cell>
        </row>
        <row r="34">
          <cell r="D34" t="str">
            <v>Rate Rider for Deferral/Variance Account Disposition (2011) – effective until December 31, 2011</v>
          </cell>
        </row>
        <row r="35">
          <cell r="D35" t="str">
            <v>Rate Rider for Global Adjustment Sub-Account (2010) – effective until April 30, 2012 Applicable only for Non-RPP Customers</v>
          </cell>
        </row>
        <row r="36">
          <cell r="D36" t="str">
            <v>Rate Rider for Global Adjustment Sub-Account (2011) – effective until April 30, 2012 Applicable only for Non-RPP Customers</v>
          </cell>
        </row>
        <row r="37">
          <cell r="D37" t="str">
            <v>Rate Rider for Global Adjustment Sub-Account Disposition – effective until April 30, 2012 Applicable only for Non-RPP Customers</v>
          </cell>
        </row>
        <row r="38">
          <cell r="D38" t="str">
            <v>Rate Rider for Global Adjustment Sub-Account Disposition – effective until April 30, 2014 Applicable only for Non-RPP Customers</v>
          </cell>
        </row>
        <row r="39">
          <cell r="D39" t="str">
            <v>Rate Rider for Global Adjustment Sub-Account Disposition (2010 credit) – effective until April 30, 2012 Applicable only for Non-RPP Customers</v>
          </cell>
        </row>
        <row r="40">
          <cell r="D40" t="str">
            <v>Rate Rider for Global Adjustment Sub-Account Disposition (2010 recalculated) – effective until April 30, 2013 Applicable only for Non-RPP Customers</v>
          </cell>
        </row>
        <row r="41">
          <cell r="D41" t="str">
            <v>Rate Rider for Global Adjustment Sub-Account Disposition (2010) – effective until April 30, 2012 Applicable only for Non-RPP Customers</v>
          </cell>
        </row>
        <row r="42">
          <cell r="D42" t="str">
            <v>Rate Rider for Global Adjustment Sub-Account Disposition (2010) – effective until April 30, 2013 Applicable only for Non-RPP Customers</v>
          </cell>
        </row>
        <row r="43">
          <cell r="D43" t="str">
            <v>Rate Rider for Global Adjustment Sub-Account Disposition (2010) – effective until April 30, 2014 Applicable only for Non-RPP Customers</v>
          </cell>
        </row>
        <row r="44">
          <cell r="D44" t="str">
            <v>Rate Rider for Global Adjustment Sub-Account Disposition (2011) – effective until April 30, 2012 Applicable only for Non-RPP Customers</v>
          </cell>
        </row>
        <row r="45">
          <cell r="D45" t="str">
            <v>Rate Rider for Global Adjustment Sub-Account Disposition (2011) – effective until April 30, 2012 Applicable only for Non-RPP Customers (per connection)</v>
          </cell>
        </row>
        <row r="46">
          <cell r="D46" t="str">
            <v>Rate Rider for Global Adjustment Sub-Account Disposition (2011) – effective until April 30, 2013 Applicable only for Non-RPP Customers</v>
          </cell>
        </row>
        <row r="47">
          <cell r="D47" t="str">
            <v>Rate Rider for Global Adjustment Sub-Account Disposition (2011) – effective until April 30, 2013 Applicable only for Non-RPP Customers and excluding Wholesale Market Participants</v>
          </cell>
        </row>
        <row r="48">
          <cell r="D48" t="str">
            <v>Rate Rider for Global Adjustment Sub-Account Disposition (2011) – effective until April 30, 2015 Applicable only for Non-RPP Customers</v>
          </cell>
        </row>
        <row r="49">
          <cell r="D49" t="str">
            <v>Rate Rider for Lost Revenue Adjustment Mechanism (LRAM) Recovery – effective until April 30, 2012</v>
          </cell>
        </row>
        <row r="50">
          <cell r="D50" t="str">
            <v>Rate Rider for Lost Revenue Adjustment Mechanism (LRAM) Recovery/Shared Savings Mechanism (SSM) Recovery – effective until April 30, 2012</v>
          </cell>
        </row>
        <row r="51">
          <cell r="D51" t="str">
            <v>Rate Rider for Lost Revenue Adjustment Mechanism (LRAM) Recovery/Shared Savings Mechanism (SSM) Recovery – effective until April 30, 2012</v>
          </cell>
        </row>
        <row r="52">
          <cell r="D52" t="str">
            <v>Rate Rider for Lost Revenue Adjustment Mechanism (LRAM) Recovery/Shared Savings Mechanism (SSM) Recovery – effective until April 30, 2013</v>
          </cell>
        </row>
        <row r="53">
          <cell r="D53" t="str">
            <v>Rate Rider for Lost Revenue Adjustment Mechanism (LRAM) Recovery/Shared Savings Mechanism (SSM) Recovery – effective until April 30, 2014</v>
          </cell>
        </row>
        <row r="54">
          <cell r="D54" t="str">
            <v>Rate Rider for Lost Revenue Adjustment Mechanism (LRAM) Recovery/Shared Savings Mechanism (SSM) Recovery – effective until December 31, 2012</v>
          </cell>
        </row>
        <row r="55">
          <cell r="D55" t="str">
            <v>Rate Rider for Lost Revenue Adjustment Mechanism (LRAM) Recovery/Shared Savings Mechanism (SSM) Recovery (2009) – effective until April 30, 2012</v>
          </cell>
        </row>
        <row r="56">
          <cell r="D56" t="str">
            <v>Rate Rider for Lost Revenue Adjustment Mechanism (LRAM) Recovery/Shared Savings Mechanism (SSM) Recovery (2011) – effective until April 30, 2012</v>
          </cell>
        </row>
        <row r="57">
          <cell r="D57" t="str">
            <v>Rate Rider for Lost Revenue Adjustment Mechanism (LRAM) Recovery/Shared Savings Mechanism (SSM) Recovery (2011) – effective until April 30, 2013</v>
          </cell>
        </row>
        <row r="58">
          <cell r="D58" t="str">
            <v>Rate Rider for Recalculated Deferral/Variance Account Disposition (2010) – effective until April 30, 2013</v>
          </cell>
        </row>
        <row r="59">
          <cell r="D59" t="str">
            <v>Rate Rider for Recovery of Foregone Revenue – effective until December 31, 2011</v>
          </cell>
        </row>
        <row r="60">
          <cell r="D60" t="str">
            <v>Rate Rider for Recovery of Incremental Capital Costs – effective until April 30, 2012</v>
          </cell>
        </row>
        <row r="61">
          <cell r="D61" t="str">
            <v>Rate Rider for Recovery of Incremental Capital Costs – effective until April 30, 2013</v>
          </cell>
        </row>
        <row r="62">
          <cell r="D62" t="str">
            <v>Rate Rider for Recovery of Late Payment Penalty Litigation Costs – effective until April 30, 2012</v>
          </cell>
        </row>
        <row r="63">
          <cell r="D63" t="str">
            <v>Rate Rider for Recovery of Late Payment Penalty Litigation Costs – effective until April 30, 2012 (per connection)</v>
          </cell>
        </row>
        <row r="64">
          <cell r="D64" t="str">
            <v>Rate Rider for Recovery of Late Payment Penalty Litigation Costs (per customer) – effective until April 30, 2012</v>
          </cell>
        </row>
        <row r="65">
          <cell r="D65" t="str">
            <v>Rate Rider for Recovery of Stranded Meter Assets – effective until December 31, 2012</v>
          </cell>
        </row>
        <row r="66">
          <cell r="D66" t="str">
            <v>Rate Rider for Regulatory Asset Recovery – effective until April 30, 2012</v>
          </cell>
        </row>
        <row r="67">
          <cell r="D67" t="str">
            <v>Rate Rider for Regulatory Asset Recovery – effective until April 30, 2013</v>
          </cell>
        </row>
        <row r="68">
          <cell r="D68" t="str">
            <v>Rate Rider for Return of Revenue Sufficiency – effective until December 31, 2011</v>
          </cell>
        </row>
        <row r="69">
          <cell r="D69" t="str">
            <v>Rate Rider for Return of Transformer Ownership Allowance Sufficiency – effective until December 31, 2011</v>
          </cell>
        </row>
        <row r="70">
          <cell r="D70" t="str">
            <v>Rate Rider for Smart Meter Incremental Revenue Requirement – in effect until the effective date of the next cost of service application</v>
          </cell>
        </row>
        <row r="71">
          <cell r="D71" t="str">
            <v>Rate Rider for Smart Meter Variance Account Disposition – effective until April 30, 2012</v>
          </cell>
        </row>
        <row r="72">
          <cell r="D72" t="str">
            <v>Rate Rider for Smart Meter Variance Account Disposition – effective until December 31, 2011</v>
          </cell>
        </row>
        <row r="73">
          <cell r="D73" t="str">
            <v>Rate Rider for Tax Change – effective until April 20, 2012</v>
          </cell>
        </row>
        <row r="74">
          <cell r="D74" t="str">
            <v>Rate Rider for Tax Change – effective until April 30, 2012</v>
          </cell>
        </row>
        <row r="75">
          <cell r="D75" t="str">
            <v>Rate Rider for Tax Change – effective until April 30, 2012 (per connection)</v>
          </cell>
        </row>
        <row r="76">
          <cell r="D76" t="str">
            <v>Rate Rider for Tax Change – Hydro One Networks - effective until April 30, 2012</v>
          </cell>
        </row>
        <row r="77">
          <cell r="D77" t="str">
            <v>Rate Rider for Tax Change – Waterloo North Hydro – effective until April 30, 2012</v>
          </cell>
        </row>
        <row r="78">
          <cell r="D78" t="str">
            <v>Rate Rider for Tax Change Dedicated LV Line – effective until April 30, 2012</v>
          </cell>
        </row>
        <row r="79">
          <cell r="D79" t="str">
            <v>Rate Rider for Tax Change Shared LV Line – effective until April 30, 2012</v>
          </cell>
        </row>
        <row r="80">
          <cell r="D80" t="str">
            <v>Rate Rider for Z-Factor Recovery – Effective until April 30, 2012</v>
          </cell>
        </row>
        <row r="81">
          <cell r="D81" t="str">
            <v>Retail Transmission Rate – Line and Transformation Connection Service Rate</v>
          </cell>
        </row>
        <row r="82">
          <cell r="D82" t="str">
            <v>Retail Transmission Rate – Line and Transformation Connection Service Rate – Interval Metered</v>
          </cell>
        </row>
        <row r="83">
          <cell r="D83" t="str">
            <v>Retail Transmission Rate – Line and Transformation Connection Service Rate – Interval Metered &lt; 1,000 kW</v>
          </cell>
        </row>
        <row r="84">
          <cell r="D84" t="str">
            <v>Retail Transmission Rate – Line and Transformation Connection Service Rate – Interval Metered &gt; 1,000 kW</v>
          </cell>
        </row>
        <row r="85">
          <cell r="D85" t="str">
            <v>Retail Transmission Rate – Line and Transformation Connection Service Rate – Interval Metered ≥ 1,000kW</v>
          </cell>
        </row>
        <row r="86">
          <cell r="D86" t="str">
            <v>Retail Transmission Rate – Line Connection Service Rate</v>
          </cell>
        </row>
        <row r="87">
          <cell r="D87" t="str">
            <v>Retail Transmission Rate – Network Service Rate</v>
          </cell>
        </row>
        <row r="88">
          <cell r="D88" t="str">
            <v>Retail Transmission Rate – Network Service Rate – Interval Metered</v>
          </cell>
        </row>
        <row r="89">
          <cell r="D89" t="str">
            <v>Retail Transmission Rate – Network Service Rate – Interval Metered &lt; 1,000 kW Rate</v>
          </cell>
        </row>
        <row r="90">
          <cell r="D90" t="str">
            <v>Retail Transmission Rate – Network Service Rate – Interval Metered &gt; 1,000 kW</v>
          </cell>
        </row>
        <row r="91">
          <cell r="D91" t="str">
            <v>Retail Transmission Rate – Network Service Rate – Interval Metered ≥ 1,000 kW</v>
          </cell>
        </row>
        <row r="92">
          <cell r="D92" t="str">
            <v>Retail Transmission Rate – Transformation Connection Service Rate</v>
          </cell>
        </row>
        <row r="93">
          <cell r="D93" t="str">
            <v>Service Charge</v>
          </cell>
        </row>
        <row r="94">
          <cell r="D94" t="str">
            <v>Service Charge (Based on 30 day month)</v>
          </cell>
        </row>
        <row r="95">
          <cell r="D95" t="str">
            <v>Service Charge (per account)</v>
          </cell>
        </row>
        <row r="96">
          <cell r="D96" t="str">
            <v>Service Charge (per connection)</v>
          </cell>
        </row>
        <row r="97">
          <cell r="D97" t="str">
            <v>Service Charge (per customer)</v>
          </cell>
        </row>
        <row r="98">
          <cell r="D98" t="str">
            <v>Service Charge for metered account</v>
          </cell>
        </row>
        <row r="99">
          <cell r="D99" t="str">
            <v>Service Charge for Unmetered Scattered Load account (per connection)</v>
          </cell>
        </row>
        <row r="100">
          <cell r="D100" t="str">
            <v>Smart Grid Rate Adder</v>
          </cell>
        </row>
        <row r="101">
          <cell r="D101" t="str">
            <v>Smart Meter Disposition Rider 2 – effective until next cost of service application</v>
          </cell>
        </row>
        <row r="102">
          <cell r="D102" t="str">
            <v>Smart Meter Disposition Rider 3 – effective until next cost of service application</v>
          </cell>
        </row>
        <row r="103">
          <cell r="D103" t="str">
            <v>Smart Meter Funding Adder</v>
          </cell>
        </row>
        <row r="104">
          <cell r="D104" t="str">
            <v>Smart Meter Funding Adder – effective until April 30, 2012</v>
          </cell>
        </row>
        <row r="105">
          <cell r="D105" t="str">
            <v>Smart Meter Funding Adder – effective until December 31, 2011</v>
          </cell>
        </row>
        <row r="106">
          <cell r="D106" t="str">
            <v>Smart Meter Funding Adder for metered account – effective until April 30, 2012</v>
          </cell>
        </row>
        <row r="107">
          <cell r="D107" t="str">
            <v>Standby Charge – for a month where standby power is not provided. The charge is applied to the contracted amount (e.g. nameplate rating of the generation facility).</v>
          </cell>
        </row>
        <row r="108">
          <cell r="D108" t="str">
            <v>Total Loss Factor – Primary Metered Customer &lt; 5,000 kW</v>
          </cell>
        </row>
        <row r="109">
          <cell r="D109" t="str">
            <v>Total Loss Factor – Primary Metered Customer &gt; 5,000 kW</v>
          </cell>
        </row>
        <row r="110">
          <cell r="D110" t="str">
            <v>Total Loss Factor – Secondary Metered Customer &lt; 5,000 kW</v>
          </cell>
        </row>
        <row r="111">
          <cell r="D111" t="str">
            <v>Total Loss Factor – Secondary Metered Customer &gt; 5,000 kW</v>
          </cell>
        </row>
        <row r="112">
          <cell r="D112" t="str">
            <v>Transmission Rate – Network Service Rate – Interval Metered</v>
          </cell>
        </row>
      </sheetData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"/>
      <sheetName val="LDC Info"/>
      <sheetName val="CurrentTariff"/>
      <sheetName val="Revenues at Curr Rates"/>
      <sheetName val="RATEBASE &amp; REV REQ -&gt;"/>
      <sheetName val="Rate Base"/>
      <sheetName val="Revenue Requirement"/>
      <sheetName val="COST ALLOC. &amp; RATE DESIGN -&gt;"/>
      <sheetName val="Cost Allocation &amp; RevAllocation"/>
      <sheetName val="RateDesign"/>
      <sheetName val="Loss Factor"/>
      <sheetName val="Rev_Reconciliation"/>
      <sheetName val="RATE RIDERS -&gt;"/>
      <sheetName val="SMRR"/>
      <sheetName val="DVA"/>
      <sheetName val="Summary of Tariffs"/>
      <sheetName val="RRWF -&gt;"/>
      <sheetName val="RRWF_Data_Input_Sheet"/>
      <sheetName val="RRWF_Rate_Base"/>
      <sheetName val="RRWF_Utility Income"/>
      <sheetName val="RRWF_Taxes_PILs"/>
      <sheetName val="RRWF_Cost_of_Capital"/>
      <sheetName val="RRWF_Rev_Def_Suff"/>
      <sheetName val=" RRWF_Rev_Reqt"/>
      <sheetName val="Update to COS Application"/>
      <sheetName val="CHEC_Rate Design Model"/>
    </sheetNames>
    <sheetDataSet>
      <sheetData sheetId="0"/>
      <sheetData sheetId="1">
        <row r="24">
          <cell r="E24">
            <v>2015</v>
          </cell>
        </row>
      </sheetData>
      <sheetData sheetId="2"/>
      <sheetData sheetId="3"/>
      <sheetData sheetId="4"/>
      <sheetData sheetId="5"/>
      <sheetData sheetId="6">
        <row r="26">
          <cell r="C26" t="e">
            <v>#VALUE!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B1.GrossCapital"/>
      <sheetName val="B2.CapitalAmortization"/>
      <sheetName val="B3.NetCapital"/>
      <sheetName val="B4.OMA"/>
      <sheetName val="B5.DeferralBalances"/>
      <sheetName val="C1.LoadForecast"/>
      <sheetName val="C2.PassthruRates"/>
      <sheetName val="C3.DistRates"/>
      <sheetName val="C4.DistRevenue"/>
      <sheetName val="C5.ApprovedRecovery"/>
      <sheetName val="C6.ProposedRecoveries"/>
      <sheetName val="C7.RateRiders"/>
      <sheetName val="C8.ServiceRevenues"/>
      <sheetName val="C9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DirectRevenues"/>
      <sheetName val="F3.CostAllocation"/>
      <sheetName val="F4.RevenueAllocation"/>
      <sheetName val="F5.RateDesign"/>
      <sheetName val="F6.RatesCheck"/>
      <sheetName val="F7.FinalRates"/>
      <sheetName val="F8.BillImpacts"/>
      <sheetName val="G1.BridgeYrProForma"/>
      <sheetName val="G2.TestYrProForma"/>
      <sheetName val="G3.TestYrNewRates"/>
      <sheetName val="G4.VarBS"/>
      <sheetName val="G5.VarPL"/>
      <sheetName val="G6.VarRateBase"/>
      <sheetName val="G7.VarSuffDef"/>
      <sheetName val="X11.RatesSched"/>
      <sheetName val="X12.PLtrend"/>
      <sheetName val="X13.PLvariances"/>
      <sheetName val="X14.BStrend"/>
      <sheetName val="X15.BSvariances"/>
      <sheetName val="X21.CapitalCont"/>
      <sheetName val="X22.RBtrend"/>
      <sheetName val="X23.RBvariances"/>
      <sheetName val="X71.RevSuffDef"/>
      <sheetName val="X72.RevenueReq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13">
          <cell r="C13" t="str">
            <v>v1.02</v>
          </cell>
        </row>
      </sheetData>
      <sheetData sheetId="59"/>
      <sheetData sheetId="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856A5-1DCB-42AC-8CEB-F4CED36D810F}">
  <sheetPr codeName="Sheet276">
    <pageSetUpPr fitToPage="1"/>
  </sheetPr>
  <dimension ref="A1:AO59"/>
  <sheetViews>
    <sheetView showGridLines="0" tabSelected="1" zoomScale="80" zoomScaleNormal="80" workbookViewId="0">
      <pane xSplit="2" ySplit="13" topLeftCell="C14" activePane="bottomRight" state="frozen"/>
      <selection activeCell="M27" sqref="M27"/>
      <selection pane="topRight" activeCell="M27" sqref="M27"/>
      <selection pane="bottomLeft" activeCell="M27" sqref="M27"/>
      <selection pane="bottomRight" activeCell="B9" sqref="B9"/>
    </sheetView>
  </sheetViews>
  <sheetFormatPr defaultColWidth="8.7109375" defaultRowHeight="12.75" x14ac:dyDescent="0.2"/>
  <cols>
    <col min="1" max="1" width="5.5703125" style="4" bestFit="1" customWidth="1"/>
    <col min="2" max="2" width="61.28515625" bestFit="1" customWidth="1"/>
    <col min="3" max="3" width="17.28515625" bestFit="1" customWidth="1"/>
    <col min="4" max="4" width="8.85546875" bestFit="1" customWidth="1"/>
    <col min="5" max="6" width="13.5703125" bestFit="1" customWidth="1"/>
    <col min="7" max="7" width="2.140625" customWidth="1"/>
    <col min="8" max="9" width="8.85546875" bestFit="1" customWidth="1"/>
    <col min="10" max="11" width="13.5703125" bestFit="1" customWidth="1"/>
    <col min="12" max="12" width="2.140625" customWidth="1"/>
    <col min="13" max="14" width="8.85546875" bestFit="1" customWidth="1"/>
    <col min="15" max="16" width="13.5703125" bestFit="1" customWidth="1"/>
    <col min="17" max="17" width="2.140625" customWidth="1"/>
    <col min="18" max="19" width="8.85546875" bestFit="1" customWidth="1"/>
    <col min="20" max="21" width="13.5703125" bestFit="1" customWidth="1"/>
    <col min="22" max="22" width="2.28515625" customWidth="1"/>
    <col min="23" max="24" width="8.85546875" bestFit="1" customWidth="1"/>
    <col min="25" max="26" width="13.5703125" bestFit="1" customWidth="1"/>
    <col min="27" max="27" width="2.28515625" customWidth="1"/>
    <col min="28" max="29" width="8.85546875" bestFit="1" customWidth="1"/>
    <col min="30" max="31" width="13.5703125" bestFit="1" customWidth="1"/>
    <col min="32" max="32" width="2.28515625" customWidth="1"/>
    <col min="33" max="33" width="8.85546875" bestFit="1" customWidth="1"/>
    <col min="34" max="34" width="10" bestFit="1" customWidth="1"/>
    <col min="35" max="36" width="13.5703125" bestFit="1" customWidth="1"/>
    <col min="37" max="37" width="2.28515625" customWidth="1"/>
    <col min="38" max="38" width="10" bestFit="1" customWidth="1"/>
    <col min="39" max="39" width="8.85546875" bestFit="1" customWidth="1"/>
    <col min="40" max="41" width="13.5703125" bestFit="1" customWidth="1"/>
  </cols>
  <sheetData>
    <row r="1" spans="1:41" x14ac:dyDescent="0.2">
      <c r="A1" s="1"/>
      <c r="J1" s="2"/>
      <c r="K1" s="2"/>
      <c r="L1" s="2"/>
      <c r="M1" s="2"/>
      <c r="N1" s="2"/>
      <c r="O1" s="2"/>
      <c r="P1" s="2"/>
      <c r="Q1" s="2"/>
      <c r="R1" s="2"/>
      <c r="S1" s="3"/>
    </row>
    <row r="2" spans="1:41" x14ac:dyDescent="0.2">
      <c r="J2" s="2"/>
      <c r="K2" s="2"/>
      <c r="L2" s="2"/>
      <c r="M2" s="2"/>
      <c r="N2" s="2"/>
      <c r="O2" s="2"/>
      <c r="P2" s="2"/>
      <c r="Q2" s="2"/>
      <c r="R2" s="2"/>
      <c r="S2" s="3"/>
    </row>
    <row r="3" spans="1:41" x14ac:dyDescent="0.2">
      <c r="J3" s="2"/>
      <c r="K3" s="2"/>
      <c r="L3" s="2"/>
      <c r="M3" s="2"/>
      <c r="N3" s="2"/>
      <c r="O3" s="2"/>
      <c r="P3" s="2"/>
      <c r="Q3" s="2"/>
      <c r="R3" s="2"/>
      <c r="S3" s="3"/>
    </row>
    <row r="4" spans="1:41" x14ac:dyDescent="0.2">
      <c r="J4" s="2"/>
      <c r="K4" s="2"/>
      <c r="L4" s="2"/>
      <c r="M4" s="2"/>
      <c r="N4" s="2"/>
      <c r="O4" s="2"/>
      <c r="P4" s="2"/>
      <c r="Q4" s="2"/>
      <c r="R4" s="2"/>
      <c r="S4" s="3"/>
    </row>
    <row r="5" spans="1:41" x14ac:dyDescent="0.2">
      <c r="J5" s="2"/>
      <c r="K5" s="2"/>
      <c r="L5" s="2"/>
      <c r="M5" s="2"/>
      <c r="N5" s="2"/>
      <c r="O5" s="2"/>
      <c r="P5" s="2"/>
      <c r="Q5" s="2"/>
      <c r="R5" s="2"/>
      <c r="S5" s="3"/>
    </row>
    <row r="6" spans="1:41" x14ac:dyDescent="0.2">
      <c r="J6" s="2"/>
      <c r="K6" s="2"/>
      <c r="L6" s="2"/>
      <c r="M6" s="2"/>
      <c r="N6" s="2"/>
      <c r="O6" s="2"/>
      <c r="P6" s="2"/>
      <c r="Q6" s="2"/>
      <c r="R6" s="2"/>
    </row>
    <row r="7" spans="1:41" x14ac:dyDescent="0.2">
      <c r="J7" s="2"/>
      <c r="K7" s="2"/>
      <c r="L7" s="2"/>
      <c r="M7" s="2"/>
      <c r="N7" s="2"/>
      <c r="O7" s="2"/>
      <c r="P7" s="2"/>
      <c r="Q7" s="2"/>
      <c r="R7" s="2"/>
      <c r="S7" s="3"/>
    </row>
    <row r="8" spans="1:41" ht="18" x14ac:dyDescent="0.25">
      <c r="C8" s="49" t="s">
        <v>16</v>
      </c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2"/>
      <c r="P8" s="2"/>
      <c r="Q8" s="2"/>
      <c r="R8" s="2"/>
      <c r="S8" s="3"/>
    </row>
    <row r="9" spans="1:41" ht="18" x14ac:dyDescent="0.25">
      <c r="C9" s="49" t="s">
        <v>17</v>
      </c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5"/>
      <c r="P9" s="5"/>
      <c r="Q9" s="5"/>
      <c r="R9" s="5"/>
    </row>
    <row r="11" spans="1:41" x14ac:dyDescent="0.2">
      <c r="A11" s="6"/>
      <c r="B11" s="7" t="s">
        <v>0</v>
      </c>
      <c r="C11" s="8" t="s">
        <v>1</v>
      </c>
      <c r="D11" s="8" t="s">
        <v>1</v>
      </c>
      <c r="E11" s="8" t="s">
        <v>2</v>
      </c>
      <c r="F11" s="8" t="s">
        <v>2</v>
      </c>
      <c r="G11" s="8"/>
      <c r="H11" s="8" t="s">
        <v>1</v>
      </c>
      <c r="I11" s="8" t="s">
        <v>1</v>
      </c>
      <c r="J11" s="8" t="s">
        <v>2</v>
      </c>
      <c r="K11" s="8" t="s">
        <v>2</v>
      </c>
      <c r="L11" s="8"/>
      <c r="M11" s="8" t="s">
        <v>1</v>
      </c>
      <c r="N11" s="8" t="s">
        <v>1</v>
      </c>
      <c r="O11" s="8" t="s">
        <v>2</v>
      </c>
      <c r="P11" s="8" t="s">
        <v>2</v>
      </c>
      <c r="Q11" s="8"/>
      <c r="R11" s="8" t="s">
        <v>1</v>
      </c>
      <c r="S11" s="8" t="s">
        <v>1</v>
      </c>
      <c r="T11" s="8" t="s">
        <v>2</v>
      </c>
      <c r="U11" s="8" t="s">
        <v>2</v>
      </c>
      <c r="V11" s="8"/>
      <c r="W11" s="8" t="s">
        <v>1</v>
      </c>
      <c r="X11" s="8" t="s">
        <v>1</v>
      </c>
      <c r="Y11" s="8" t="s">
        <v>2</v>
      </c>
      <c r="Z11" s="8" t="s">
        <v>2</v>
      </c>
      <c r="AA11" s="8"/>
      <c r="AB11" s="8" t="s">
        <v>1</v>
      </c>
      <c r="AC11" s="8" t="s">
        <v>3</v>
      </c>
      <c r="AD11" s="8" t="s">
        <v>2</v>
      </c>
      <c r="AE11" s="8" t="s">
        <v>2</v>
      </c>
      <c r="AF11" s="8"/>
      <c r="AG11" s="8" t="s">
        <v>1</v>
      </c>
      <c r="AH11" s="8" t="s">
        <v>1</v>
      </c>
      <c r="AI11" s="8" t="s">
        <v>2</v>
      </c>
      <c r="AJ11" s="8" t="s">
        <v>2</v>
      </c>
      <c r="AK11" s="8"/>
      <c r="AL11" s="8" t="s">
        <v>1</v>
      </c>
      <c r="AM11" s="8" t="s">
        <v>1</v>
      </c>
      <c r="AN11" s="8" t="s">
        <v>2</v>
      </c>
      <c r="AO11" s="8" t="s">
        <v>2</v>
      </c>
    </row>
    <row r="12" spans="1:41" x14ac:dyDescent="0.2">
      <c r="A12" s="9"/>
      <c r="B12" s="10"/>
      <c r="C12" s="11">
        <f>'[1]0.1 LDC Info'!$E$27</f>
        <v>2012</v>
      </c>
      <c r="D12" s="11">
        <f>'[1]0.1 LDC Info'!$E$27</f>
        <v>2012</v>
      </c>
      <c r="E12" s="12" t="s">
        <v>4</v>
      </c>
      <c r="F12" s="12" t="s">
        <v>5</v>
      </c>
      <c r="G12" s="8"/>
      <c r="H12" s="11">
        <f>'[1]0.1 LDC Info'!$E$27</f>
        <v>2012</v>
      </c>
      <c r="I12" s="11">
        <f>'[1]0.1 LDC Info'!$E$27+1</f>
        <v>2013</v>
      </c>
      <c r="J12" s="12" t="s">
        <v>4</v>
      </c>
      <c r="K12" s="12" t="s">
        <v>5</v>
      </c>
      <c r="L12" s="8"/>
      <c r="M12" s="11">
        <f>'[1]0.1 LDC Info'!$E$27+1</f>
        <v>2013</v>
      </c>
      <c r="N12" s="11">
        <f>'[1]0.1 LDC Info'!$E$27+2</f>
        <v>2014</v>
      </c>
      <c r="O12" s="12" t="s">
        <v>4</v>
      </c>
      <c r="P12" s="12" t="s">
        <v>5</v>
      </c>
      <c r="Q12" s="8"/>
      <c r="R12" s="11">
        <f>'[1]0.1 LDC Info'!$E$27+2</f>
        <v>2014</v>
      </c>
      <c r="S12" s="11">
        <f>'[1]0.1 LDC Info'!$E$27+3</f>
        <v>2015</v>
      </c>
      <c r="T12" s="12" t="s">
        <v>4</v>
      </c>
      <c r="U12" s="12" t="s">
        <v>5</v>
      </c>
      <c r="V12" s="8"/>
      <c r="W12" s="11">
        <f>'[1]0.1 LDC Info'!$E$27+3</f>
        <v>2015</v>
      </c>
      <c r="X12" s="11">
        <f>'[1]0.1 LDC Info'!$E$27+4</f>
        <v>2016</v>
      </c>
      <c r="Y12" s="12" t="s">
        <v>4</v>
      </c>
      <c r="Z12" s="12" t="s">
        <v>5</v>
      </c>
      <c r="AA12" s="8"/>
      <c r="AB12" s="11">
        <f>'[1]0.1 LDC Info'!$E$27+4</f>
        <v>2016</v>
      </c>
      <c r="AC12" s="11">
        <f>'[1]0.1 LDC Info'!$E$27+5</f>
        <v>2017</v>
      </c>
      <c r="AD12" s="12" t="s">
        <v>4</v>
      </c>
      <c r="AE12" s="12" t="s">
        <v>5</v>
      </c>
      <c r="AF12" s="8"/>
      <c r="AG12" s="11">
        <f>'[1]0.1 LDC Info'!$E$27+5</f>
        <v>2017</v>
      </c>
      <c r="AH12" s="11">
        <f>Bridge_Year</f>
        <v>2018</v>
      </c>
      <c r="AI12" s="12" t="s">
        <v>4</v>
      </c>
      <c r="AJ12" s="12" t="s">
        <v>5</v>
      </c>
      <c r="AK12" s="8"/>
      <c r="AL12" s="11">
        <f>Bridge_Year</f>
        <v>2018</v>
      </c>
      <c r="AM12" s="11">
        <f>Test_Year</f>
        <v>2019</v>
      </c>
      <c r="AN12" s="12" t="s">
        <v>4</v>
      </c>
      <c r="AO12" s="12" t="s">
        <v>5</v>
      </c>
    </row>
    <row r="13" spans="1:41" x14ac:dyDescent="0.2">
      <c r="A13" s="8"/>
      <c r="B13" s="13" t="s">
        <v>6</v>
      </c>
      <c r="C13" s="12" t="s">
        <v>7</v>
      </c>
      <c r="D13" s="12"/>
      <c r="E13" s="10"/>
      <c r="F13" s="10"/>
      <c r="G13" s="8"/>
      <c r="H13" s="12"/>
      <c r="I13" s="12"/>
      <c r="J13" s="10"/>
      <c r="K13" s="10"/>
      <c r="L13" s="8"/>
      <c r="M13" s="12"/>
      <c r="N13" s="12"/>
      <c r="O13" s="10"/>
      <c r="P13" s="10"/>
      <c r="Q13" s="8"/>
      <c r="R13" s="12"/>
      <c r="S13" s="12"/>
      <c r="T13" s="10"/>
      <c r="U13" s="10"/>
      <c r="V13" s="10"/>
      <c r="W13" s="12"/>
      <c r="X13" s="12"/>
      <c r="Y13" s="10"/>
      <c r="Z13" s="10"/>
      <c r="AA13" s="10"/>
      <c r="AB13" s="12"/>
      <c r="AC13" s="12"/>
      <c r="AD13" s="10"/>
      <c r="AE13" s="10"/>
      <c r="AF13" s="10"/>
      <c r="AG13" s="12"/>
      <c r="AH13" s="12"/>
      <c r="AI13" s="10"/>
      <c r="AJ13" s="10"/>
      <c r="AK13" s="10"/>
      <c r="AL13" s="12"/>
      <c r="AM13" s="12"/>
      <c r="AN13" s="10"/>
      <c r="AO13" s="10"/>
    </row>
    <row r="14" spans="1:41" x14ac:dyDescent="0.2">
      <c r="A14" s="14">
        <v>4235</v>
      </c>
      <c r="B14" s="15" t="s">
        <v>8</v>
      </c>
      <c r="C14" s="16">
        <f>-SUMIF('[1]1.2 TB Historical Balances'!$B$14:$B$567,B14,'[1]1.2 TB Historical Balances'!$H$14:$H$567)</f>
        <v>0</v>
      </c>
      <c r="D14" s="17">
        <f>SUMIF('[1]1.2 TB Historical Balances'!$B$14:$B$567,B14,'[1]1.2 TB Historical Balances'!$J$14:$J$567)</f>
        <v>-8156</v>
      </c>
      <c r="E14" s="18">
        <f>D14-C14</f>
        <v>-8156</v>
      </c>
      <c r="F14" s="19" t="str">
        <f>IF(C14,ABS((D14-C14)/C14),"")</f>
        <v/>
      </c>
      <c r="G14" s="16"/>
      <c r="H14" s="16">
        <f>D14</f>
        <v>-8156</v>
      </c>
      <c r="I14" s="17">
        <f>SUMIF('[1]1.2 TB Historical Balances'!$B$14:$B$567,B14,'[1]1.2 TB Historical Balances'!$M$14:$M$567)</f>
        <v>-6985</v>
      </c>
      <c r="J14" s="18">
        <f>I14-C14</f>
        <v>-6985</v>
      </c>
      <c r="K14" s="19">
        <f>IF(H14,ABS((I14-H14)/H14),"")</f>
        <v>0.14357528200098088</v>
      </c>
      <c r="L14" s="16"/>
      <c r="M14" s="16">
        <f>I14</f>
        <v>-6985</v>
      </c>
      <c r="N14" s="17">
        <f>SUMIF('[1]1.2 TB Historical Balances'!$B$14:$B$567,B14,'[1]1.2 TB Historical Balances'!$P$14:$P$567)</f>
        <v>-9142.17</v>
      </c>
      <c r="O14" s="18">
        <f>N14-M14</f>
        <v>-2157.17</v>
      </c>
      <c r="P14" s="19">
        <f>IF(M14,ABS((N14-M14)/M14),"")</f>
        <v>0.30882891911238369</v>
      </c>
      <c r="Q14" s="16"/>
      <c r="R14" s="16">
        <f>N14</f>
        <v>-9142.17</v>
      </c>
      <c r="S14" s="17">
        <f>SUMIF('[1]1.2 TB Historical Balances'!$B$14:$B$567,B14,'[1]1.2 TB Historical Balances'!$S$14:$S$567)</f>
        <v>-7995</v>
      </c>
      <c r="T14" s="18">
        <f>S14-R14</f>
        <v>1147.17</v>
      </c>
      <c r="U14" s="19">
        <f>IF(R14,ABS((S14-R14)/R14),"")</f>
        <v>0.1254811494426378</v>
      </c>
      <c r="V14" s="16"/>
      <c r="W14" s="16">
        <f>S14</f>
        <v>-7995</v>
      </c>
      <c r="X14" s="17">
        <f>SUMIF('[1]1.2 TB Historical Balances'!$B$14:$B$567,B14,'[1]1.2 TB Historical Balances'!$V$14:$V$567)</f>
        <v>-5580</v>
      </c>
      <c r="Y14" s="18">
        <f>X14-W14</f>
        <v>2415</v>
      </c>
      <c r="Z14" s="19">
        <f>IF(W14,ABS((X14-W14)/W14),"")</f>
        <v>0.30206378986866794</v>
      </c>
      <c r="AA14" s="16"/>
      <c r="AB14" s="16">
        <f>X14</f>
        <v>-5580</v>
      </c>
      <c r="AC14" s="17">
        <f>SUMIF('[1]1.2 TB Historical Balances'!$B$14:$B$567,B14,'[1]1.2 TB Historical Balances'!$Y$14:$Y$567)</f>
        <v>-9731</v>
      </c>
      <c r="AD14" s="18">
        <f>AC14-AB14</f>
        <v>-4151</v>
      </c>
      <c r="AE14" s="19">
        <f>IF(AB14,ABS((AC14-AB14)/AB14),"")</f>
        <v>0.74390681003584225</v>
      </c>
      <c r="AF14" s="16"/>
      <c r="AG14" s="16">
        <f>AC14</f>
        <v>-9731</v>
      </c>
      <c r="AH14" s="17">
        <f>SUMIF('[1]1.3 TB Projected Balances'!$B$14:$B$567,B14,'[1]1.3 TB Projected Balances'!$G$14:$G$567)</f>
        <v>-7271.55</v>
      </c>
      <c r="AI14" s="18">
        <f>AH14-AG14</f>
        <v>2459.4499999999998</v>
      </c>
      <c r="AJ14" s="19">
        <f>IF(AG14,ABS((AH14-AG14)/AG14),"")</f>
        <v>0.25274380844723049</v>
      </c>
      <c r="AK14" s="16"/>
      <c r="AL14" s="16">
        <f>AH14</f>
        <v>-7271.55</v>
      </c>
      <c r="AM14" s="20">
        <f>SUMIF('[1]1.3 TB Projected Balances'!$B$14:$B$567,B14,'[1]1.3 TB Projected Balances'!$H$14:$H$567)</f>
        <v>-6206.7</v>
      </c>
      <c r="AN14" s="18">
        <f>AM14-AL14</f>
        <v>1064.8500000000004</v>
      </c>
      <c r="AO14" s="19">
        <f>IF(AL14,ABS((AM14-AL14)/AL14),"")</f>
        <v>0.14644058006889871</v>
      </c>
    </row>
    <row r="15" spans="1:41" x14ac:dyDescent="0.2">
      <c r="A15" s="21">
        <v>4225</v>
      </c>
      <c r="B15" s="22" t="s">
        <v>9</v>
      </c>
      <c r="C15" s="16">
        <f>-SUMIF('[1]1.2 TB Historical Balances'!$B$14:$B$567,B15,'[1]1.2 TB Historical Balances'!$H$14:$H$567)</f>
        <v>0</v>
      </c>
      <c r="D15" s="17">
        <f>SUMIF('[1]1.2 TB Historical Balances'!$B$14:$B$567,B15,'[1]1.2 TB Historical Balances'!$J$14:$J$567)</f>
        <v>-5624.02</v>
      </c>
      <c r="E15" s="18">
        <f t="shared" ref="E15:E48" si="0">D15-C15</f>
        <v>-5624.02</v>
      </c>
      <c r="F15" s="19" t="str">
        <f t="shared" ref="F15:F59" si="1">IF(C15,ABS((D15-C15)/C15),"")</f>
        <v/>
      </c>
      <c r="G15" s="23"/>
      <c r="H15" s="16">
        <f t="shared" ref="H15:H52" si="2">D15</f>
        <v>-5624.02</v>
      </c>
      <c r="I15" s="17">
        <f>SUMIF('[1]1.2 TB Historical Balances'!$B$14:$B$567,B15,'[1]1.2 TB Historical Balances'!$M$14:$M$567)</f>
        <v>-7192.46</v>
      </c>
      <c r="J15" s="18">
        <f t="shared" ref="J15:J52" si="3">I15-C15</f>
        <v>-7192.46</v>
      </c>
      <c r="K15" s="19">
        <f t="shared" ref="K15:K59" si="4">IF(H15,ABS((I15-H15)/H15),"")</f>
        <v>0.27888236528319593</v>
      </c>
      <c r="L15" s="23"/>
      <c r="M15" s="16">
        <f t="shared" ref="M15:M52" si="5">I15</f>
        <v>-7192.46</v>
      </c>
      <c r="N15" s="17">
        <f>SUMIF('[1]1.2 TB Historical Balances'!$B$14:$B$567,B15,'[1]1.2 TB Historical Balances'!$P$14:$P$567)</f>
        <v>-7545.52</v>
      </c>
      <c r="O15" s="18">
        <f t="shared" ref="O15:O53" si="6">N15-M15</f>
        <v>-353.0600000000004</v>
      </c>
      <c r="P15" s="19">
        <f t="shared" ref="P15:P53" si="7">IF(M15,ABS((N15-M15)/M15),"")</f>
        <v>4.9087516649380103E-2</v>
      </c>
      <c r="Q15" s="23"/>
      <c r="R15" s="16">
        <f t="shared" ref="R15:R52" si="8">N15</f>
        <v>-7545.52</v>
      </c>
      <c r="S15" s="17">
        <f>SUMIF('[1]1.2 TB Historical Balances'!$B$14:$B$567,B15,'[1]1.2 TB Historical Balances'!$S$14:$S$567)</f>
        <v>-6479.74</v>
      </c>
      <c r="T15" s="18">
        <f t="shared" ref="T15:T52" si="9">S15-R15</f>
        <v>1065.7800000000007</v>
      </c>
      <c r="U15" s="19">
        <f t="shared" ref="U15:U53" si="10">IF(R15,ABS((S15-R15)/R15),"")</f>
        <v>0.1412467265344205</v>
      </c>
      <c r="V15" s="23"/>
      <c r="W15" s="16">
        <f t="shared" ref="W15:W52" si="11">S15</f>
        <v>-6479.74</v>
      </c>
      <c r="X15" s="17">
        <f>SUMIF('[1]1.2 TB Historical Balances'!$B$14:$B$567,B15,'[1]1.2 TB Historical Balances'!$V$14:$V$567)</f>
        <v>-5781.98</v>
      </c>
      <c r="Y15" s="18">
        <f t="shared" ref="Y15:Y52" si="12">X15-W15</f>
        <v>697.76000000000022</v>
      </c>
      <c r="Z15" s="19">
        <f t="shared" ref="Z15:Z53" si="13">IF(W15,ABS((X15-W15)/W15),"")</f>
        <v>0.10768333297323662</v>
      </c>
      <c r="AA15" s="23"/>
      <c r="AB15" s="16">
        <f t="shared" ref="AB15:AB52" si="14">X15</f>
        <v>-5781.98</v>
      </c>
      <c r="AC15" s="17">
        <f>SUMIF('[1]1.2 TB Historical Balances'!$B$14:$B$567,B15,'[1]1.2 TB Historical Balances'!$Y$14:$Y$567)</f>
        <v>-5682.43</v>
      </c>
      <c r="AD15" s="18">
        <f t="shared" ref="AD15:AD52" si="15">AC15-AB15</f>
        <v>99.549999999999272</v>
      </c>
      <c r="AE15" s="19">
        <f t="shared" ref="AE15:AE53" si="16">IF(AB15,ABS((AC15-AB15)/AB15),"")</f>
        <v>1.7217285428174998E-2</v>
      </c>
      <c r="AF15" s="23"/>
      <c r="AG15" s="16">
        <f t="shared" ref="AG15:AG52" si="17">AC15</f>
        <v>-5682.43</v>
      </c>
      <c r="AH15" s="17">
        <f>SUMIF('[1]1.3 TB Projected Balances'!$B$14:$B$567,B15,'[1]1.3 TB Projected Balances'!$G$14:$G$567)</f>
        <v>-5114.87</v>
      </c>
      <c r="AI15" s="18">
        <f t="shared" ref="AI15:AI52" si="18">AH15-AG15</f>
        <v>567.5600000000004</v>
      </c>
      <c r="AJ15" s="19">
        <f t="shared" ref="AJ15:AJ53" si="19">IF(AG15,ABS((AH15-AG15)/AG15),"")</f>
        <v>9.9879804942603845E-2</v>
      </c>
      <c r="AK15" s="23"/>
      <c r="AL15" s="16">
        <f t="shared" ref="AL15:AL52" si="20">AH15</f>
        <v>-5114.87</v>
      </c>
      <c r="AM15" s="20">
        <f>SUMIF('[1]1.3 TB Projected Balances'!$B$14:$B$567,B15,'[1]1.3 TB Projected Balances'!$H$14:$H$567)</f>
        <v>-5355</v>
      </c>
      <c r="AN15" s="18">
        <f t="shared" ref="AN15:AN52" si="21">AM15-AL15</f>
        <v>-240.13000000000011</v>
      </c>
      <c r="AO15" s="19">
        <f t="shared" ref="AO15:AO53" si="22">IF(AL15,ABS((AM15-AL15)/AL15),"")</f>
        <v>4.6947429748947701E-2</v>
      </c>
    </row>
    <row r="16" spans="1:41" x14ac:dyDescent="0.2">
      <c r="A16" s="9" t="str">
        <f t="shared" ref="A16:A52" si="23">LEFT(B16,4)</f>
        <v>4082</v>
      </c>
      <c r="B16" s="10" t="str">
        <f>'[1]1.2 TB Historical Balances'!B318</f>
        <v xml:space="preserve">4082-Retail Services Revenues
</v>
      </c>
      <c r="C16" s="16">
        <f>-SUMIF('[1]1.2 TB Historical Balances'!$B$14:$B$567,B16,'[1]1.2 TB Historical Balances'!$H$14:$H$567)</f>
        <v>0</v>
      </c>
      <c r="D16" s="17">
        <f>SUMIF('[1]1.2 TB Historical Balances'!$B$14:$B$567,B16,'[1]1.2 TB Historical Balances'!$J$14:$J$567)</f>
        <v>-3060.8</v>
      </c>
      <c r="E16" s="18">
        <f t="shared" si="0"/>
        <v>-3060.8</v>
      </c>
      <c r="F16" s="19" t="str">
        <f t="shared" si="1"/>
        <v/>
      </c>
      <c r="G16" s="23"/>
      <c r="H16" s="16">
        <f t="shared" si="2"/>
        <v>-3060.8</v>
      </c>
      <c r="I16" s="17">
        <f>SUMIF('[1]1.2 TB Historical Balances'!$B$14:$B$567,B16,'[1]1.2 TB Historical Balances'!$M$14:$M$567)</f>
        <v>-3009</v>
      </c>
      <c r="J16" s="18">
        <f t="shared" si="3"/>
        <v>-3009</v>
      </c>
      <c r="K16" s="19">
        <f t="shared" si="4"/>
        <v>1.6923680083638322E-2</v>
      </c>
      <c r="L16" s="23"/>
      <c r="M16" s="16">
        <f t="shared" si="5"/>
        <v>-3009</v>
      </c>
      <c r="N16" s="17">
        <f>SUMIF('[1]1.2 TB Historical Balances'!$B$14:$B$567,B16,'[1]1.2 TB Historical Balances'!$P$14:$P$567)</f>
        <v>-2762.7</v>
      </c>
      <c r="O16" s="18">
        <f t="shared" si="6"/>
        <v>246.30000000000018</v>
      </c>
      <c r="P16" s="19">
        <f t="shared" si="7"/>
        <v>8.1854436689930268E-2</v>
      </c>
      <c r="Q16" s="23"/>
      <c r="R16" s="16">
        <f t="shared" si="8"/>
        <v>-2762.7</v>
      </c>
      <c r="S16" s="17">
        <f>SUMIF('[1]1.2 TB Historical Balances'!$B$14:$B$567,B16,'[1]1.2 TB Historical Balances'!$S$14:$S$567)</f>
        <v>-2705.6</v>
      </c>
      <c r="T16" s="18">
        <f t="shared" si="9"/>
        <v>57.099999999999909</v>
      </c>
      <c r="U16" s="19">
        <f t="shared" si="10"/>
        <v>2.0668186918594098E-2</v>
      </c>
      <c r="V16" s="23"/>
      <c r="W16" s="16">
        <f t="shared" si="11"/>
        <v>-2705.6</v>
      </c>
      <c r="X16" s="17">
        <f>SUMIF('[1]1.2 TB Historical Balances'!$B$14:$B$567,B16,'[1]1.2 TB Historical Balances'!$V$14:$V$567)</f>
        <v>-3089.58</v>
      </c>
      <c r="Y16" s="18">
        <f t="shared" si="12"/>
        <v>-383.98</v>
      </c>
      <c r="Z16" s="19">
        <f t="shared" si="13"/>
        <v>0.14192046126552338</v>
      </c>
      <c r="AA16" s="23"/>
      <c r="AB16" s="16">
        <f t="shared" si="14"/>
        <v>-3089.58</v>
      </c>
      <c r="AC16" s="17">
        <f>SUMIF('[1]1.2 TB Historical Balances'!$B$14:$B$567,B16,'[1]1.2 TB Historical Balances'!$Y$14:$Y$567)</f>
        <v>-2748.98</v>
      </c>
      <c r="AD16" s="18">
        <f t="shared" si="15"/>
        <v>340.59999999999991</v>
      </c>
      <c r="AE16" s="19">
        <f t="shared" si="16"/>
        <v>0.11024152150130435</v>
      </c>
      <c r="AF16" s="23"/>
      <c r="AG16" s="16">
        <f t="shared" si="17"/>
        <v>-2748.98</v>
      </c>
      <c r="AH16" s="17">
        <f>SUMIF('[1]1.3 TB Projected Balances'!$B$14:$B$567,B16,'[1]1.3 TB Projected Balances'!$G$14:$G$567)</f>
        <v>-2723.28</v>
      </c>
      <c r="AI16" s="18">
        <f t="shared" si="18"/>
        <v>25.699999999999818</v>
      </c>
      <c r="AJ16" s="19">
        <f t="shared" si="19"/>
        <v>9.3489221456685093E-3</v>
      </c>
      <c r="AK16" s="23"/>
      <c r="AL16" s="16">
        <f t="shared" si="20"/>
        <v>-2723.28</v>
      </c>
      <c r="AM16" s="20">
        <f>SUMIF('[1]1.3 TB Projected Balances'!$B$14:$B$567,B16,'[1]1.3 TB Projected Balances'!$H$14:$H$567)</f>
        <v>-2632</v>
      </c>
      <c r="AN16" s="18">
        <f t="shared" si="21"/>
        <v>91.2800000000002</v>
      </c>
      <c r="AO16" s="19">
        <f t="shared" si="22"/>
        <v>3.351840427719522E-2</v>
      </c>
    </row>
    <row r="17" spans="1:41" x14ac:dyDescent="0.2">
      <c r="A17" s="9" t="str">
        <f t="shared" si="23"/>
        <v>4084</v>
      </c>
      <c r="B17" s="10" t="str">
        <f>'[1]1.2 TB Historical Balances'!B319</f>
        <v xml:space="preserve">4084-Service Transaction Requests (STR) Revenues
</v>
      </c>
      <c r="C17" s="16">
        <f>SUMIF('[1]1.2 TB Historical Balances'!$B$14:$B$567,B17,'[1]1.2 TB Historical Balances'!$H$14:$H$567)</f>
        <v>0</v>
      </c>
      <c r="D17" s="17">
        <f>SUMIF('[1]1.2 TB Historical Balances'!$B$14:$B$567,B17,'[1]1.2 TB Historical Balances'!$J$14:$J$567)</f>
        <v>0</v>
      </c>
      <c r="E17" s="18">
        <f t="shared" si="0"/>
        <v>0</v>
      </c>
      <c r="F17" s="19" t="str">
        <f t="shared" si="1"/>
        <v/>
      </c>
      <c r="G17" s="23"/>
      <c r="H17" s="16">
        <f t="shared" si="2"/>
        <v>0</v>
      </c>
      <c r="I17" s="17">
        <f>SUMIF('[1]1.2 TB Historical Balances'!$B$14:$B$567,B17,'[1]1.2 TB Historical Balances'!$M$14:$M$567)</f>
        <v>0</v>
      </c>
      <c r="J17" s="18">
        <f t="shared" si="3"/>
        <v>0</v>
      </c>
      <c r="K17" s="19" t="str">
        <f t="shared" si="4"/>
        <v/>
      </c>
      <c r="L17" s="23"/>
      <c r="M17" s="16">
        <f t="shared" si="5"/>
        <v>0</v>
      </c>
      <c r="N17" s="17">
        <f>SUMIF('[1]1.2 TB Historical Balances'!$B$14:$B$567,B17,'[1]1.2 TB Historical Balances'!$P$14:$P$567)</f>
        <v>0</v>
      </c>
      <c r="O17" s="18">
        <f t="shared" si="6"/>
        <v>0</v>
      </c>
      <c r="P17" s="19" t="str">
        <f t="shared" si="7"/>
        <v/>
      </c>
      <c r="Q17" s="23"/>
      <c r="R17" s="16">
        <f t="shared" si="8"/>
        <v>0</v>
      </c>
      <c r="S17" s="17">
        <f>SUMIF('[1]1.2 TB Historical Balances'!$B$14:$B$567,B17,'[1]1.2 TB Historical Balances'!$S$14:$S$567)</f>
        <v>0</v>
      </c>
      <c r="T17" s="18">
        <f t="shared" si="9"/>
        <v>0</v>
      </c>
      <c r="U17" s="19" t="str">
        <f t="shared" si="10"/>
        <v/>
      </c>
      <c r="V17" s="23"/>
      <c r="W17" s="16">
        <f t="shared" si="11"/>
        <v>0</v>
      </c>
      <c r="X17" s="17">
        <f>SUMIF('[1]1.2 TB Historical Balances'!$B$14:$B$567,B17,'[1]1.2 TB Historical Balances'!$V$14:$V$567)</f>
        <v>0</v>
      </c>
      <c r="Y17" s="18">
        <f t="shared" si="12"/>
        <v>0</v>
      </c>
      <c r="Z17" s="19" t="str">
        <f t="shared" si="13"/>
        <v/>
      </c>
      <c r="AA17" s="23"/>
      <c r="AB17" s="16">
        <f t="shared" si="14"/>
        <v>0</v>
      </c>
      <c r="AC17" s="17">
        <f>SUMIF('[1]1.2 TB Historical Balances'!$B$14:$B$567,B17,'[1]1.2 TB Historical Balances'!$Y$14:$Y$567)</f>
        <v>0</v>
      </c>
      <c r="AD17" s="18">
        <f t="shared" si="15"/>
        <v>0</v>
      </c>
      <c r="AE17" s="19" t="str">
        <f t="shared" si="16"/>
        <v/>
      </c>
      <c r="AF17" s="23"/>
      <c r="AG17" s="16">
        <f t="shared" si="17"/>
        <v>0</v>
      </c>
      <c r="AH17" s="17">
        <f>SUMIF('[1]1.3 TB Projected Balances'!$B$14:$B$567,B17,'[1]1.3 TB Projected Balances'!$G$14:$G$567)</f>
        <v>0</v>
      </c>
      <c r="AI17" s="18">
        <f t="shared" si="18"/>
        <v>0</v>
      </c>
      <c r="AJ17" s="19" t="str">
        <f t="shared" si="19"/>
        <v/>
      </c>
      <c r="AK17" s="23"/>
      <c r="AL17" s="16">
        <f t="shared" si="20"/>
        <v>0</v>
      </c>
      <c r="AM17" s="17">
        <f>SUMIF('[1]1.3 TB Projected Balances'!$B$14:$B$567,B17,'[1]1.3 TB Projected Balances'!$H$14:$H$567)</f>
        <v>0</v>
      </c>
      <c r="AN17" s="18">
        <f t="shared" si="21"/>
        <v>0</v>
      </c>
      <c r="AO17" s="19" t="str">
        <f t="shared" si="22"/>
        <v/>
      </c>
    </row>
    <row r="18" spans="1:41" x14ac:dyDescent="0.2">
      <c r="A18" s="9" t="str">
        <f t="shared" si="23"/>
        <v>4086</v>
      </c>
      <c r="B18" s="10" t="str">
        <f>'[1]1.2 TB Historical Balances'!B320</f>
        <v xml:space="preserve">4086-SSS Administration Revenue
</v>
      </c>
      <c r="C18" s="16">
        <f>SUMIF('[1]1.2 TB Historical Balances'!$B$14:$B$567,B18,'[1]1.2 TB Historical Balances'!$H$14:$H$567)</f>
        <v>0</v>
      </c>
      <c r="D18" s="17">
        <f>SUMIF('[1]1.2 TB Historical Balances'!$B$14:$B$567,B18,'[1]1.2 TB Historical Balances'!$J$14:$J$567)</f>
        <v>-4712.6099999999997</v>
      </c>
      <c r="E18" s="18">
        <f t="shared" si="0"/>
        <v>-4712.6099999999997</v>
      </c>
      <c r="F18" s="19" t="str">
        <f t="shared" si="1"/>
        <v/>
      </c>
      <c r="G18" s="23"/>
      <c r="H18" s="16">
        <f t="shared" si="2"/>
        <v>-4712.6099999999997</v>
      </c>
      <c r="I18" s="17">
        <f>SUMIF('[1]1.2 TB Historical Balances'!$B$14:$B$567,B18,'[1]1.2 TB Historical Balances'!$M$14:$M$567)</f>
        <v>-4694.57</v>
      </c>
      <c r="J18" s="18">
        <f t="shared" si="3"/>
        <v>-4694.57</v>
      </c>
      <c r="K18" s="19">
        <f t="shared" si="4"/>
        <v>3.8280273563906127E-3</v>
      </c>
      <c r="L18" s="23"/>
      <c r="M18" s="16">
        <f t="shared" si="5"/>
        <v>-4694.57</v>
      </c>
      <c r="N18" s="17">
        <f>SUMIF('[1]1.2 TB Historical Balances'!$B$14:$B$567,B18,'[1]1.2 TB Historical Balances'!$P$14:$P$567)</f>
        <v>-4934.6400000000003</v>
      </c>
      <c r="O18" s="18">
        <f t="shared" si="6"/>
        <v>-240.07000000000062</v>
      </c>
      <c r="P18" s="19">
        <f t="shared" si="7"/>
        <v>5.1137803888322175E-2</v>
      </c>
      <c r="Q18" s="23"/>
      <c r="R18" s="16">
        <f t="shared" si="8"/>
        <v>-4934.6400000000003</v>
      </c>
      <c r="S18" s="17">
        <f>SUMIF('[1]1.2 TB Historical Balances'!$B$14:$B$567,B18,'[1]1.2 TB Historical Balances'!$S$14:$S$567)</f>
        <v>0</v>
      </c>
      <c r="T18" s="18">
        <f t="shared" si="9"/>
        <v>4934.6400000000003</v>
      </c>
      <c r="U18" s="19">
        <f t="shared" si="10"/>
        <v>1</v>
      </c>
      <c r="V18" s="23"/>
      <c r="W18" s="16">
        <f t="shared" si="11"/>
        <v>0</v>
      </c>
      <c r="X18" s="17">
        <f>SUMIF('[1]1.2 TB Historical Balances'!$B$14:$B$567,B18,'[1]1.2 TB Historical Balances'!$V$14:$V$567)</f>
        <v>0</v>
      </c>
      <c r="Y18" s="18">
        <f t="shared" si="12"/>
        <v>0</v>
      </c>
      <c r="Z18" s="19" t="str">
        <f t="shared" si="13"/>
        <v/>
      </c>
      <c r="AA18" s="23"/>
      <c r="AB18" s="16">
        <f t="shared" si="14"/>
        <v>0</v>
      </c>
      <c r="AC18" s="17">
        <f>SUMIF('[1]1.2 TB Historical Balances'!$B$14:$B$567,B18,'[1]1.2 TB Historical Balances'!$Y$14:$Y$567)</f>
        <v>0</v>
      </c>
      <c r="AD18" s="18">
        <f t="shared" si="15"/>
        <v>0</v>
      </c>
      <c r="AE18" s="19" t="str">
        <f t="shared" si="16"/>
        <v/>
      </c>
      <c r="AF18" s="23"/>
      <c r="AG18" s="16">
        <f t="shared" si="17"/>
        <v>0</v>
      </c>
      <c r="AH18" s="17">
        <f>SUMIF('[1]1.3 TB Projected Balances'!$B$14:$B$567,B18,'[1]1.3 TB Projected Balances'!$G$14:$G$567)</f>
        <v>-4642.74</v>
      </c>
      <c r="AI18" s="18">
        <f t="shared" si="18"/>
        <v>-4642.74</v>
      </c>
      <c r="AJ18" s="19" t="str">
        <f t="shared" si="19"/>
        <v/>
      </c>
      <c r="AK18" s="23"/>
      <c r="AL18" s="16">
        <f t="shared" si="20"/>
        <v>-4642.74</v>
      </c>
      <c r="AM18" s="17">
        <f>SUMIF('[1]1.3 TB Projected Balances'!$B$14:$B$567,B18,'[1]1.3 TB Projected Balances'!$H$14:$H$567)</f>
        <v>-4735.5947999999999</v>
      </c>
      <c r="AN18" s="18">
        <f t="shared" si="21"/>
        <v>-92.854800000000068</v>
      </c>
      <c r="AO18" s="19">
        <f t="shared" si="22"/>
        <v>2.0000000000000014E-2</v>
      </c>
    </row>
    <row r="19" spans="1:41" x14ac:dyDescent="0.2">
      <c r="A19" s="9" t="str">
        <f t="shared" si="23"/>
        <v>4205</v>
      </c>
      <c r="B19" s="10" t="str">
        <f>'[1]1.2 TB Historical Balances'!B326</f>
        <v xml:space="preserve">4205-Interdepartmental Rents
</v>
      </c>
      <c r="C19" s="16">
        <f>SUMIF('[1]1.2 TB Historical Balances'!$B$14:$B$567,B19,'[1]1.2 TB Historical Balances'!$H$14:$H$567)</f>
        <v>0</v>
      </c>
      <c r="D19" s="17">
        <f>SUMIF('[1]1.2 TB Historical Balances'!$B$14:$B$567,B19,'[1]1.2 TB Historical Balances'!$J$14:$J$567)</f>
        <v>0</v>
      </c>
      <c r="E19" s="18">
        <f t="shared" si="0"/>
        <v>0</v>
      </c>
      <c r="F19" s="19" t="str">
        <f t="shared" si="1"/>
        <v/>
      </c>
      <c r="G19" s="23"/>
      <c r="H19" s="16">
        <f t="shared" si="2"/>
        <v>0</v>
      </c>
      <c r="I19" s="17">
        <f>SUMIF('[1]1.2 TB Historical Balances'!$B$14:$B$567,B19,'[1]1.2 TB Historical Balances'!$M$14:$M$567)</f>
        <v>0</v>
      </c>
      <c r="J19" s="18">
        <f t="shared" si="3"/>
        <v>0</v>
      </c>
      <c r="K19" s="19" t="str">
        <f t="shared" si="4"/>
        <v/>
      </c>
      <c r="L19" s="23"/>
      <c r="M19" s="16">
        <f t="shared" si="5"/>
        <v>0</v>
      </c>
      <c r="N19" s="17">
        <f>SUMIF('[1]1.2 TB Historical Balances'!$B$14:$B$567,B19,'[1]1.2 TB Historical Balances'!$P$14:$P$567)</f>
        <v>0</v>
      </c>
      <c r="O19" s="18">
        <f t="shared" si="6"/>
        <v>0</v>
      </c>
      <c r="P19" s="19" t="str">
        <f t="shared" si="7"/>
        <v/>
      </c>
      <c r="Q19" s="23"/>
      <c r="R19" s="16">
        <f t="shared" si="8"/>
        <v>0</v>
      </c>
      <c r="S19" s="17">
        <f>SUMIF('[1]1.2 TB Historical Balances'!$B$14:$B$567,B19,'[1]1.2 TB Historical Balances'!$S$14:$S$567)</f>
        <v>0</v>
      </c>
      <c r="T19" s="18">
        <f t="shared" si="9"/>
        <v>0</v>
      </c>
      <c r="U19" s="19" t="str">
        <f t="shared" si="10"/>
        <v/>
      </c>
      <c r="V19" s="23"/>
      <c r="W19" s="16">
        <f t="shared" si="11"/>
        <v>0</v>
      </c>
      <c r="X19" s="17">
        <f>SUMIF('[1]1.2 TB Historical Balances'!$B$14:$B$567,B19,'[1]1.2 TB Historical Balances'!$V$14:$V$567)</f>
        <v>0</v>
      </c>
      <c r="Y19" s="18">
        <f t="shared" si="12"/>
        <v>0</v>
      </c>
      <c r="Z19" s="19" t="str">
        <f t="shared" si="13"/>
        <v/>
      </c>
      <c r="AA19" s="23"/>
      <c r="AB19" s="16">
        <f t="shared" si="14"/>
        <v>0</v>
      </c>
      <c r="AC19" s="17">
        <f>SUMIF('[1]1.2 TB Historical Balances'!$B$14:$B$567,B19,'[1]1.2 TB Historical Balances'!$Y$14:$Y$567)</f>
        <v>0</v>
      </c>
      <c r="AD19" s="18">
        <f t="shared" si="15"/>
        <v>0</v>
      </c>
      <c r="AE19" s="19" t="str">
        <f t="shared" si="16"/>
        <v/>
      </c>
      <c r="AF19" s="23"/>
      <c r="AG19" s="16">
        <f t="shared" si="17"/>
        <v>0</v>
      </c>
      <c r="AH19" s="17">
        <f>SUMIF('[1]1.3 TB Projected Balances'!$B$14:$B$567,B19,'[1]1.3 TB Projected Balances'!$G$14:$G$567)</f>
        <v>0</v>
      </c>
      <c r="AI19" s="18">
        <f t="shared" si="18"/>
        <v>0</v>
      </c>
      <c r="AJ19" s="19" t="str">
        <f t="shared" si="19"/>
        <v/>
      </c>
      <c r="AK19" s="23"/>
      <c r="AL19" s="16">
        <f t="shared" si="20"/>
        <v>0</v>
      </c>
      <c r="AM19" s="17">
        <f>SUMIF('[1]1.3 TB Projected Balances'!$B$14:$B$567,B19,'[1]1.3 TB Projected Balances'!$H$14:$H$567)</f>
        <v>0</v>
      </c>
      <c r="AN19" s="18">
        <f t="shared" si="21"/>
        <v>0</v>
      </c>
      <c r="AO19" s="19" t="str">
        <f t="shared" si="22"/>
        <v/>
      </c>
    </row>
    <row r="20" spans="1:41" x14ac:dyDescent="0.2">
      <c r="A20" s="9" t="str">
        <f t="shared" si="23"/>
        <v>4210</v>
      </c>
      <c r="B20" s="10" t="str">
        <f>'[1]1.2 TB Historical Balances'!B327</f>
        <v xml:space="preserve">4210-Rent from Electric Property
</v>
      </c>
      <c r="C20" s="16">
        <f>SUMIF('[1]1.2 TB Historical Balances'!$B$14:$B$567,B20,'[1]1.2 TB Historical Balances'!$H$14:$H$567)</f>
        <v>0</v>
      </c>
      <c r="D20" s="17">
        <f>SUMIF('[1]1.2 TB Historical Balances'!$B$14:$B$567,B20,'[1]1.2 TB Historical Balances'!$J$14:$J$567)</f>
        <v>-9149.69</v>
      </c>
      <c r="E20" s="18">
        <f t="shared" si="0"/>
        <v>-9149.69</v>
      </c>
      <c r="F20" s="19" t="str">
        <f t="shared" si="1"/>
        <v/>
      </c>
      <c r="G20" s="23"/>
      <c r="H20" s="16">
        <f t="shared" si="2"/>
        <v>-9149.69</v>
      </c>
      <c r="I20" s="17">
        <f>SUMIF('[1]1.2 TB Historical Balances'!$B$14:$B$567,B20,'[1]1.2 TB Historical Balances'!$M$14:$M$567)</f>
        <v>-12233.99</v>
      </c>
      <c r="J20" s="18">
        <f t="shared" si="3"/>
        <v>-12233.99</v>
      </c>
      <c r="K20" s="19">
        <f t="shared" si="4"/>
        <v>0.33709338786341386</v>
      </c>
      <c r="L20" s="23"/>
      <c r="M20" s="16">
        <f t="shared" si="5"/>
        <v>-12233.99</v>
      </c>
      <c r="N20" s="17">
        <f>SUMIF('[1]1.2 TB Historical Balances'!$B$14:$B$567,B20,'[1]1.2 TB Historical Balances'!$P$14:$P$567)</f>
        <v>-13519.11</v>
      </c>
      <c r="O20" s="18">
        <f t="shared" si="6"/>
        <v>-1285.1200000000008</v>
      </c>
      <c r="P20" s="19">
        <f t="shared" si="7"/>
        <v>0.10504504254131325</v>
      </c>
      <c r="Q20" s="23"/>
      <c r="R20" s="16">
        <f t="shared" si="8"/>
        <v>-13519.11</v>
      </c>
      <c r="S20" s="17">
        <f>SUMIF('[1]1.2 TB Historical Balances'!$B$14:$B$567,B20,'[1]1.2 TB Historical Balances'!$S$14:$S$567)</f>
        <v>-13519.11</v>
      </c>
      <c r="T20" s="18">
        <f t="shared" si="9"/>
        <v>0</v>
      </c>
      <c r="U20" s="19">
        <f t="shared" si="10"/>
        <v>0</v>
      </c>
      <c r="V20" s="23"/>
      <c r="W20" s="16">
        <f t="shared" si="11"/>
        <v>-13519.11</v>
      </c>
      <c r="X20" s="17">
        <f>SUMIF('[1]1.2 TB Historical Balances'!$B$14:$B$567,B20,'[1]1.2 TB Historical Balances'!$V$14:$V$567)</f>
        <v>-13519.11</v>
      </c>
      <c r="Y20" s="18">
        <f t="shared" si="12"/>
        <v>0</v>
      </c>
      <c r="Z20" s="19">
        <f t="shared" si="13"/>
        <v>0</v>
      </c>
      <c r="AA20" s="23"/>
      <c r="AB20" s="16">
        <f t="shared" si="14"/>
        <v>-13519.11</v>
      </c>
      <c r="AC20" s="17">
        <f>SUMIF('[1]1.2 TB Historical Balances'!$B$14:$B$567,B20,'[1]1.2 TB Historical Balances'!$Y$14:$Y$567)</f>
        <v>-13608.51</v>
      </c>
      <c r="AD20" s="18">
        <f t="shared" si="15"/>
        <v>-89.399999999999636</v>
      </c>
      <c r="AE20" s="19">
        <f t="shared" si="16"/>
        <v>6.612861349600649E-3</v>
      </c>
      <c r="AF20" s="23"/>
      <c r="AG20" s="16">
        <f t="shared" si="17"/>
        <v>-13608.51</v>
      </c>
      <c r="AH20" s="17">
        <f>SUMIF('[1]1.3 TB Projected Balances'!$B$14:$B$567,B20,'[1]1.3 TB Projected Balances'!$G$14:$G$567)</f>
        <v>-13608.51</v>
      </c>
      <c r="AI20" s="18">
        <f t="shared" si="18"/>
        <v>0</v>
      </c>
      <c r="AJ20" s="19">
        <f t="shared" si="19"/>
        <v>0</v>
      </c>
      <c r="AK20" s="23"/>
      <c r="AL20" s="16">
        <f t="shared" si="20"/>
        <v>-13608.51</v>
      </c>
      <c r="AM20" s="20">
        <f>SUMIF('[1]1.3 TB Projected Balances'!$B$14:$B$567,B20,'[1]1.3 TB Projected Balances'!$H$14:$H$567)</f>
        <v>-13719</v>
      </c>
      <c r="AN20" s="18">
        <f t="shared" si="21"/>
        <v>-110.48999999999978</v>
      </c>
      <c r="AO20" s="19">
        <f t="shared" si="22"/>
        <v>8.1191842457403324E-3</v>
      </c>
    </row>
    <row r="21" spans="1:41" x14ac:dyDescent="0.2">
      <c r="A21" s="9" t="str">
        <f t="shared" si="23"/>
        <v>4215</v>
      </c>
      <c r="B21" s="10" t="str">
        <f>'[1]1.2 TB Historical Balances'!B328</f>
        <v xml:space="preserve">4215-Other Utility Operating Income
</v>
      </c>
      <c r="C21" s="16">
        <f>SUMIF('[1]1.2 TB Historical Balances'!$B$14:$B$567,B21,'[1]1.2 TB Historical Balances'!$H$14:$H$567)</f>
        <v>0</v>
      </c>
      <c r="D21" s="17">
        <f>SUMIF('[1]1.2 TB Historical Balances'!$B$14:$B$567,B21,'[1]1.2 TB Historical Balances'!$J$14:$J$567)</f>
        <v>0</v>
      </c>
      <c r="E21" s="18">
        <f t="shared" si="0"/>
        <v>0</v>
      </c>
      <c r="F21" s="19" t="str">
        <f t="shared" si="1"/>
        <v/>
      </c>
      <c r="G21" s="23"/>
      <c r="H21" s="16">
        <f t="shared" si="2"/>
        <v>0</v>
      </c>
      <c r="I21" s="17">
        <f>SUMIF('[1]1.2 TB Historical Balances'!$B$14:$B$567,B21,'[1]1.2 TB Historical Balances'!$M$14:$M$567)</f>
        <v>0</v>
      </c>
      <c r="J21" s="18">
        <f t="shared" si="3"/>
        <v>0</v>
      </c>
      <c r="K21" s="19" t="str">
        <f t="shared" si="4"/>
        <v/>
      </c>
      <c r="L21" s="23"/>
      <c r="M21" s="16">
        <f t="shared" si="5"/>
        <v>0</v>
      </c>
      <c r="N21" s="17">
        <f>SUMIF('[1]1.2 TB Historical Balances'!$B$14:$B$567,B21,'[1]1.2 TB Historical Balances'!$P$14:$P$567)</f>
        <v>0</v>
      </c>
      <c r="O21" s="18">
        <f t="shared" si="6"/>
        <v>0</v>
      </c>
      <c r="P21" s="19" t="str">
        <f t="shared" si="7"/>
        <v/>
      </c>
      <c r="Q21" s="23"/>
      <c r="R21" s="16">
        <f t="shared" si="8"/>
        <v>0</v>
      </c>
      <c r="S21" s="17">
        <f>SUMIF('[1]1.2 TB Historical Balances'!$B$14:$B$567,B21,'[1]1.2 TB Historical Balances'!$S$14:$S$567)</f>
        <v>0</v>
      </c>
      <c r="T21" s="18">
        <f t="shared" si="9"/>
        <v>0</v>
      </c>
      <c r="U21" s="19" t="str">
        <f t="shared" si="10"/>
        <v/>
      </c>
      <c r="V21" s="23"/>
      <c r="W21" s="16">
        <f t="shared" si="11"/>
        <v>0</v>
      </c>
      <c r="X21" s="17">
        <f>SUMIF('[1]1.2 TB Historical Balances'!$B$14:$B$567,B21,'[1]1.2 TB Historical Balances'!$V$14:$V$567)</f>
        <v>0</v>
      </c>
      <c r="Y21" s="18">
        <f t="shared" si="12"/>
        <v>0</v>
      </c>
      <c r="Z21" s="19" t="str">
        <f t="shared" si="13"/>
        <v/>
      </c>
      <c r="AA21" s="23"/>
      <c r="AB21" s="16">
        <f t="shared" si="14"/>
        <v>0</v>
      </c>
      <c r="AC21" s="17">
        <f>SUMIF('[1]1.2 TB Historical Balances'!$B$14:$B$567,B21,'[1]1.2 TB Historical Balances'!$Y$14:$Y$567)</f>
        <v>0</v>
      </c>
      <c r="AD21" s="18">
        <f t="shared" si="15"/>
        <v>0</v>
      </c>
      <c r="AE21" s="19" t="str">
        <f t="shared" si="16"/>
        <v/>
      </c>
      <c r="AF21" s="23"/>
      <c r="AG21" s="16">
        <f t="shared" si="17"/>
        <v>0</v>
      </c>
      <c r="AH21" s="17">
        <f>SUMIF('[1]1.3 TB Projected Balances'!$B$14:$B$567,B21,'[1]1.3 TB Projected Balances'!$G$14:$G$567)</f>
        <v>0</v>
      </c>
      <c r="AI21" s="18">
        <f t="shared" si="18"/>
        <v>0</v>
      </c>
      <c r="AJ21" s="19" t="str">
        <f t="shared" si="19"/>
        <v/>
      </c>
      <c r="AK21" s="23"/>
      <c r="AL21" s="16">
        <f t="shared" si="20"/>
        <v>0</v>
      </c>
      <c r="AM21" s="17">
        <f>SUMIF('[1]1.3 TB Projected Balances'!$B$14:$B$567,B21,'[1]1.3 TB Projected Balances'!$H$14:$H$567)</f>
        <v>0</v>
      </c>
      <c r="AN21" s="18">
        <f t="shared" si="21"/>
        <v>0</v>
      </c>
      <c r="AO21" s="19" t="str">
        <f t="shared" si="22"/>
        <v/>
      </c>
    </row>
    <row r="22" spans="1:41" x14ac:dyDescent="0.2">
      <c r="A22" s="9" t="str">
        <f t="shared" si="23"/>
        <v>4220</v>
      </c>
      <c r="B22" s="10" t="str">
        <f>'[1]1.2 TB Historical Balances'!B329</f>
        <v xml:space="preserve">4220-Other Electric Revenues
</v>
      </c>
      <c r="C22" s="16">
        <f>SUMIF('[1]1.2 TB Historical Balances'!$B$14:$B$567,B22,'[1]1.2 TB Historical Balances'!$H$14:$H$567)</f>
        <v>0</v>
      </c>
      <c r="D22" s="17">
        <f>SUMIF('[1]1.2 TB Historical Balances'!$B$14:$B$567,B22,'[1]1.2 TB Historical Balances'!$J$14:$J$567)</f>
        <v>0</v>
      </c>
      <c r="E22" s="18">
        <f t="shared" si="0"/>
        <v>0</v>
      </c>
      <c r="F22" s="19" t="str">
        <f t="shared" si="1"/>
        <v/>
      </c>
      <c r="G22" s="23"/>
      <c r="H22" s="16">
        <f t="shared" si="2"/>
        <v>0</v>
      </c>
      <c r="I22" s="17">
        <f>SUMIF('[1]1.2 TB Historical Balances'!$B$14:$B$567,B22,'[1]1.2 TB Historical Balances'!$M$14:$M$567)</f>
        <v>0</v>
      </c>
      <c r="J22" s="18">
        <f t="shared" si="3"/>
        <v>0</v>
      </c>
      <c r="K22" s="19" t="str">
        <f t="shared" si="4"/>
        <v/>
      </c>
      <c r="L22" s="23"/>
      <c r="M22" s="16">
        <f t="shared" si="5"/>
        <v>0</v>
      </c>
      <c r="N22" s="17">
        <f>SUMIF('[1]1.2 TB Historical Balances'!$B$14:$B$567,B22,'[1]1.2 TB Historical Balances'!$P$14:$P$567)</f>
        <v>0</v>
      </c>
      <c r="O22" s="18">
        <f t="shared" si="6"/>
        <v>0</v>
      </c>
      <c r="P22" s="19" t="str">
        <f t="shared" si="7"/>
        <v/>
      </c>
      <c r="Q22" s="23"/>
      <c r="R22" s="16">
        <f t="shared" si="8"/>
        <v>0</v>
      </c>
      <c r="S22" s="17">
        <f>SUMIF('[1]1.2 TB Historical Balances'!$B$14:$B$567,B22,'[1]1.2 TB Historical Balances'!$S$14:$S$567)</f>
        <v>0</v>
      </c>
      <c r="T22" s="18">
        <f t="shared" si="9"/>
        <v>0</v>
      </c>
      <c r="U22" s="19" t="str">
        <f t="shared" si="10"/>
        <v/>
      </c>
      <c r="V22" s="23"/>
      <c r="W22" s="16">
        <f t="shared" si="11"/>
        <v>0</v>
      </c>
      <c r="X22" s="17">
        <f>SUMIF('[1]1.2 TB Historical Balances'!$B$14:$B$567,B22,'[1]1.2 TB Historical Balances'!$V$14:$V$567)</f>
        <v>0</v>
      </c>
      <c r="Y22" s="18">
        <f t="shared" si="12"/>
        <v>0</v>
      </c>
      <c r="Z22" s="19" t="str">
        <f t="shared" si="13"/>
        <v/>
      </c>
      <c r="AA22" s="23"/>
      <c r="AB22" s="16">
        <f t="shared" si="14"/>
        <v>0</v>
      </c>
      <c r="AC22" s="17">
        <f>SUMIF('[1]1.2 TB Historical Balances'!$B$14:$B$567,B22,'[1]1.2 TB Historical Balances'!$Y$14:$Y$567)</f>
        <v>0</v>
      </c>
      <c r="AD22" s="18">
        <f t="shared" si="15"/>
        <v>0</v>
      </c>
      <c r="AE22" s="19" t="str">
        <f t="shared" si="16"/>
        <v/>
      </c>
      <c r="AF22" s="23"/>
      <c r="AG22" s="16">
        <f t="shared" si="17"/>
        <v>0</v>
      </c>
      <c r="AH22" s="17">
        <f>SUMIF('[1]1.3 TB Projected Balances'!$B$14:$B$567,B22,'[1]1.3 TB Projected Balances'!$G$14:$G$567)</f>
        <v>0</v>
      </c>
      <c r="AI22" s="18">
        <f t="shared" si="18"/>
        <v>0</v>
      </c>
      <c r="AJ22" s="19" t="str">
        <f t="shared" si="19"/>
        <v/>
      </c>
      <c r="AK22" s="23"/>
      <c r="AL22" s="16">
        <f t="shared" si="20"/>
        <v>0</v>
      </c>
      <c r="AM22" s="17">
        <f>SUMIF('[1]1.3 TB Projected Balances'!$B$14:$B$567,B22,'[1]1.3 TB Projected Balances'!$H$14:$H$567)</f>
        <v>0</v>
      </c>
      <c r="AN22" s="18">
        <f t="shared" si="21"/>
        <v>0</v>
      </c>
      <c r="AO22" s="19" t="str">
        <f t="shared" si="22"/>
        <v/>
      </c>
    </row>
    <row r="23" spans="1:41" x14ac:dyDescent="0.2">
      <c r="A23" s="9" t="str">
        <f t="shared" si="23"/>
        <v>4240</v>
      </c>
      <c r="B23" s="10" t="str">
        <f>'[1]1.2 TB Historical Balances'!B333</f>
        <v xml:space="preserve">4240-Provision for Rate Refunds
</v>
      </c>
      <c r="C23" s="16">
        <f>SUMIF('[1]1.2 TB Historical Balances'!$B$14:$B$567,B23,'[1]1.2 TB Historical Balances'!$H$14:$H$567)</f>
        <v>0</v>
      </c>
      <c r="D23" s="17">
        <f>SUMIF('[1]1.2 TB Historical Balances'!$B$14:$B$567,B23,'[1]1.2 TB Historical Balances'!$J$14:$J$567)</f>
        <v>0</v>
      </c>
      <c r="E23" s="18">
        <f t="shared" si="0"/>
        <v>0</v>
      </c>
      <c r="F23" s="19" t="str">
        <f t="shared" si="1"/>
        <v/>
      </c>
      <c r="G23" s="23"/>
      <c r="H23" s="16">
        <f t="shared" si="2"/>
        <v>0</v>
      </c>
      <c r="I23" s="17">
        <f>SUMIF('[1]1.2 TB Historical Balances'!$B$14:$B$567,B23,'[1]1.2 TB Historical Balances'!$M$14:$M$567)</f>
        <v>0</v>
      </c>
      <c r="J23" s="18">
        <f t="shared" si="3"/>
        <v>0</v>
      </c>
      <c r="K23" s="19" t="str">
        <f t="shared" si="4"/>
        <v/>
      </c>
      <c r="L23" s="23"/>
      <c r="M23" s="16">
        <f t="shared" si="5"/>
        <v>0</v>
      </c>
      <c r="N23" s="17">
        <f>SUMIF('[1]1.2 TB Historical Balances'!$B$14:$B$567,B23,'[1]1.2 TB Historical Balances'!$P$14:$P$567)</f>
        <v>0</v>
      </c>
      <c r="O23" s="18">
        <f t="shared" si="6"/>
        <v>0</v>
      </c>
      <c r="P23" s="19" t="str">
        <f t="shared" si="7"/>
        <v/>
      </c>
      <c r="Q23" s="23"/>
      <c r="R23" s="16">
        <f t="shared" si="8"/>
        <v>0</v>
      </c>
      <c r="S23" s="17">
        <f>SUMIF('[1]1.2 TB Historical Balances'!$B$14:$B$567,B23,'[1]1.2 TB Historical Balances'!$S$14:$S$567)</f>
        <v>0</v>
      </c>
      <c r="T23" s="18">
        <f t="shared" si="9"/>
        <v>0</v>
      </c>
      <c r="U23" s="19" t="str">
        <f t="shared" si="10"/>
        <v/>
      </c>
      <c r="V23" s="23"/>
      <c r="W23" s="16">
        <f t="shared" si="11"/>
        <v>0</v>
      </c>
      <c r="X23" s="17">
        <f>SUMIF('[1]1.2 TB Historical Balances'!$B$14:$B$567,B23,'[1]1.2 TB Historical Balances'!$V$14:$V$567)</f>
        <v>0</v>
      </c>
      <c r="Y23" s="18">
        <f t="shared" si="12"/>
        <v>0</v>
      </c>
      <c r="Z23" s="19" t="str">
        <f t="shared" si="13"/>
        <v/>
      </c>
      <c r="AA23" s="23"/>
      <c r="AB23" s="16">
        <f t="shared" si="14"/>
        <v>0</v>
      </c>
      <c r="AC23" s="17">
        <f>SUMIF('[1]1.2 TB Historical Balances'!$B$14:$B$567,B23,'[1]1.2 TB Historical Balances'!$Y$14:$Y$567)</f>
        <v>0</v>
      </c>
      <c r="AD23" s="18">
        <f t="shared" si="15"/>
        <v>0</v>
      </c>
      <c r="AE23" s="19" t="str">
        <f t="shared" si="16"/>
        <v/>
      </c>
      <c r="AF23" s="23"/>
      <c r="AG23" s="16">
        <f t="shared" si="17"/>
        <v>0</v>
      </c>
      <c r="AH23" s="17">
        <f>SUMIF('[1]1.3 TB Projected Balances'!$B$14:$B$567,B23,'[1]1.3 TB Projected Balances'!$G$14:$G$567)</f>
        <v>0</v>
      </c>
      <c r="AI23" s="18">
        <f t="shared" si="18"/>
        <v>0</v>
      </c>
      <c r="AJ23" s="19" t="str">
        <f t="shared" si="19"/>
        <v/>
      </c>
      <c r="AK23" s="23"/>
      <c r="AL23" s="16">
        <f t="shared" si="20"/>
        <v>0</v>
      </c>
      <c r="AM23" s="17">
        <f>SUMIF('[1]1.3 TB Projected Balances'!$B$14:$B$567,B23,'[1]1.3 TB Projected Balances'!$H$14:$H$567)</f>
        <v>0</v>
      </c>
      <c r="AN23" s="18">
        <f t="shared" si="21"/>
        <v>0</v>
      </c>
      <c r="AO23" s="19" t="str">
        <f t="shared" si="22"/>
        <v/>
      </c>
    </row>
    <row r="24" spans="1:41" x14ac:dyDescent="0.2">
      <c r="A24" s="9" t="str">
        <f t="shared" si="23"/>
        <v>4245</v>
      </c>
      <c r="B24" s="10" t="str">
        <f>'[1]1.2 TB Historical Balances'!B334</f>
        <v xml:space="preserve">4245-Government Assistance Directly Credited to Income
</v>
      </c>
      <c r="C24" s="16">
        <f>SUMIF('[1]1.2 TB Historical Balances'!$B$14:$B$567,B24,'[1]1.2 TB Historical Balances'!$H$14:$H$567)</f>
        <v>0</v>
      </c>
      <c r="D24" s="17">
        <f>SUMIF('[1]1.2 TB Historical Balances'!$B$14:$B$567,B24,'[1]1.2 TB Historical Balances'!$J$14:$J$567)</f>
        <v>0</v>
      </c>
      <c r="E24" s="18">
        <f t="shared" si="0"/>
        <v>0</v>
      </c>
      <c r="F24" s="19" t="str">
        <f t="shared" si="1"/>
        <v/>
      </c>
      <c r="G24" s="23"/>
      <c r="H24" s="16">
        <f t="shared" si="2"/>
        <v>0</v>
      </c>
      <c r="I24" s="17">
        <f>SUMIF('[1]1.2 TB Historical Balances'!$B$14:$B$567,B24,'[1]1.2 TB Historical Balances'!$M$14:$M$567)</f>
        <v>0</v>
      </c>
      <c r="J24" s="18">
        <f t="shared" si="3"/>
        <v>0</v>
      </c>
      <c r="K24" s="19" t="str">
        <f t="shared" si="4"/>
        <v/>
      </c>
      <c r="L24" s="23"/>
      <c r="M24" s="16">
        <f t="shared" si="5"/>
        <v>0</v>
      </c>
      <c r="N24" s="17">
        <f>SUMIF('[1]1.2 TB Historical Balances'!$B$14:$B$567,B24,'[1]1.2 TB Historical Balances'!$P$14:$P$567)</f>
        <v>0</v>
      </c>
      <c r="O24" s="18">
        <f t="shared" si="6"/>
        <v>0</v>
      </c>
      <c r="P24" s="19" t="str">
        <f t="shared" si="7"/>
        <v/>
      </c>
      <c r="Q24" s="23"/>
      <c r="R24" s="16">
        <f t="shared" si="8"/>
        <v>0</v>
      </c>
      <c r="S24" s="17">
        <f>SUMIF('[1]1.2 TB Historical Balances'!$B$14:$B$567,B24,'[1]1.2 TB Historical Balances'!$S$14:$S$567)</f>
        <v>0</v>
      </c>
      <c r="T24" s="18">
        <f t="shared" si="9"/>
        <v>0</v>
      </c>
      <c r="U24" s="19" t="str">
        <f t="shared" si="10"/>
        <v/>
      </c>
      <c r="V24" s="23"/>
      <c r="W24" s="16">
        <f t="shared" si="11"/>
        <v>0</v>
      </c>
      <c r="X24" s="17">
        <f>SUMIF('[1]1.2 TB Historical Balances'!$B$14:$B$567,B24,'[1]1.2 TB Historical Balances'!$V$14:$V$567)</f>
        <v>0</v>
      </c>
      <c r="Y24" s="18">
        <f t="shared" si="12"/>
        <v>0</v>
      </c>
      <c r="Z24" s="19" t="str">
        <f t="shared" si="13"/>
        <v/>
      </c>
      <c r="AA24" s="23"/>
      <c r="AB24" s="16">
        <f t="shared" si="14"/>
        <v>0</v>
      </c>
      <c r="AC24" s="17">
        <f>SUMIF('[1]1.2 TB Historical Balances'!$B$14:$B$567,B24,'[1]1.2 TB Historical Balances'!$Y$14:$Y$567)</f>
        <v>0</v>
      </c>
      <c r="AD24" s="18">
        <f t="shared" si="15"/>
        <v>0</v>
      </c>
      <c r="AE24" s="19" t="str">
        <f t="shared" si="16"/>
        <v/>
      </c>
      <c r="AF24" s="23"/>
      <c r="AG24" s="16">
        <f t="shared" si="17"/>
        <v>0</v>
      </c>
      <c r="AH24" s="17">
        <f>SUMIF('[1]1.3 TB Projected Balances'!$B$14:$B$567,B24,'[1]1.3 TB Projected Balances'!$G$14:$G$567)</f>
        <v>0</v>
      </c>
      <c r="AI24" s="18">
        <f t="shared" si="18"/>
        <v>0</v>
      </c>
      <c r="AJ24" s="19" t="str">
        <f t="shared" si="19"/>
        <v/>
      </c>
      <c r="AK24" s="23"/>
      <c r="AL24" s="16">
        <f t="shared" si="20"/>
        <v>0</v>
      </c>
      <c r="AM24" s="17">
        <f>SUMIF('[1]1.3 TB Projected Balances'!$B$14:$B$567,B24,'[1]1.3 TB Projected Balances'!$H$14:$H$567)</f>
        <v>0</v>
      </c>
      <c r="AN24" s="18">
        <f t="shared" si="21"/>
        <v>0</v>
      </c>
      <c r="AO24" s="19" t="str">
        <f t="shared" si="22"/>
        <v/>
      </c>
    </row>
    <row r="25" spans="1:41" x14ac:dyDescent="0.2">
      <c r="A25" s="9" t="str">
        <f t="shared" si="23"/>
        <v/>
      </c>
      <c r="B25" s="10"/>
      <c r="C25" s="16">
        <v>-6000</v>
      </c>
      <c r="D25" s="17">
        <f>SUMIF('[1]1.2 TB Historical Balances'!$B$14:$B$567,B25,'[1]1.2 TB Historical Balances'!$J$14:$J$567)</f>
        <v>0</v>
      </c>
      <c r="E25" s="18">
        <f t="shared" si="0"/>
        <v>6000</v>
      </c>
      <c r="F25" s="19">
        <f t="shared" si="1"/>
        <v>1</v>
      </c>
      <c r="G25" s="23"/>
      <c r="H25" s="16">
        <f t="shared" si="2"/>
        <v>0</v>
      </c>
      <c r="I25" s="17">
        <f>SUMIF('[1]1.2 TB Historical Balances'!$B$14:$B$567,B25,'[1]1.2 TB Historical Balances'!$M$14:$M$567)</f>
        <v>0</v>
      </c>
      <c r="J25" s="18">
        <f t="shared" si="3"/>
        <v>6000</v>
      </c>
      <c r="K25" s="19" t="str">
        <f t="shared" si="4"/>
        <v/>
      </c>
      <c r="L25" s="23"/>
      <c r="M25" s="16">
        <f t="shared" si="5"/>
        <v>0</v>
      </c>
      <c r="N25" s="17">
        <f>SUMIF('[1]1.2 TB Historical Balances'!$B$14:$B$567,B25,'[1]1.2 TB Historical Balances'!$P$14:$P$567)</f>
        <v>0</v>
      </c>
      <c r="O25" s="18">
        <f t="shared" si="6"/>
        <v>0</v>
      </c>
      <c r="P25" s="19" t="str">
        <f t="shared" si="7"/>
        <v/>
      </c>
      <c r="Q25" s="23"/>
      <c r="R25" s="16">
        <f t="shared" si="8"/>
        <v>0</v>
      </c>
      <c r="S25" s="17">
        <f>SUMIF('[1]1.2 TB Historical Balances'!$B$14:$B$567,B25,'[1]1.2 TB Historical Balances'!$S$14:$S$567)</f>
        <v>0</v>
      </c>
      <c r="T25" s="18">
        <f t="shared" si="9"/>
        <v>0</v>
      </c>
      <c r="U25" s="19" t="str">
        <f t="shared" si="10"/>
        <v/>
      </c>
      <c r="V25" s="23"/>
      <c r="W25" s="16">
        <f t="shared" si="11"/>
        <v>0</v>
      </c>
      <c r="X25" s="17">
        <f>SUMIF('[1]1.2 TB Historical Balances'!$B$14:$B$567,B25,'[1]1.2 TB Historical Balances'!$V$14:$V$567)</f>
        <v>0</v>
      </c>
      <c r="Y25" s="18">
        <f t="shared" si="12"/>
        <v>0</v>
      </c>
      <c r="Z25" s="19" t="str">
        <f t="shared" si="13"/>
        <v/>
      </c>
      <c r="AA25" s="23"/>
      <c r="AB25" s="16">
        <f t="shared" si="14"/>
        <v>0</v>
      </c>
      <c r="AC25" s="17">
        <f>SUMIF('[1]1.2 TB Historical Balances'!$B$14:$B$567,B25,'[1]1.2 TB Historical Balances'!$Y$14:$Y$567)</f>
        <v>0</v>
      </c>
      <c r="AD25" s="18">
        <f t="shared" si="15"/>
        <v>0</v>
      </c>
      <c r="AE25" s="19" t="str">
        <f t="shared" si="16"/>
        <v/>
      </c>
      <c r="AF25" s="23"/>
      <c r="AG25" s="16">
        <f t="shared" si="17"/>
        <v>0</v>
      </c>
      <c r="AH25" s="17">
        <f>SUMIF('[1]1.3 TB Projected Balances'!$B$14:$B$567,B25,'[1]1.3 TB Projected Balances'!$G$14:$G$567)</f>
        <v>0</v>
      </c>
      <c r="AI25" s="18">
        <f t="shared" si="18"/>
        <v>0</v>
      </c>
      <c r="AJ25" s="19" t="str">
        <f t="shared" si="19"/>
        <v/>
      </c>
      <c r="AK25" s="23"/>
      <c r="AL25" s="16">
        <f t="shared" si="20"/>
        <v>0</v>
      </c>
      <c r="AM25" s="17">
        <f>SUMIF('[1]1.3 TB Projected Balances'!$B$14:$B$567,B25,'[1]1.3 TB Projected Balances'!$H$14:$H$567)</f>
        <v>0</v>
      </c>
      <c r="AN25" s="18">
        <f t="shared" si="21"/>
        <v>0</v>
      </c>
      <c r="AO25" s="19" t="str">
        <f t="shared" si="22"/>
        <v/>
      </c>
    </row>
    <row r="26" spans="1:41" x14ac:dyDescent="0.2">
      <c r="A26" s="9" t="str">
        <f t="shared" si="23"/>
        <v>4305</v>
      </c>
      <c r="B26" s="10" t="str">
        <f>'[1]1.2 TB Historical Balances'!B337</f>
        <v xml:space="preserve">4305-Regulatory Debits
</v>
      </c>
      <c r="C26" s="16">
        <f>SUMIF('[1]1.2 TB Historical Balances'!$B$14:$B$567,B26,'[1]1.2 TB Historical Balances'!$H$14:$H$567)</f>
        <v>0</v>
      </c>
      <c r="D26" s="17">
        <f>SUMIF('[1]1.2 TB Historical Balances'!$B$14:$B$567,B26,'[1]1.2 TB Historical Balances'!$J$14:$J$567)</f>
        <v>0</v>
      </c>
      <c r="E26" s="18">
        <f t="shared" si="0"/>
        <v>0</v>
      </c>
      <c r="F26" s="19" t="str">
        <f t="shared" si="1"/>
        <v/>
      </c>
      <c r="G26" s="23"/>
      <c r="H26" s="16">
        <f t="shared" si="2"/>
        <v>0</v>
      </c>
      <c r="I26" s="17">
        <f>SUMIF('[1]1.2 TB Historical Balances'!$B$14:$B$567,B26,'[1]1.2 TB Historical Balances'!$M$14:$M$567)</f>
        <v>24413.39</v>
      </c>
      <c r="J26" s="18">
        <f t="shared" si="3"/>
        <v>24413.39</v>
      </c>
      <c r="K26" s="19" t="str">
        <f t="shared" si="4"/>
        <v/>
      </c>
      <c r="L26" s="23"/>
      <c r="M26" s="16">
        <f t="shared" si="5"/>
        <v>24413.39</v>
      </c>
      <c r="N26" s="17">
        <f>SUMIF('[1]1.2 TB Historical Balances'!$B$14:$B$567,B26,'[1]1.2 TB Historical Balances'!$P$14:$P$567)</f>
        <v>20042</v>
      </c>
      <c r="O26" s="18">
        <f t="shared" si="6"/>
        <v>-4371.3899999999994</v>
      </c>
      <c r="P26" s="19">
        <f t="shared" si="7"/>
        <v>0.17905706663433466</v>
      </c>
      <c r="Q26" s="23"/>
      <c r="R26" s="16">
        <f t="shared" si="8"/>
        <v>20042</v>
      </c>
      <c r="S26" s="17">
        <f>SUMIF('[1]1.2 TB Historical Balances'!$B$14:$B$567,B26,'[1]1.2 TB Historical Balances'!$S$14:$S$567)</f>
        <v>45468</v>
      </c>
      <c r="T26" s="18">
        <f t="shared" si="9"/>
        <v>25426</v>
      </c>
      <c r="U26" s="19">
        <f t="shared" si="10"/>
        <v>1.2686358646841633</v>
      </c>
      <c r="V26" s="23"/>
      <c r="W26" s="16">
        <f t="shared" si="11"/>
        <v>45468</v>
      </c>
      <c r="X26" s="17">
        <f>SUMIF('[1]1.2 TB Historical Balances'!$B$14:$B$567,B26,'[1]1.2 TB Historical Balances'!$V$14:$V$567)</f>
        <v>0</v>
      </c>
      <c r="Y26" s="18">
        <f t="shared" si="12"/>
        <v>-45468</v>
      </c>
      <c r="Z26" s="19">
        <f t="shared" si="13"/>
        <v>1</v>
      </c>
      <c r="AA26" s="23"/>
      <c r="AB26" s="16">
        <f t="shared" si="14"/>
        <v>0</v>
      </c>
      <c r="AC26" s="17">
        <f>SUMIF('[1]1.2 TB Historical Balances'!$B$14:$B$567,B26,'[1]1.2 TB Historical Balances'!$Y$14:$Y$567)</f>
        <v>0</v>
      </c>
      <c r="AD26" s="18">
        <f t="shared" si="15"/>
        <v>0</v>
      </c>
      <c r="AE26" s="19" t="str">
        <f t="shared" si="16"/>
        <v/>
      </c>
      <c r="AF26" s="23"/>
      <c r="AG26" s="16">
        <f t="shared" si="17"/>
        <v>0</v>
      </c>
      <c r="AH26" s="17">
        <f>SUMIF('[1]1.3 TB Projected Balances'!$B$14:$B$567,B26,'[1]1.3 TB Projected Balances'!$G$14:$G$567)</f>
        <v>0</v>
      </c>
      <c r="AI26" s="18">
        <f t="shared" si="18"/>
        <v>0</v>
      </c>
      <c r="AJ26" s="19" t="str">
        <f t="shared" si="19"/>
        <v/>
      </c>
      <c r="AK26" s="23"/>
      <c r="AL26" s="16">
        <f t="shared" si="20"/>
        <v>0</v>
      </c>
      <c r="AM26" s="17">
        <f>SUMIF('[1]1.3 TB Projected Balances'!$B$14:$B$567,B26,'[1]1.3 TB Projected Balances'!$H$14:$H$567)</f>
        <v>0</v>
      </c>
      <c r="AN26" s="18">
        <f t="shared" si="21"/>
        <v>0</v>
      </c>
      <c r="AO26" s="19" t="str">
        <f t="shared" si="22"/>
        <v/>
      </c>
    </row>
    <row r="27" spans="1:41" x14ac:dyDescent="0.2">
      <c r="A27" s="9" t="str">
        <f t="shared" si="23"/>
        <v>4310</v>
      </c>
      <c r="B27" s="10" t="str">
        <f>'[1]1.2 TB Historical Balances'!B338</f>
        <v xml:space="preserve">4310-Regulatory Credits
</v>
      </c>
      <c r="C27" s="16">
        <f>SUMIF('[1]1.2 TB Historical Balances'!$B$14:$B$567,B27,'[1]1.2 TB Historical Balances'!$H$14:$H$567)</f>
        <v>0</v>
      </c>
      <c r="D27" s="17">
        <f>SUMIF('[1]1.2 TB Historical Balances'!$B$14:$B$567,B27,'[1]1.2 TB Historical Balances'!$J$14:$J$567)</f>
        <v>0</v>
      </c>
      <c r="E27" s="18">
        <f t="shared" si="0"/>
        <v>0</v>
      </c>
      <c r="F27" s="19" t="str">
        <f t="shared" si="1"/>
        <v/>
      </c>
      <c r="G27" s="23"/>
      <c r="H27" s="16">
        <f t="shared" si="2"/>
        <v>0</v>
      </c>
      <c r="I27" s="17">
        <f>SUMIF('[1]1.2 TB Historical Balances'!$B$14:$B$567,B27,'[1]1.2 TB Historical Balances'!$M$14:$M$567)</f>
        <v>0</v>
      </c>
      <c r="J27" s="18">
        <f t="shared" si="3"/>
        <v>0</v>
      </c>
      <c r="K27" s="19" t="str">
        <f t="shared" si="4"/>
        <v/>
      </c>
      <c r="L27" s="23"/>
      <c r="M27" s="16">
        <f t="shared" si="5"/>
        <v>0</v>
      </c>
      <c r="N27" s="17">
        <f>SUMIF('[1]1.2 TB Historical Balances'!$B$14:$B$567,B27,'[1]1.2 TB Historical Balances'!$P$14:$P$567)</f>
        <v>0</v>
      </c>
      <c r="O27" s="18">
        <f t="shared" si="6"/>
        <v>0</v>
      </c>
      <c r="P27" s="19" t="str">
        <f t="shared" si="7"/>
        <v/>
      </c>
      <c r="Q27" s="23"/>
      <c r="R27" s="16">
        <f t="shared" si="8"/>
        <v>0</v>
      </c>
      <c r="S27" s="17">
        <f>SUMIF('[1]1.2 TB Historical Balances'!$B$14:$B$567,B27,'[1]1.2 TB Historical Balances'!$S$14:$S$567)</f>
        <v>0</v>
      </c>
      <c r="T27" s="18">
        <f t="shared" si="9"/>
        <v>0</v>
      </c>
      <c r="U27" s="19" t="str">
        <f t="shared" si="10"/>
        <v/>
      </c>
      <c r="V27" s="23"/>
      <c r="W27" s="16">
        <f t="shared" si="11"/>
        <v>0</v>
      </c>
      <c r="X27" s="17">
        <f>SUMIF('[1]1.2 TB Historical Balances'!$B$14:$B$567,B27,'[1]1.2 TB Historical Balances'!$V$14:$V$567)</f>
        <v>0</v>
      </c>
      <c r="Y27" s="18">
        <f t="shared" si="12"/>
        <v>0</v>
      </c>
      <c r="Z27" s="19" t="str">
        <f t="shared" si="13"/>
        <v/>
      </c>
      <c r="AA27" s="23"/>
      <c r="AB27" s="16">
        <f t="shared" si="14"/>
        <v>0</v>
      </c>
      <c r="AC27" s="17">
        <f>SUMIF('[1]1.2 TB Historical Balances'!$B$14:$B$567,B27,'[1]1.2 TB Historical Balances'!$Y$14:$Y$567)</f>
        <v>0</v>
      </c>
      <c r="AD27" s="18">
        <f t="shared" si="15"/>
        <v>0</v>
      </c>
      <c r="AE27" s="19" t="str">
        <f t="shared" si="16"/>
        <v/>
      </c>
      <c r="AF27" s="23"/>
      <c r="AG27" s="16">
        <f t="shared" si="17"/>
        <v>0</v>
      </c>
      <c r="AH27" s="17">
        <f>SUMIF('[1]1.3 TB Projected Balances'!$B$14:$B$567,B27,'[1]1.3 TB Projected Balances'!$G$14:$G$567)</f>
        <v>0</v>
      </c>
      <c r="AI27" s="18">
        <f t="shared" si="18"/>
        <v>0</v>
      </c>
      <c r="AJ27" s="19" t="str">
        <f t="shared" si="19"/>
        <v/>
      </c>
      <c r="AK27" s="23"/>
      <c r="AL27" s="16">
        <f t="shared" si="20"/>
        <v>0</v>
      </c>
      <c r="AM27" s="17">
        <f>SUMIF('[1]1.3 TB Projected Balances'!$B$14:$B$567,B27,'[1]1.3 TB Projected Balances'!$H$14:$H$567)</f>
        <v>0</v>
      </c>
      <c r="AN27" s="18">
        <f t="shared" si="21"/>
        <v>0</v>
      </c>
      <c r="AO27" s="19" t="str">
        <f t="shared" si="22"/>
        <v/>
      </c>
    </row>
    <row r="28" spans="1:41" x14ac:dyDescent="0.2">
      <c r="A28" s="9" t="str">
        <f t="shared" si="23"/>
        <v>4315</v>
      </c>
      <c r="B28" s="10" t="str">
        <f>'[1]1.2 TB Historical Balances'!B339</f>
        <v xml:space="preserve">4315-Revenues from Electric Plant Leased to Others
</v>
      </c>
      <c r="C28" s="16">
        <f>SUMIF('[1]1.2 TB Historical Balances'!$B$14:$B$567,B28,'[1]1.2 TB Historical Balances'!$H$14:$H$567)</f>
        <v>0</v>
      </c>
      <c r="D28" s="17">
        <f>SUMIF('[1]1.2 TB Historical Balances'!$B$14:$B$567,B28,'[1]1.2 TB Historical Balances'!$J$14:$J$567)</f>
        <v>0</v>
      </c>
      <c r="E28" s="18">
        <f t="shared" si="0"/>
        <v>0</v>
      </c>
      <c r="F28" s="19" t="str">
        <f t="shared" si="1"/>
        <v/>
      </c>
      <c r="G28" s="23"/>
      <c r="H28" s="16">
        <f t="shared" si="2"/>
        <v>0</v>
      </c>
      <c r="I28" s="17">
        <f>SUMIF('[1]1.2 TB Historical Balances'!$B$14:$B$567,B28,'[1]1.2 TB Historical Balances'!$M$14:$M$567)</f>
        <v>0</v>
      </c>
      <c r="J28" s="18">
        <f t="shared" si="3"/>
        <v>0</v>
      </c>
      <c r="K28" s="19" t="str">
        <f t="shared" si="4"/>
        <v/>
      </c>
      <c r="L28" s="23"/>
      <c r="M28" s="16">
        <f t="shared" si="5"/>
        <v>0</v>
      </c>
      <c r="N28" s="17">
        <f>SUMIF('[1]1.2 TB Historical Balances'!$B$14:$B$567,B28,'[1]1.2 TB Historical Balances'!$P$14:$P$567)</f>
        <v>0</v>
      </c>
      <c r="O28" s="18">
        <f t="shared" si="6"/>
        <v>0</v>
      </c>
      <c r="P28" s="19" t="str">
        <f t="shared" si="7"/>
        <v/>
      </c>
      <c r="Q28" s="23"/>
      <c r="R28" s="16">
        <f t="shared" si="8"/>
        <v>0</v>
      </c>
      <c r="S28" s="17">
        <f>SUMIF('[1]1.2 TB Historical Balances'!$B$14:$B$567,B28,'[1]1.2 TB Historical Balances'!$S$14:$S$567)</f>
        <v>0</v>
      </c>
      <c r="T28" s="18">
        <f t="shared" si="9"/>
        <v>0</v>
      </c>
      <c r="U28" s="19" t="str">
        <f t="shared" si="10"/>
        <v/>
      </c>
      <c r="V28" s="23"/>
      <c r="W28" s="16">
        <f t="shared" si="11"/>
        <v>0</v>
      </c>
      <c r="X28" s="17">
        <f>SUMIF('[1]1.2 TB Historical Balances'!$B$14:$B$567,B28,'[1]1.2 TB Historical Balances'!$V$14:$V$567)</f>
        <v>0</v>
      </c>
      <c r="Y28" s="18">
        <f t="shared" si="12"/>
        <v>0</v>
      </c>
      <c r="Z28" s="19" t="str">
        <f t="shared" si="13"/>
        <v/>
      </c>
      <c r="AA28" s="23"/>
      <c r="AB28" s="16">
        <f t="shared" si="14"/>
        <v>0</v>
      </c>
      <c r="AC28" s="17">
        <f>SUMIF('[1]1.2 TB Historical Balances'!$B$14:$B$567,B28,'[1]1.2 TB Historical Balances'!$Y$14:$Y$567)</f>
        <v>0</v>
      </c>
      <c r="AD28" s="18">
        <f t="shared" si="15"/>
        <v>0</v>
      </c>
      <c r="AE28" s="19" t="str">
        <f t="shared" si="16"/>
        <v/>
      </c>
      <c r="AF28" s="23"/>
      <c r="AG28" s="16">
        <f t="shared" si="17"/>
        <v>0</v>
      </c>
      <c r="AH28" s="17">
        <f>SUMIF('[1]1.3 TB Projected Balances'!$B$14:$B$567,B28,'[1]1.3 TB Projected Balances'!$G$14:$G$567)</f>
        <v>0</v>
      </c>
      <c r="AI28" s="18">
        <f t="shared" si="18"/>
        <v>0</v>
      </c>
      <c r="AJ28" s="19" t="str">
        <f t="shared" si="19"/>
        <v/>
      </c>
      <c r="AK28" s="23"/>
      <c r="AL28" s="16">
        <f t="shared" si="20"/>
        <v>0</v>
      </c>
      <c r="AM28" s="17">
        <f>SUMIF('[1]1.3 TB Projected Balances'!$B$14:$B$567,B28,'[1]1.3 TB Projected Balances'!$H$14:$H$567)</f>
        <v>0</v>
      </c>
      <c r="AN28" s="18">
        <f t="shared" si="21"/>
        <v>0</v>
      </c>
      <c r="AO28" s="19" t="str">
        <f t="shared" si="22"/>
        <v/>
      </c>
    </row>
    <row r="29" spans="1:41" x14ac:dyDescent="0.2">
      <c r="A29" s="9" t="str">
        <f t="shared" si="23"/>
        <v>4320</v>
      </c>
      <c r="B29" s="10" t="str">
        <f>'[1]1.2 TB Historical Balances'!B340</f>
        <v xml:space="preserve">4320-Expenses of Electric Plant Leased to Others
</v>
      </c>
      <c r="C29" s="16">
        <f>SUMIF('[1]1.2 TB Historical Balances'!$B$14:$B$567,B29,'[1]1.2 TB Historical Balances'!$H$14:$H$567)</f>
        <v>0</v>
      </c>
      <c r="D29" s="17">
        <f>SUMIF('[1]1.2 TB Historical Balances'!$B$14:$B$567,B29,'[1]1.2 TB Historical Balances'!$J$14:$J$567)</f>
        <v>0</v>
      </c>
      <c r="E29" s="18">
        <f t="shared" si="0"/>
        <v>0</v>
      </c>
      <c r="F29" s="19" t="str">
        <f t="shared" si="1"/>
        <v/>
      </c>
      <c r="G29" s="23"/>
      <c r="H29" s="16">
        <f t="shared" si="2"/>
        <v>0</v>
      </c>
      <c r="I29" s="17">
        <f>SUMIF('[1]1.2 TB Historical Balances'!$B$14:$B$567,B29,'[1]1.2 TB Historical Balances'!$M$14:$M$567)</f>
        <v>0</v>
      </c>
      <c r="J29" s="18">
        <f t="shared" si="3"/>
        <v>0</v>
      </c>
      <c r="K29" s="19" t="str">
        <f t="shared" si="4"/>
        <v/>
      </c>
      <c r="L29" s="23"/>
      <c r="M29" s="16">
        <f t="shared" si="5"/>
        <v>0</v>
      </c>
      <c r="N29" s="17">
        <f>SUMIF('[1]1.2 TB Historical Balances'!$B$14:$B$567,B29,'[1]1.2 TB Historical Balances'!$P$14:$P$567)</f>
        <v>0</v>
      </c>
      <c r="O29" s="18">
        <f t="shared" si="6"/>
        <v>0</v>
      </c>
      <c r="P29" s="19" t="str">
        <f t="shared" si="7"/>
        <v/>
      </c>
      <c r="Q29" s="23"/>
      <c r="R29" s="16">
        <f t="shared" si="8"/>
        <v>0</v>
      </c>
      <c r="S29" s="17">
        <f>SUMIF('[1]1.2 TB Historical Balances'!$B$14:$B$567,B29,'[1]1.2 TB Historical Balances'!$S$14:$S$567)</f>
        <v>0</v>
      </c>
      <c r="T29" s="18">
        <f t="shared" si="9"/>
        <v>0</v>
      </c>
      <c r="U29" s="19" t="str">
        <f t="shared" si="10"/>
        <v/>
      </c>
      <c r="V29" s="23"/>
      <c r="W29" s="16">
        <f t="shared" si="11"/>
        <v>0</v>
      </c>
      <c r="X29" s="17">
        <f>SUMIF('[1]1.2 TB Historical Balances'!$B$14:$B$567,B29,'[1]1.2 TB Historical Balances'!$V$14:$V$567)</f>
        <v>0</v>
      </c>
      <c r="Y29" s="18">
        <f t="shared" si="12"/>
        <v>0</v>
      </c>
      <c r="Z29" s="19" t="str">
        <f t="shared" si="13"/>
        <v/>
      </c>
      <c r="AA29" s="23"/>
      <c r="AB29" s="16">
        <f t="shared" si="14"/>
        <v>0</v>
      </c>
      <c r="AC29" s="17">
        <f>SUMIF('[1]1.2 TB Historical Balances'!$B$14:$B$567,B29,'[1]1.2 TB Historical Balances'!$Y$14:$Y$567)</f>
        <v>0</v>
      </c>
      <c r="AD29" s="18">
        <f t="shared" si="15"/>
        <v>0</v>
      </c>
      <c r="AE29" s="19" t="str">
        <f t="shared" si="16"/>
        <v/>
      </c>
      <c r="AF29" s="23"/>
      <c r="AG29" s="16">
        <f t="shared" si="17"/>
        <v>0</v>
      </c>
      <c r="AH29" s="17">
        <f>SUMIF('[1]1.3 TB Projected Balances'!$B$14:$B$567,B29,'[1]1.3 TB Projected Balances'!$G$14:$G$567)</f>
        <v>0</v>
      </c>
      <c r="AI29" s="18">
        <f t="shared" si="18"/>
        <v>0</v>
      </c>
      <c r="AJ29" s="19" t="str">
        <f t="shared" si="19"/>
        <v/>
      </c>
      <c r="AK29" s="23"/>
      <c r="AL29" s="16">
        <f t="shared" si="20"/>
        <v>0</v>
      </c>
      <c r="AM29" s="17">
        <f>SUMIF('[1]1.3 TB Projected Balances'!$B$14:$B$567,B29,'[1]1.3 TB Projected Balances'!$H$14:$H$567)</f>
        <v>0</v>
      </c>
      <c r="AN29" s="18">
        <f t="shared" si="21"/>
        <v>0</v>
      </c>
      <c r="AO29" s="19" t="str">
        <f t="shared" si="22"/>
        <v/>
      </c>
    </row>
    <row r="30" spans="1:41" x14ac:dyDescent="0.2">
      <c r="A30" s="9" t="str">
        <f t="shared" si="23"/>
        <v>4324</v>
      </c>
      <c r="B30" s="10" t="str">
        <f>'[1]1.2 TB Historical Balances'!B341</f>
        <v xml:space="preserve">4324-Special Purpose Charge Recovery
</v>
      </c>
      <c r="C30" s="16">
        <f>SUMIF('[1]1.2 TB Historical Balances'!$B$14:$B$567,B30,'[1]1.2 TB Historical Balances'!$H$14:$H$567)</f>
        <v>0</v>
      </c>
      <c r="D30" s="17">
        <f>SUMIF('[1]1.2 TB Historical Balances'!$B$14:$B$567,B30,'[1]1.2 TB Historical Balances'!$J$14:$J$567)</f>
        <v>0</v>
      </c>
      <c r="E30" s="18">
        <f t="shared" si="0"/>
        <v>0</v>
      </c>
      <c r="F30" s="19" t="str">
        <f t="shared" si="1"/>
        <v/>
      </c>
      <c r="G30" s="23"/>
      <c r="H30" s="16">
        <f t="shared" si="2"/>
        <v>0</v>
      </c>
      <c r="I30" s="17">
        <f>SUMIF('[1]1.2 TB Historical Balances'!$B$14:$B$567,B30,'[1]1.2 TB Historical Balances'!$M$14:$M$567)</f>
        <v>0</v>
      </c>
      <c r="J30" s="18">
        <f t="shared" si="3"/>
        <v>0</v>
      </c>
      <c r="K30" s="19" t="str">
        <f t="shared" si="4"/>
        <v/>
      </c>
      <c r="L30" s="23"/>
      <c r="M30" s="16">
        <f t="shared" si="5"/>
        <v>0</v>
      </c>
      <c r="N30" s="17">
        <f>SUMIF('[1]1.2 TB Historical Balances'!$B$14:$B$567,B30,'[1]1.2 TB Historical Balances'!$P$14:$P$567)</f>
        <v>0</v>
      </c>
      <c r="O30" s="18">
        <f t="shared" si="6"/>
        <v>0</v>
      </c>
      <c r="P30" s="19" t="str">
        <f t="shared" si="7"/>
        <v/>
      </c>
      <c r="Q30" s="23"/>
      <c r="R30" s="16">
        <f t="shared" si="8"/>
        <v>0</v>
      </c>
      <c r="S30" s="17">
        <f>SUMIF('[1]1.2 TB Historical Balances'!$B$14:$B$567,B30,'[1]1.2 TB Historical Balances'!$S$14:$S$567)</f>
        <v>0</v>
      </c>
      <c r="T30" s="18">
        <f t="shared" si="9"/>
        <v>0</v>
      </c>
      <c r="U30" s="19" t="str">
        <f t="shared" si="10"/>
        <v/>
      </c>
      <c r="V30" s="23"/>
      <c r="W30" s="16">
        <f t="shared" si="11"/>
        <v>0</v>
      </c>
      <c r="X30" s="17">
        <f>SUMIF('[1]1.2 TB Historical Balances'!$B$14:$B$567,B30,'[1]1.2 TB Historical Balances'!$V$14:$V$567)</f>
        <v>0</v>
      </c>
      <c r="Y30" s="18">
        <f t="shared" si="12"/>
        <v>0</v>
      </c>
      <c r="Z30" s="19" t="str">
        <f t="shared" si="13"/>
        <v/>
      </c>
      <c r="AA30" s="23"/>
      <c r="AB30" s="16">
        <f t="shared" si="14"/>
        <v>0</v>
      </c>
      <c r="AC30" s="17">
        <f>SUMIF('[1]1.2 TB Historical Balances'!$B$14:$B$567,B30,'[1]1.2 TB Historical Balances'!$Y$14:$Y$567)</f>
        <v>0</v>
      </c>
      <c r="AD30" s="18">
        <f t="shared" si="15"/>
        <v>0</v>
      </c>
      <c r="AE30" s="19" t="str">
        <f t="shared" si="16"/>
        <v/>
      </c>
      <c r="AF30" s="23"/>
      <c r="AG30" s="16">
        <f t="shared" si="17"/>
        <v>0</v>
      </c>
      <c r="AH30" s="17">
        <f>SUMIF('[1]1.3 TB Projected Balances'!$B$14:$B$567,B30,'[1]1.3 TB Projected Balances'!$G$14:$G$567)</f>
        <v>0</v>
      </c>
      <c r="AI30" s="18">
        <f t="shared" si="18"/>
        <v>0</v>
      </c>
      <c r="AJ30" s="19" t="str">
        <f t="shared" si="19"/>
        <v/>
      </c>
      <c r="AK30" s="23"/>
      <c r="AL30" s="16">
        <f t="shared" si="20"/>
        <v>0</v>
      </c>
      <c r="AM30" s="17">
        <f>SUMIF('[1]1.3 TB Projected Balances'!$B$14:$B$567,B30,'[1]1.3 TB Projected Balances'!$H$14:$H$567)</f>
        <v>0</v>
      </c>
      <c r="AN30" s="18">
        <f t="shared" si="21"/>
        <v>0</v>
      </c>
      <c r="AO30" s="19" t="str">
        <f t="shared" si="22"/>
        <v/>
      </c>
    </row>
    <row r="31" spans="1:41" x14ac:dyDescent="0.2">
      <c r="A31" s="9" t="str">
        <f t="shared" si="23"/>
        <v>4325</v>
      </c>
      <c r="B31" s="10" t="str">
        <f>'[1]1.2 TB Historical Balances'!B342</f>
        <v xml:space="preserve">4325-Revenues from Merchandise Jobbing, Etc.
</v>
      </c>
      <c r="C31" s="16">
        <f>SUMIF('[1]1.2 TB Historical Balances'!$B$14:$B$567,B31,'[1]1.2 TB Historical Balances'!$H$14:$H$567)</f>
        <v>0</v>
      </c>
      <c r="D31" s="17">
        <f>SUMIF('[1]1.2 TB Historical Balances'!$B$14:$B$567,B31,'[1]1.2 TB Historical Balances'!$J$14:$J$567)</f>
        <v>652.38</v>
      </c>
      <c r="E31" s="18">
        <f t="shared" si="0"/>
        <v>652.38</v>
      </c>
      <c r="F31" s="19" t="str">
        <f t="shared" si="1"/>
        <v/>
      </c>
      <c r="G31" s="23"/>
      <c r="H31" s="16">
        <f t="shared" si="2"/>
        <v>652.38</v>
      </c>
      <c r="I31" s="17">
        <f>SUMIF('[1]1.2 TB Historical Balances'!$B$14:$B$567,B31,'[1]1.2 TB Historical Balances'!$M$14:$M$567)</f>
        <v>2378.94</v>
      </c>
      <c r="J31" s="18">
        <f t="shared" si="3"/>
        <v>2378.94</v>
      </c>
      <c r="K31" s="19">
        <f t="shared" si="4"/>
        <v>2.6465556884024646</v>
      </c>
      <c r="L31" s="23"/>
      <c r="M31" s="16">
        <f t="shared" si="5"/>
        <v>2378.94</v>
      </c>
      <c r="N31" s="17">
        <f>SUMIF('[1]1.2 TB Historical Balances'!$B$14:$B$567,B31,'[1]1.2 TB Historical Balances'!$P$14:$P$567)</f>
        <v>-6121.48</v>
      </c>
      <c r="O31" s="18">
        <f t="shared" si="6"/>
        <v>-8500.42</v>
      </c>
      <c r="P31" s="19">
        <f t="shared" si="7"/>
        <v>3.5731964656527695</v>
      </c>
      <c r="Q31" s="23"/>
      <c r="R31" s="16">
        <f t="shared" si="8"/>
        <v>-6121.48</v>
      </c>
      <c r="S31" s="17">
        <f>SUMIF('[1]1.2 TB Historical Balances'!$B$14:$B$567,B31,'[1]1.2 TB Historical Balances'!$S$14:$S$567)</f>
        <v>-825.39</v>
      </c>
      <c r="T31" s="18">
        <f t="shared" si="9"/>
        <v>5296.0899999999992</v>
      </c>
      <c r="U31" s="19">
        <f t="shared" si="10"/>
        <v>0.86516496010768629</v>
      </c>
      <c r="V31" s="23"/>
      <c r="W31" s="16">
        <f t="shared" si="11"/>
        <v>-825.39</v>
      </c>
      <c r="X31" s="17">
        <f>SUMIF('[1]1.2 TB Historical Balances'!$B$14:$B$567,B31,'[1]1.2 TB Historical Balances'!$V$14:$V$567)</f>
        <v>-18558.78</v>
      </c>
      <c r="Y31" s="18">
        <f t="shared" si="12"/>
        <v>-17733.39</v>
      </c>
      <c r="Z31" s="19">
        <f t="shared" si="13"/>
        <v>21.484861701740996</v>
      </c>
      <c r="AA31" s="23"/>
      <c r="AB31" s="16">
        <f t="shared" si="14"/>
        <v>-18558.78</v>
      </c>
      <c r="AC31" s="17">
        <f>SUMIF('[1]1.2 TB Historical Balances'!$B$14:$B$567,B31,'[1]1.2 TB Historical Balances'!$Y$14:$Y$567)</f>
        <v>-14.98</v>
      </c>
      <c r="AD31" s="18">
        <f t="shared" si="15"/>
        <v>18543.8</v>
      </c>
      <c r="AE31" s="19">
        <f t="shared" si="16"/>
        <v>0.99919283487384414</v>
      </c>
      <c r="AF31" s="23"/>
      <c r="AG31" s="16">
        <f t="shared" si="17"/>
        <v>-14.98</v>
      </c>
      <c r="AH31" s="17">
        <f>SUMIF('[1]1.3 TB Projected Balances'!$B$14:$B$567,B31,'[1]1.3 TB Projected Balances'!$G$14:$G$567)</f>
        <v>0</v>
      </c>
      <c r="AI31" s="18">
        <f t="shared" si="18"/>
        <v>14.98</v>
      </c>
      <c r="AJ31" s="19">
        <f t="shared" si="19"/>
        <v>1</v>
      </c>
      <c r="AK31" s="23"/>
      <c r="AL31" s="16">
        <f t="shared" si="20"/>
        <v>0</v>
      </c>
      <c r="AM31" s="17">
        <f>SUMIF('[1]1.3 TB Projected Balances'!$B$14:$B$567,B31,'[1]1.3 TB Projected Balances'!$H$14:$H$567)</f>
        <v>0</v>
      </c>
      <c r="AN31" s="18">
        <f t="shared" si="21"/>
        <v>0</v>
      </c>
      <c r="AO31" s="19" t="str">
        <f t="shared" si="22"/>
        <v/>
      </c>
    </row>
    <row r="32" spans="1:41" x14ac:dyDescent="0.2">
      <c r="A32" s="9" t="str">
        <f t="shared" si="23"/>
        <v>4330</v>
      </c>
      <c r="B32" s="10" t="str">
        <f>'[1]1.2 TB Historical Balances'!B343</f>
        <v xml:space="preserve">4330-Costs and Expenses of Merchandising Jobbing, Etc.
</v>
      </c>
      <c r="C32" s="16">
        <f>SUMIF('[1]1.2 TB Historical Balances'!$B$14:$B$567,B32,'[1]1.2 TB Historical Balances'!$H$14:$H$567)</f>
        <v>0</v>
      </c>
      <c r="D32" s="17">
        <f>SUMIF('[1]1.2 TB Historical Balances'!$B$14:$B$567,B32,'[1]1.2 TB Historical Balances'!$J$14:$J$567)</f>
        <v>0</v>
      </c>
      <c r="E32" s="18">
        <f t="shared" si="0"/>
        <v>0</v>
      </c>
      <c r="F32" s="19" t="str">
        <f t="shared" si="1"/>
        <v/>
      </c>
      <c r="G32" s="23"/>
      <c r="H32" s="16">
        <f t="shared" si="2"/>
        <v>0</v>
      </c>
      <c r="I32" s="17">
        <f>SUMIF('[1]1.2 TB Historical Balances'!$B$14:$B$567,B32,'[1]1.2 TB Historical Balances'!$M$14:$M$567)</f>
        <v>-1487.1</v>
      </c>
      <c r="J32" s="18">
        <f t="shared" si="3"/>
        <v>-1487.1</v>
      </c>
      <c r="K32" s="19" t="str">
        <f t="shared" si="4"/>
        <v/>
      </c>
      <c r="L32" s="23"/>
      <c r="M32" s="16">
        <f t="shared" si="5"/>
        <v>-1487.1</v>
      </c>
      <c r="N32" s="17">
        <f>SUMIF('[1]1.2 TB Historical Balances'!$B$14:$B$567,B32,'[1]1.2 TB Historical Balances'!$P$14:$P$567)</f>
        <v>0</v>
      </c>
      <c r="O32" s="18">
        <f t="shared" si="6"/>
        <v>1487.1</v>
      </c>
      <c r="P32" s="19">
        <f t="shared" si="7"/>
        <v>1</v>
      </c>
      <c r="Q32" s="23"/>
      <c r="R32" s="16">
        <f t="shared" si="8"/>
        <v>0</v>
      </c>
      <c r="S32" s="17">
        <f>SUMIF('[1]1.2 TB Historical Balances'!$B$14:$B$567,B32,'[1]1.2 TB Historical Balances'!$S$14:$S$567)</f>
        <v>-1320.07</v>
      </c>
      <c r="T32" s="18">
        <f t="shared" si="9"/>
        <v>-1320.07</v>
      </c>
      <c r="U32" s="19" t="str">
        <f t="shared" si="10"/>
        <v/>
      </c>
      <c r="V32" s="23"/>
      <c r="W32" s="16">
        <f t="shared" si="11"/>
        <v>-1320.07</v>
      </c>
      <c r="X32" s="17">
        <f>SUMIF('[1]1.2 TB Historical Balances'!$B$14:$B$567,B32,'[1]1.2 TB Historical Balances'!$V$14:$V$567)</f>
        <v>-1496.24</v>
      </c>
      <c r="Y32" s="18">
        <f t="shared" si="12"/>
        <v>-176.17000000000007</v>
      </c>
      <c r="Z32" s="19">
        <f t="shared" si="13"/>
        <v>0.13345504405069433</v>
      </c>
      <c r="AA32" s="23"/>
      <c r="AB32" s="16">
        <f t="shared" si="14"/>
        <v>-1496.24</v>
      </c>
      <c r="AC32" s="17">
        <f>SUMIF('[1]1.2 TB Historical Balances'!$B$14:$B$567,B32,'[1]1.2 TB Historical Balances'!$Y$14:$Y$567)</f>
        <v>0</v>
      </c>
      <c r="AD32" s="18">
        <f t="shared" si="15"/>
        <v>1496.24</v>
      </c>
      <c r="AE32" s="19">
        <f t="shared" si="16"/>
        <v>1</v>
      </c>
      <c r="AF32" s="23"/>
      <c r="AG32" s="16">
        <f t="shared" si="17"/>
        <v>0</v>
      </c>
      <c r="AH32" s="17">
        <f>SUMIF('[1]1.3 TB Projected Balances'!$B$14:$B$567,B32,'[1]1.3 TB Projected Balances'!$G$14:$G$567)</f>
        <v>0</v>
      </c>
      <c r="AI32" s="18">
        <f t="shared" si="18"/>
        <v>0</v>
      </c>
      <c r="AJ32" s="19" t="str">
        <f t="shared" si="19"/>
        <v/>
      </c>
      <c r="AK32" s="23"/>
      <c r="AL32" s="16">
        <f t="shared" si="20"/>
        <v>0</v>
      </c>
      <c r="AM32" s="17">
        <f>SUMIF('[1]1.3 TB Projected Balances'!$B$14:$B$567,B32,'[1]1.3 TB Projected Balances'!$H$14:$H$567)</f>
        <v>0</v>
      </c>
      <c r="AN32" s="18">
        <f t="shared" si="21"/>
        <v>0</v>
      </c>
      <c r="AO32" s="19" t="str">
        <f t="shared" si="22"/>
        <v/>
      </c>
    </row>
    <row r="33" spans="1:41" x14ac:dyDescent="0.2">
      <c r="A33" s="9" t="str">
        <f t="shared" si="23"/>
        <v>4335</v>
      </c>
      <c r="B33" s="10" t="str">
        <f>'[1]1.2 TB Historical Balances'!B344</f>
        <v xml:space="preserve">4335-Profits and Losses from Financial Instrument Hedges
</v>
      </c>
      <c r="C33" s="16">
        <f>SUMIF('[1]1.2 TB Historical Balances'!$B$14:$B$567,B33,'[1]1.2 TB Historical Balances'!$H$14:$H$567)</f>
        <v>0</v>
      </c>
      <c r="D33" s="17">
        <f>SUMIF('[1]1.2 TB Historical Balances'!$B$14:$B$567,B33,'[1]1.2 TB Historical Balances'!$J$14:$J$567)</f>
        <v>0</v>
      </c>
      <c r="E33" s="18">
        <f t="shared" si="0"/>
        <v>0</v>
      </c>
      <c r="F33" s="19" t="str">
        <f t="shared" si="1"/>
        <v/>
      </c>
      <c r="G33" s="23"/>
      <c r="H33" s="16">
        <f t="shared" si="2"/>
        <v>0</v>
      </c>
      <c r="I33" s="17">
        <f>SUMIF('[1]1.2 TB Historical Balances'!$B$14:$B$567,B33,'[1]1.2 TB Historical Balances'!$M$14:$M$567)</f>
        <v>0</v>
      </c>
      <c r="J33" s="18">
        <f t="shared" si="3"/>
        <v>0</v>
      </c>
      <c r="K33" s="19" t="str">
        <f t="shared" si="4"/>
        <v/>
      </c>
      <c r="L33" s="23"/>
      <c r="M33" s="16">
        <f t="shared" si="5"/>
        <v>0</v>
      </c>
      <c r="N33" s="17">
        <f>SUMIF('[1]1.2 TB Historical Balances'!$B$14:$B$567,B33,'[1]1.2 TB Historical Balances'!$P$14:$P$567)</f>
        <v>0</v>
      </c>
      <c r="O33" s="18">
        <f t="shared" si="6"/>
        <v>0</v>
      </c>
      <c r="P33" s="19" t="str">
        <f t="shared" si="7"/>
        <v/>
      </c>
      <c r="Q33" s="23"/>
      <c r="R33" s="16">
        <f t="shared" si="8"/>
        <v>0</v>
      </c>
      <c r="S33" s="17">
        <f>SUMIF('[1]1.2 TB Historical Balances'!$B$14:$B$567,B33,'[1]1.2 TB Historical Balances'!$S$14:$S$567)</f>
        <v>0</v>
      </c>
      <c r="T33" s="18">
        <f t="shared" si="9"/>
        <v>0</v>
      </c>
      <c r="U33" s="19" t="str">
        <f t="shared" si="10"/>
        <v/>
      </c>
      <c r="V33" s="23"/>
      <c r="W33" s="16">
        <f t="shared" si="11"/>
        <v>0</v>
      </c>
      <c r="X33" s="17">
        <f>SUMIF('[1]1.2 TB Historical Balances'!$B$14:$B$567,B33,'[1]1.2 TB Historical Balances'!$V$14:$V$567)</f>
        <v>0</v>
      </c>
      <c r="Y33" s="18">
        <f t="shared" si="12"/>
        <v>0</v>
      </c>
      <c r="Z33" s="19" t="str">
        <f t="shared" si="13"/>
        <v/>
      </c>
      <c r="AA33" s="23"/>
      <c r="AB33" s="16">
        <f t="shared" si="14"/>
        <v>0</v>
      </c>
      <c r="AC33" s="17">
        <f>SUMIF('[1]1.2 TB Historical Balances'!$B$14:$B$567,B33,'[1]1.2 TB Historical Balances'!$Y$14:$Y$567)</f>
        <v>0</v>
      </c>
      <c r="AD33" s="18">
        <f t="shared" si="15"/>
        <v>0</v>
      </c>
      <c r="AE33" s="19" t="str">
        <f t="shared" si="16"/>
        <v/>
      </c>
      <c r="AF33" s="23"/>
      <c r="AG33" s="16">
        <f t="shared" si="17"/>
        <v>0</v>
      </c>
      <c r="AH33" s="17">
        <f>SUMIF('[1]1.3 TB Projected Balances'!$B$14:$B$567,B33,'[1]1.3 TB Projected Balances'!$G$14:$G$567)</f>
        <v>0</v>
      </c>
      <c r="AI33" s="18">
        <f t="shared" si="18"/>
        <v>0</v>
      </c>
      <c r="AJ33" s="19" t="str">
        <f t="shared" si="19"/>
        <v/>
      </c>
      <c r="AK33" s="23"/>
      <c r="AL33" s="16">
        <f t="shared" si="20"/>
        <v>0</v>
      </c>
      <c r="AM33" s="17">
        <f>SUMIF('[1]1.3 TB Projected Balances'!$B$14:$B$567,B33,'[1]1.3 TB Projected Balances'!$H$14:$H$567)</f>
        <v>0</v>
      </c>
      <c r="AN33" s="18">
        <f t="shared" si="21"/>
        <v>0</v>
      </c>
      <c r="AO33" s="19" t="str">
        <f t="shared" si="22"/>
        <v/>
      </c>
    </row>
    <row r="34" spans="1:41" x14ac:dyDescent="0.2">
      <c r="A34" s="9" t="str">
        <f t="shared" si="23"/>
        <v>4340</v>
      </c>
      <c r="B34" s="10" t="str">
        <f>'[1]1.2 TB Historical Balances'!B345</f>
        <v xml:space="preserve">4340-Profits and Losses from Financial Instrument Investments
</v>
      </c>
      <c r="C34" s="16">
        <f>SUMIF('[1]1.2 TB Historical Balances'!$B$14:$B$567,B34,'[1]1.2 TB Historical Balances'!$H$14:$H$567)</f>
        <v>0</v>
      </c>
      <c r="D34" s="17">
        <f>SUMIF('[1]1.2 TB Historical Balances'!$B$14:$B$567,B34,'[1]1.2 TB Historical Balances'!$J$14:$J$567)</f>
        <v>0</v>
      </c>
      <c r="E34" s="18">
        <f t="shared" si="0"/>
        <v>0</v>
      </c>
      <c r="F34" s="19" t="str">
        <f t="shared" si="1"/>
        <v/>
      </c>
      <c r="G34" s="23"/>
      <c r="H34" s="16">
        <f t="shared" si="2"/>
        <v>0</v>
      </c>
      <c r="I34" s="17">
        <f>SUMIF('[1]1.2 TB Historical Balances'!$B$14:$B$567,B34,'[1]1.2 TB Historical Balances'!$M$14:$M$567)</f>
        <v>0</v>
      </c>
      <c r="J34" s="18">
        <f t="shared" si="3"/>
        <v>0</v>
      </c>
      <c r="K34" s="19" t="str">
        <f t="shared" si="4"/>
        <v/>
      </c>
      <c r="L34" s="23"/>
      <c r="M34" s="16">
        <f t="shared" si="5"/>
        <v>0</v>
      </c>
      <c r="N34" s="17">
        <f>SUMIF('[1]1.2 TB Historical Balances'!$B$14:$B$567,B34,'[1]1.2 TB Historical Balances'!$P$14:$P$567)</f>
        <v>0</v>
      </c>
      <c r="O34" s="18">
        <f t="shared" si="6"/>
        <v>0</v>
      </c>
      <c r="P34" s="19" t="str">
        <f t="shared" si="7"/>
        <v/>
      </c>
      <c r="Q34" s="23"/>
      <c r="R34" s="16">
        <f t="shared" si="8"/>
        <v>0</v>
      </c>
      <c r="S34" s="17">
        <f>SUMIF('[1]1.2 TB Historical Balances'!$B$14:$B$567,B34,'[1]1.2 TB Historical Balances'!$S$14:$S$567)</f>
        <v>0</v>
      </c>
      <c r="T34" s="18">
        <f t="shared" si="9"/>
        <v>0</v>
      </c>
      <c r="U34" s="19" t="str">
        <f t="shared" si="10"/>
        <v/>
      </c>
      <c r="V34" s="23"/>
      <c r="W34" s="16">
        <f t="shared" si="11"/>
        <v>0</v>
      </c>
      <c r="X34" s="17">
        <f>SUMIF('[1]1.2 TB Historical Balances'!$B$14:$B$567,B34,'[1]1.2 TB Historical Balances'!$V$14:$V$567)</f>
        <v>0</v>
      </c>
      <c r="Y34" s="18">
        <f t="shared" si="12"/>
        <v>0</v>
      </c>
      <c r="Z34" s="19" t="str">
        <f t="shared" si="13"/>
        <v/>
      </c>
      <c r="AA34" s="23"/>
      <c r="AB34" s="16">
        <f t="shared" si="14"/>
        <v>0</v>
      </c>
      <c r="AC34" s="17">
        <f>SUMIF('[1]1.2 TB Historical Balances'!$B$14:$B$567,B34,'[1]1.2 TB Historical Balances'!$Y$14:$Y$567)</f>
        <v>0</v>
      </c>
      <c r="AD34" s="18">
        <f t="shared" si="15"/>
        <v>0</v>
      </c>
      <c r="AE34" s="19" t="str">
        <f t="shared" si="16"/>
        <v/>
      </c>
      <c r="AF34" s="23"/>
      <c r="AG34" s="16">
        <f t="shared" si="17"/>
        <v>0</v>
      </c>
      <c r="AH34" s="17">
        <f>SUMIF('[1]1.3 TB Projected Balances'!$B$14:$B$567,B34,'[1]1.3 TB Projected Balances'!$G$14:$G$567)</f>
        <v>0</v>
      </c>
      <c r="AI34" s="18">
        <f t="shared" si="18"/>
        <v>0</v>
      </c>
      <c r="AJ34" s="19" t="str">
        <f t="shared" si="19"/>
        <v/>
      </c>
      <c r="AK34" s="23"/>
      <c r="AL34" s="16">
        <f t="shared" si="20"/>
        <v>0</v>
      </c>
      <c r="AM34" s="17">
        <f>SUMIF('[1]1.3 TB Projected Balances'!$B$14:$B$567,B34,'[1]1.3 TB Projected Balances'!$H$14:$H$567)</f>
        <v>0</v>
      </c>
      <c r="AN34" s="18">
        <f t="shared" si="21"/>
        <v>0</v>
      </c>
      <c r="AO34" s="19" t="str">
        <f t="shared" si="22"/>
        <v/>
      </c>
    </row>
    <row r="35" spans="1:41" x14ac:dyDescent="0.2">
      <c r="A35" s="9" t="str">
        <f t="shared" si="23"/>
        <v>4345</v>
      </c>
      <c r="B35" s="10" t="str">
        <f>'[1]1.2 TB Historical Balances'!B346</f>
        <v xml:space="preserve">4345-Gains from Disposition of Future Use Utility Plant
</v>
      </c>
      <c r="C35" s="16">
        <f>SUMIF('[1]1.2 TB Historical Balances'!$B$14:$B$567,B35,'[1]1.2 TB Historical Balances'!$H$14:$H$567)</f>
        <v>0</v>
      </c>
      <c r="D35" s="17">
        <f>SUMIF('[1]1.2 TB Historical Balances'!$B$14:$B$567,B35,'[1]1.2 TB Historical Balances'!$J$14:$J$567)</f>
        <v>0</v>
      </c>
      <c r="E35" s="18">
        <f t="shared" si="0"/>
        <v>0</v>
      </c>
      <c r="F35" s="19" t="str">
        <f t="shared" si="1"/>
        <v/>
      </c>
      <c r="G35" s="23"/>
      <c r="H35" s="16">
        <f t="shared" si="2"/>
        <v>0</v>
      </c>
      <c r="I35" s="17">
        <f>SUMIF('[1]1.2 TB Historical Balances'!$B$14:$B$567,B35,'[1]1.2 TB Historical Balances'!$M$14:$M$567)</f>
        <v>0</v>
      </c>
      <c r="J35" s="18">
        <f t="shared" si="3"/>
        <v>0</v>
      </c>
      <c r="K35" s="19" t="str">
        <f t="shared" si="4"/>
        <v/>
      </c>
      <c r="L35" s="23"/>
      <c r="M35" s="16">
        <f t="shared" si="5"/>
        <v>0</v>
      </c>
      <c r="N35" s="17">
        <f>SUMIF('[1]1.2 TB Historical Balances'!$B$14:$B$567,B35,'[1]1.2 TB Historical Balances'!$P$14:$P$567)</f>
        <v>0</v>
      </c>
      <c r="O35" s="18">
        <f t="shared" si="6"/>
        <v>0</v>
      </c>
      <c r="P35" s="19" t="str">
        <f t="shared" si="7"/>
        <v/>
      </c>
      <c r="Q35" s="23"/>
      <c r="R35" s="16">
        <f t="shared" si="8"/>
        <v>0</v>
      </c>
      <c r="S35" s="17">
        <f>SUMIF('[1]1.2 TB Historical Balances'!$B$14:$B$567,B35,'[1]1.2 TB Historical Balances'!$S$14:$S$567)</f>
        <v>0</v>
      </c>
      <c r="T35" s="18">
        <f t="shared" si="9"/>
        <v>0</v>
      </c>
      <c r="U35" s="19" t="str">
        <f t="shared" si="10"/>
        <v/>
      </c>
      <c r="V35" s="23"/>
      <c r="W35" s="16">
        <f t="shared" si="11"/>
        <v>0</v>
      </c>
      <c r="X35" s="17">
        <f>SUMIF('[1]1.2 TB Historical Balances'!$B$14:$B$567,B35,'[1]1.2 TB Historical Balances'!$V$14:$V$567)</f>
        <v>0</v>
      </c>
      <c r="Y35" s="18">
        <f t="shared" si="12"/>
        <v>0</v>
      </c>
      <c r="Z35" s="19" t="str">
        <f t="shared" si="13"/>
        <v/>
      </c>
      <c r="AA35" s="23"/>
      <c r="AB35" s="16">
        <f t="shared" si="14"/>
        <v>0</v>
      </c>
      <c r="AC35" s="17">
        <f>SUMIF('[1]1.2 TB Historical Balances'!$B$14:$B$567,B35,'[1]1.2 TB Historical Balances'!$Y$14:$Y$567)</f>
        <v>0</v>
      </c>
      <c r="AD35" s="18">
        <f t="shared" si="15"/>
        <v>0</v>
      </c>
      <c r="AE35" s="19" t="str">
        <f t="shared" si="16"/>
        <v/>
      </c>
      <c r="AF35" s="23"/>
      <c r="AG35" s="16">
        <f t="shared" si="17"/>
        <v>0</v>
      </c>
      <c r="AH35" s="17">
        <f>SUMIF('[1]1.3 TB Projected Balances'!$B$14:$B$567,B35,'[1]1.3 TB Projected Balances'!$G$14:$G$567)</f>
        <v>0</v>
      </c>
      <c r="AI35" s="18">
        <f t="shared" si="18"/>
        <v>0</v>
      </c>
      <c r="AJ35" s="19" t="str">
        <f t="shared" si="19"/>
        <v/>
      </c>
      <c r="AK35" s="23"/>
      <c r="AL35" s="16">
        <f t="shared" si="20"/>
        <v>0</v>
      </c>
      <c r="AM35" s="17">
        <f>SUMIF('[1]1.3 TB Projected Balances'!$B$14:$B$567,B35,'[1]1.3 TB Projected Balances'!$H$14:$H$567)</f>
        <v>0</v>
      </c>
      <c r="AN35" s="18">
        <f t="shared" si="21"/>
        <v>0</v>
      </c>
      <c r="AO35" s="19" t="str">
        <f t="shared" si="22"/>
        <v/>
      </c>
    </row>
    <row r="36" spans="1:41" x14ac:dyDescent="0.2">
      <c r="A36" s="9" t="str">
        <f t="shared" si="23"/>
        <v>4350</v>
      </c>
      <c r="B36" s="10" t="str">
        <f>'[1]1.2 TB Historical Balances'!B347</f>
        <v xml:space="preserve">4350-Losses from Disposition of Future Use Utility Plant
</v>
      </c>
      <c r="C36" s="16">
        <f>SUMIF('[1]1.2 TB Historical Balances'!$B$14:$B$567,B36,'[1]1.2 TB Historical Balances'!$H$14:$H$567)</f>
        <v>0</v>
      </c>
      <c r="D36" s="17">
        <f>SUMIF('[1]1.2 TB Historical Balances'!$B$14:$B$567,B36,'[1]1.2 TB Historical Balances'!$J$14:$J$567)</f>
        <v>0</v>
      </c>
      <c r="E36" s="18">
        <f t="shared" si="0"/>
        <v>0</v>
      </c>
      <c r="F36" s="19" t="str">
        <f t="shared" si="1"/>
        <v/>
      </c>
      <c r="G36" s="23"/>
      <c r="H36" s="16">
        <f t="shared" si="2"/>
        <v>0</v>
      </c>
      <c r="I36" s="17">
        <f>SUMIF('[1]1.2 TB Historical Balances'!$B$14:$B$567,B36,'[1]1.2 TB Historical Balances'!$M$14:$M$567)</f>
        <v>0</v>
      </c>
      <c r="J36" s="18">
        <f t="shared" si="3"/>
        <v>0</v>
      </c>
      <c r="K36" s="19" t="str">
        <f t="shared" si="4"/>
        <v/>
      </c>
      <c r="L36" s="23"/>
      <c r="M36" s="16">
        <f t="shared" si="5"/>
        <v>0</v>
      </c>
      <c r="N36" s="17">
        <f>SUMIF('[1]1.2 TB Historical Balances'!$B$14:$B$567,B36,'[1]1.2 TB Historical Balances'!$P$14:$P$567)</f>
        <v>0</v>
      </c>
      <c r="O36" s="18">
        <f t="shared" si="6"/>
        <v>0</v>
      </c>
      <c r="P36" s="19" t="str">
        <f t="shared" si="7"/>
        <v/>
      </c>
      <c r="Q36" s="23"/>
      <c r="R36" s="16">
        <f t="shared" si="8"/>
        <v>0</v>
      </c>
      <c r="S36" s="17">
        <f>SUMIF('[1]1.2 TB Historical Balances'!$B$14:$B$567,B36,'[1]1.2 TB Historical Balances'!$S$14:$S$567)</f>
        <v>0</v>
      </c>
      <c r="T36" s="18">
        <f t="shared" si="9"/>
        <v>0</v>
      </c>
      <c r="U36" s="19" t="str">
        <f t="shared" si="10"/>
        <v/>
      </c>
      <c r="V36" s="23"/>
      <c r="W36" s="16">
        <f t="shared" si="11"/>
        <v>0</v>
      </c>
      <c r="X36" s="17">
        <f>SUMIF('[1]1.2 TB Historical Balances'!$B$14:$B$567,B36,'[1]1.2 TB Historical Balances'!$V$14:$V$567)</f>
        <v>0</v>
      </c>
      <c r="Y36" s="18">
        <f t="shared" si="12"/>
        <v>0</v>
      </c>
      <c r="Z36" s="19" t="str">
        <f t="shared" si="13"/>
        <v/>
      </c>
      <c r="AA36" s="23"/>
      <c r="AB36" s="16">
        <f t="shared" si="14"/>
        <v>0</v>
      </c>
      <c r="AC36" s="17">
        <f>SUMIF('[1]1.2 TB Historical Balances'!$B$14:$B$567,B36,'[1]1.2 TB Historical Balances'!$Y$14:$Y$567)</f>
        <v>0</v>
      </c>
      <c r="AD36" s="18">
        <f t="shared" si="15"/>
        <v>0</v>
      </c>
      <c r="AE36" s="19" t="str">
        <f t="shared" si="16"/>
        <v/>
      </c>
      <c r="AF36" s="23"/>
      <c r="AG36" s="16">
        <f t="shared" si="17"/>
        <v>0</v>
      </c>
      <c r="AH36" s="17">
        <f>SUMIF('[1]1.3 TB Projected Balances'!$B$14:$B$567,B36,'[1]1.3 TB Projected Balances'!$G$14:$G$567)</f>
        <v>0</v>
      </c>
      <c r="AI36" s="18">
        <f t="shared" si="18"/>
        <v>0</v>
      </c>
      <c r="AJ36" s="19" t="str">
        <f t="shared" si="19"/>
        <v/>
      </c>
      <c r="AK36" s="23"/>
      <c r="AL36" s="16">
        <f t="shared" si="20"/>
        <v>0</v>
      </c>
      <c r="AM36" s="17">
        <f>SUMIF('[1]1.3 TB Projected Balances'!$B$14:$B$567,B36,'[1]1.3 TB Projected Balances'!$H$14:$H$567)</f>
        <v>0</v>
      </c>
      <c r="AN36" s="18">
        <f t="shared" si="21"/>
        <v>0</v>
      </c>
      <c r="AO36" s="19" t="str">
        <f t="shared" si="22"/>
        <v/>
      </c>
    </row>
    <row r="37" spans="1:41" x14ac:dyDescent="0.2">
      <c r="A37" s="9" t="str">
        <f t="shared" si="23"/>
        <v>4355</v>
      </c>
      <c r="B37" s="10" t="str">
        <f>'[1]1.2 TB Historical Balances'!B348</f>
        <v xml:space="preserve">4355-Gain on Disposition of Utility and Other Property
</v>
      </c>
      <c r="C37" s="16">
        <f>SUMIF('[1]1.2 TB Historical Balances'!$B$14:$B$567,B37,'[1]1.2 TB Historical Balances'!$H$14:$H$567)</f>
        <v>0</v>
      </c>
      <c r="D37" s="17">
        <f>SUMIF('[1]1.2 TB Historical Balances'!$B$14:$B$567,B37,'[1]1.2 TB Historical Balances'!$J$14:$J$567)</f>
        <v>0</v>
      </c>
      <c r="E37" s="18">
        <f t="shared" si="0"/>
        <v>0</v>
      </c>
      <c r="F37" s="19" t="str">
        <f t="shared" si="1"/>
        <v/>
      </c>
      <c r="G37" s="23"/>
      <c r="H37" s="16">
        <f t="shared" si="2"/>
        <v>0</v>
      </c>
      <c r="I37" s="17">
        <f>SUMIF('[1]1.2 TB Historical Balances'!$B$14:$B$567,B37,'[1]1.2 TB Historical Balances'!$M$14:$M$567)</f>
        <v>0</v>
      </c>
      <c r="J37" s="18">
        <f t="shared" si="3"/>
        <v>0</v>
      </c>
      <c r="K37" s="19" t="str">
        <f t="shared" si="4"/>
        <v/>
      </c>
      <c r="L37" s="23"/>
      <c r="M37" s="16">
        <f t="shared" si="5"/>
        <v>0</v>
      </c>
      <c r="N37" s="17">
        <f>SUMIF('[1]1.2 TB Historical Balances'!$B$14:$B$567,B37,'[1]1.2 TB Historical Balances'!$P$14:$P$567)</f>
        <v>0</v>
      </c>
      <c r="O37" s="18">
        <f t="shared" si="6"/>
        <v>0</v>
      </c>
      <c r="P37" s="19" t="str">
        <f t="shared" si="7"/>
        <v/>
      </c>
      <c r="Q37" s="23"/>
      <c r="R37" s="16">
        <f t="shared" si="8"/>
        <v>0</v>
      </c>
      <c r="S37" s="17">
        <f>SUMIF('[1]1.2 TB Historical Balances'!$B$14:$B$567,B37,'[1]1.2 TB Historical Balances'!$S$14:$S$567)</f>
        <v>0</v>
      </c>
      <c r="T37" s="18">
        <f t="shared" si="9"/>
        <v>0</v>
      </c>
      <c r="U37" s="19" t="str">
        <f t="shared" si="10"/>
        <v/>
      </c>
      <c r="V37" s="23"/>
      <c r="W37" s="16">
        <f t="shared" si="11"/>
        <v>0</v>
      </c>
      <c r="X37" s="17">
        <f>SUMIF('[1]1.2 TB Historical Balances'!$B$14:$B$567,B37,'[1]1.2 TB Historical Balances'!$V$14:$V$567)</f>
        <v>0</v>
      </c>
      <c r="Y37" s="18">
        <f t="shared" si="12"/>
        <v>0</v>
      </c>
      <c r="Z37" s="19" t="str">
        <f t="shared" si="13"/>
        <v/>
      </c>
      <c r="AA37" s="23"/>
      <c r="AB37" s="16">
        <f t="shared" si="14"/>
        <v>0</v>
      </c>
      <c r="AC37" s="17">
        <f>SUMIF('[1]1.2 TB Historical Balances'!$B$14:$B$567,B37,'[1]1.2 TB Historical Balances'!$Y$14:$Y$567)</f>
        <v>0</v>
      </c>
      <c r="AD37" s="18">
        <f t="shared" si="15"/>
        <v>0</v>
      </c>
      <c r="AE37" s="19" t="str">
        <f t="shared" si="16"/>
        <v/>
      </c>
      <c r="AF37" s="23"/>
      <c r="AG37" s="16">
        <f t="shared" si="17"/>
        <v>0</v>
      </c>
      <c r="AH37" s="17">
        <f>SUMIF('[1]1.3 TB Projected Balances'!$B$14:$B$567,B37,'[1]1.3 TB Projected Balances'!$G$14:$G$567)</f>
        <v>-50000</v>
      </c>
      <c r="AI37" s="18">
        <f t="shared" si="18"/>
        <v>-50000</v>
      </c>
      <c r="AJ37" s="19" t="str">
        <f t="shared" si="19"/>
        <v/>
      </c>
      <c r="AK37" s="23"/>
      <c r="AL37" s="16">
        <f t="shared" si="20"/>
        <v>-50000</v>
      </c>
      <c r="AM37" s="17">
        <f>SUMIF('[1]1.3 TB Projected Balances'!$B$14:$B$567,B37,'[1]1.3 TB Projected Balances'!$H$14:$H$567)</f>
        <v>0</v>
      </c>
      <c r="AN37" s="18">
        <f t="shared" si="21"/>
        <v>50000</v>
      </c>
      <c r="AO37" s="19">
        <f t="shared" si="22"/>
        <v>1</v>
      </c>
    </row>
    <row r="38" spans="1:41" x14ac:dyDescent="0.2">
      <c r="A38" s="9" t="str">
        <f t="shared" si="23"/>
        <v>4360</v>
      </c>
      <c r="B38" s="10" t="str">
        <f>'[1]1.2 TB Historical Balances'!B349</f>
        <v xml:space="preserve">4360-Loss on Disposition of Utility and Other Property
</v>
      </c>
      <c r="C38" s="16">
        <f>SUMIF('[1]1.2 TB Historical Balances'!$B$14:$B$567,B38,'[1]1.2 TB Historical Balances'!$H$14:$H$567)</f>
        <v>0</v>
      </c>
      <c r="D38" s="17">
        <f>SUMIF('[1]1.2 TB Historical Balances'!$B$14:$B$567,B38,'[1]1.2 TB Historical Balances'!$J$14:$J$567)</f>
        <v>0</v>
      </c>
      <c r="E38" s="18">
        <f t="shared" si="0"/>
        <v>0</v>
      </c>
      <c r="F38" s="19" t="str">
        <f t="shared" si="1"/>
        <v/>
      </c>
      <c r="G38" s="23"/>
      <c r="H38" s="16">
        <f t="shared" si="2"/>
        <v>0</v>
      </c>
      <c r="I38" s="17">
        <f>SUMIF('[1]1.2 TB Historical Balances'!$B$14:$B$567,B38,'[1]1.2 TB Historical Balances'!$M$14:$M$567)</f>
        <v>0</v>
      </c>
      <c r="J38" s="18">
        <f t="shared" si="3"/>
        <v>0</v>
      </c>
      <c r="K38" s="19" t="str">
        <f t="shared" si="4"/>
        <v/>
      </c>
      <c r="L38" s="23"/>
      <c r="M38" s="16">
        <f t="shared" si="5"/>
        <v>0</v>
      </c>
      <c r="N38" s="17">
        <f>SUMIF('[1]1.2 TB Historical Balances'!$B$14:$B$567,B38,'[1]1.2 TB Historical Balances'!$P$14:$P$567)</f>
        <v>0</v>
      </c>
      <c r="O38" s="18">
        <f t="shared" si="6"/>
        <v>0</v>
      </c>
      <c r="P38" s="19" t="str">
        <f t="shared" si="7"/>
        <v/>
      </c>
      <c r="Q38" s="23"/>
      <c r="R38" s="16">
        <f t="shared" si="8"/>
        <v>0</v>
      </c>
      <c r="S38" s="17">
        <f>SUMIF('[1]1.2 TB Historical Balances'!$B$14:$B$567,B38,'[1]1.2 TB Historical Balances'!$S$14:$S$567)</f>
        <v>0</v>
      </c>
      <c r="T38" s="18">
        <f t="shared" si="9"/>
        <v>0</v>
      </c>
      <c r="U38" s="19" t="str">
        <f t="shared" si="10"/>
        <v/>
      </c>
      <c r="V38" s="23"/>
      <c r="W38" s="16">
        <f t="shared" si="11"/>
        <v>0</v>
      </c>
      <c r="X38" s="17">
        <f>SUMIF('[1]1.2 TB Historical Balances'!$B$14:$B$567,B38,'[1]1.2 TB Historical Balances'!$V$14:$V$567)</f>
        <v>0</v>
      </c>
      <c r="Y38" s="18">
        <f t="shared" si="12"/>
        <v>0</v>
      </c>
      <c r="Z38" s="19" t="str">
        <f t="shared" si="13"/>
        <v/>
      </c>
      <c r="AA38" s="23"/>
      <c r="AB38" s="16">
        <f t="shared" si="14"/>
        <v>0</v>
      </c>
      <c r="AC38" s="17">
        <f>SUMIF('[1]1.2 TB Historical Balances'!$B$14:$B$567,B38,'[1]1.2 TB Historical Balances'!$Y$14:$Y$567)</f>
        <v>0</v>
      </c>
      <c r="AD38" s="18">
        <f t="shared" si="15"/>
        <v>0</v>
      </c>
      <c r="AE38" s="19" t="str">
        <f t="shared" si="16"/>
        <v/>
      </c>
      <c r="AF38" s="23"/>
      <c r="AG38" s="16">
        <f t="shared" si="17"/>
        <v>0</v>
      </c>
      <c r="AH38" s="17">
        <f>SUMIF('[1]1.3 TB Projected Balances'!$B$14:$B$567,B38,'[1]1.3 TB Projected Balances'!$G$14:$G$567)</f>
        <v>0</v>
      </c>
      <c r="AI38" s="18">
        <f t="shared" si="18"/>
        <v>0</v>
      </c>
      <c r="AJ38" s="19" t="str">
        <f t="shared" si="19"/>
        <v/>
      </c>
      <c r="AK38" s="23"/>
      <c r="AL38" s="16">
        <f t="shared" si="20"/>
        <v>0</v>
      </c>
      <c r="AM38" s="17">
        <f>SUMIF('[1]1.3 TB Projected Balances'!$B$14:$B$567,B38,'[1]1.3 TB Projected Balances'!$H$14:$H$567)</f>
        <v>0</v>
      </c>
      <c r="AN38" s="18">
        <f t="shared" si="21"/>
        <v>0</v>
      </c>
      <c r="AO38" s="19" t="str">
        <f t="shared" si="22"/>
        <v/>
      </c>
    </row>
    <row r="39" spans="1:41" x14ac:dyDescent="0.2">
      <c r="A39" s="9" t="str">
        <f t="shared" si="23"/>
        <v>4365</v>
      </c>
      <c r="B39" s="10" t="str">
        <f>'[1]1.2 TB Historical Balances'!B350</f>
        <v xml:space="preserve">4365-Gains from Disposition of Allowances for Emission
</v>
      </c>
      <c r="C39" s="16">
        <f>SUMIF('[1]1.2 TB Historical Balances'!$B$14:$B$567,B39,'[1]1.2 TB Historical Balances'!$H$14:$H$567)</f>
        <v>0</v>
      </c>
      <c r="D39" s="17">
        <f>SUMIF('[1]1.2 TB Historical Balances'!$B$14:$B$567,B39,'[1]1.2 TB Historical Balances'!$J$14:$J$567)</f>
        <v>0</v>
      </c>
      <c r="E39" s="18">
        <f t="shared" si="0"/>
        <v>0</v>
      </c>
      <c r="F39" s="19" t="str">
        <f t="shared" si="1"/>
        <v/>
      </c>
      <c r="G39" s="23"/>
      <c r="H39" s="16">
        <f t="shared" si="2"/>
        <v>0</v>
      </c>
      <c r="I39" s="17">
        <f>SUMIF('[1]1.2 TB Historical Balances'!$B$14:$B$567,B39,'[1]1.2 TB Historical Balances'!$M$14:$M$567)</f>
        <v>0</v>
      </c>
      <c r="J39" s="18">
        <f t="shared" si="3"/>
        <v>0</v>
      </c>
      <c r="K39" s="19" t="str">
        <f t="shared" si="4"/>
        <v/>
      </c>
      <c r="L39" s="23"/>
      <c r="M39" s="16">
        <f t="shared" si="5"/>
        <v>0</v>
      </c>
      <c r="N39" s="17">
        <f>SUMIF('[1]1.2 TB Historical Balances'!$B$14:$B$567,B39,'[1]1.2 TB Historical Balances'!$P$14:$P$567)</f>
        <v>0</v>
      </c>
      <c r="O39" s="18">
        <f t="shared" si="6"/>
        <v>0</v>
      </c>
      <c r="P39" s="19" t="str">
        <f t="shared" si="7"/>
        <v/>
      </c>
      <c r="Q39" s="23"/>
      <c r="R39" s="16">
        <f t="shared" si="8"/>
        <v>0</v>
      </c>
      <c r="S39" s="17">
        <f>SUMIF('[1]1.2 TB Historical Balances'!$B$14:$B$567,B39,'[1]1.2 TB Historical Balances'!$S$14:$S$567)</f>
        <v>0</v>
      </c>
      <c r="T39" s="18">
        <f t="shared" si="9"/>
        <v>0</v>
      </c>
      <c r="U39" s="19" t="str">
        <f t="shared" si="10"/>
        <v/>
      </c>
      <c r="V39" s="23"/>
      <c r="W39" s="16">
        <f t="shared" si="11"/>
        <v>0</v>
      </c>
      <c r="X39" s="17">
        <f>SUMIF('[1]1.2 TB Historical Balances'!$B$14:$B$567,B39,'[1]1.2 TB Historical Balances'!$V$14:$V$567)</f>
        <v>0</v>
      </c>
      <c r="Y39" s="18">
        <f t="shared" si="12"/>
        <v>0</v>
      </c>
      <c r="Z39" s="19" t="str">
        <f t="shared" si="13"/>
        <v/>
      </c>
      <c r="AA39" s="23"/>
      <c r="AB39" s="16">
        <f t="shared" si="14"/>
        <v>0</v>
      </c>
      <c r="AC39" s="17">
        <f>SUMIF('[1]1.2 TB Historical Balances'!$B$14:$B$567,B39,'[1]1.2 TB Historical Balances'!$Y$14:$Y$567)</f>
        <v>0</v>
      </c>
      <c r="AD39" s="18">
        <f t="shared" si="15"/>
        <v>0</v>
      </c>
      <c r="AE39" s="19" t="str">
        <f t="shared" si="16"/>
        <v/>
      </c>
      <c r="AF39" s="23"/>
      <c r="AG39" s="16">
        <f t="shared" si="17"/>
        <v>0</v>
      </c>
      <c r="AH39" s="17">
        <f>SUMIF('[1]1.3 TB Projected Balances'!$B$14:$B$567,B39,'[1]1.3 TB Projected Balances'!$G$14:$G$567)</f>
        <v>0</v>
      </c>
      <c r="AI39" s="18">
        <f t="shared" si="18"/>
        <v>0</v>
      </c>
      <c r="AJ39" s="19" t="str">
        <f t="shared" si="19"/>
        <v/>
      </c>
      <c r="AK39" s="23"/>
      <c r="AL39" s="16">
        <f t="shared" si="20"/>
        <v>0</v>
      </c>
      <c r="AM39" s="17">
        <f>SUMIF('[1]1.3 TB Projected Balances'!$B$14:$B$567,B39,'[1]1.3 TB Projected Balances'!$H$14:$H$567)</f>
        <v>0</v>
      </c>
      <c r="AN39" s="18">
        <f t="shared" si="21"/>
        <v>0</v>
      </c>
      <c r="AO39" s="19" t="str">
        <f t="shared" si="22"/>
        <v/>
      </c>
    </row>
    <row r="40" spans="1:41" x14ac:dyDescent="0.2">
      <c r="A40" s="9" t="str">
        <f t="shared" si="23"/>
        <v>4370</v>
      </c>
      <c r="B40" s="10" t="str">
        <f>'[1]1.2 TB Historical Balances'!B351</f>
        <v xml:space="preserve">4370-Losses from Disposition of Allowances for Emission
</v>
      </c>
      <c r="C40" s="16">
        <f>SUMIF('[1]1.2 TB Historical Balances'!$B$14:$B$567,B40,'[1]1.2 TB Historical Balances'!$H$14:$H$567)</f>
        <v>0</v>
      </c>
      <c r="D40" s="17">
        <f>SUMIF('[1]1.2 TB Historical Balances'!$B$14:$B$567,B40,'[1]1.2 TB Historical Balances'!$J$14:$J$567)</f>
        <v>0</v>
      </c>
      <c r="E40" s="18">
        <f t="shared" si="0"/>
        <v>0</v>
      </c>
      <c r="F40" s="19" t="str">
        <f t="shared" si="1"/>
        <v/>
      </c>
      <c r="G40" s="23"/>
      <c r="H40" s="16">
        <f t="shared" si="2"/>
        <v>0</v>
      </c>
      <c r="I40" s="17">
        <f>SUMIF('[1]1.2 TB Historical Balances'!$B$14:$B$567,B40,'[1]1.2 TB Historical Balances'!$M$14:$M$567)</f>
        <v>0</v>
      </c>
      <c r="J40" s="18">
        <f t="shared" si="3"/>
        <v>0</v>
      </c>
      <c r="K40" s="19" t="str">
        <f t="shared" si="4"/>
        <v/>
      </c>
      <c r="L40" s="23"/>
      <c r="M40" s="16">
        <f t="shared" si="5"/>
        <v>0</v>
      </c>
      <c r="N40" s="17">
        <f>SUMIF('[1]1.2 TB Historical Balances'!$B$14:$B$567,B40,'[1]1.2 TB Historical Balances'!$P$14:$P$567)</f>
        <v>0</v>
      </c>
      <c r="O40" s="18">
        <f t="shared" si="6"/>
        <v>0</v>
      </c>
      <c r="P40" s="19" t="str">
        <f t="shared" si="7"/>
        <v/>
      </c>
      <c r="Q40" s="23"/>
      <c r="R40" s="16">
        <f t="shared" si="8"/>
        <v>0</v>
      </c>
      <c r="S40" s="17">
        <f>SUMIF('[1]1.2 TB Historical Balances'!$B$14:$B$567,B40,'[1]1.2 TB Historical Balances'!$S$14:$S$567)</f>
        <v>0</v>
      </c>
      <c r="T40" s="18">
        <f t="shared" si="9"/>
        <v>0</v>
      </c>
      <c r="U40" s="19" t="str">
        <f t="shared" si="10"/>
        <v/>
      </c>
      <c r="V40" s="23"/>
      <c r="W40" s="16">
        <f t="shared" si="11"/>
        <v>0</v>
      </c>
      <c r="X40" s="17">
        <f>SUMIF('[1]1.2 TB Historical Balances'!$B$14:$B$567,B40,'[1]1.2 TB Historical Balances'!$V$14:$V$567)</f>
        <v>0</v>
      </c>
      <c r="Y40" s="18">
        <f t="shared" si="12"/>
        <v>0</v>
      </c>
      <c r="Z40" s="19" t="str">
        <f t="shared" si="13"/>
        <v/>
      </c>
      <c r="AA40" s="23"/>
      <c r="AB40" s="16">
        <f t="shared" si="14"/>
        <v>0</v>
      </c>
      <c r="AC40" s="17">
        <f>SUMIF('[1]1.2 TB Historical Balances'!$B$14:$B$567,B40,'[1]1.2 TB Historical Balances'!$Y$14:$Y$567)</f>
        <v>0</v>
      </c>
      <c r="AD40" s="18">
        <f t="shared" si="15"/>
        <v>0</v>
      </c>
      <c r="AE40" s="19" t="str">
        <f t="shared" si="16"/>
        <v/>
      </c>
      <c r="AF40" s="23"/>
      <c r="AG40" s="16">
        <f t="shared" si="17"/>
        <v>0</v>
      </c>
      <c r="AH40" s="17">
        <f>SUMIF('[1]1.3 TB Projected Balances'!$B$14:$B$567,B40,'[1]1.3 TB Projected Balances'!$G$14:$G$567)</f>
        <v>0</v>
      </c>
      <c r="AI40" s="18">
        <f t="shared" si="18"/>
        <v>0</v>
      </c>
      <c r="AJ40" s="19" t="str">
        <f t="shared" si="19"/>
        <v/>
      </c>
      <c r="AK40" s="23"/>
      <c r="AL40" s="16">
        <f t="shared" si="20"/>
        <v>0</v>
      </c>
      <c r="AM40" s="17">
        <f>SUMIF('[1]1.3 TB Projected Balances'!$B$14:$B$567,B40,'[1]1.3 TB Projected Balances'!$H$14:$H$567)</f>
        <v>0</v>
      </c>
      <c r="AN40" s="18">
        <f t="shared" si="21"/>
        <v>0</v>
      </c>
      <c r="AO40" s="19" t="str">
        <f t="shared" si="22"/>
        <v/>
      </c>
    </row>
    <row r="41" spans="1:41" s="30" customFormat="1" x14ac:dyDescent="0.2">
      <c r="A41" s="24" t="str">
        <f t="shared" si="23"/>
        <v>4375</v>
      </c>
      <c r="B41" s="25" t="str">
        <f>'[1]1.2 TB Historical Balances'!B352</f>
        <v xml:space="preserve">4375-Revenues from Non-Utility Operations
</v>
      </c>
      <c r="C41" s="16">
        <f>SUMIF('[1]1.2 TB Historical Balances'!$B$14:$B$567,B41,'[1]1.2 TB Historical Balances'!$H$14:$H$567)</f>
        <v>0</v>
      </c>
      <c r="D41" s="17">
        <f>SUMIF('[1]1.2 TB Historical Balances'!$B$14:$B$567,B41,'[1]1.2 TB Historical Balances'!$J$14:$J$567)</f>
        <v>0</v>
      </c>
      <c r="E41" s="26">
        <f t="shared" si="0"/>
        <v>0</v>
      </c>
      <c r="F41" s="27" t="str">
        <f t="shared" si="1"/>
        <v/>
      </c>
      <c r="G41" s="28"/>
      <c r="H41" s="29">
        <f t="shared" si="2"/>
        <v>0</v>
      </c>
      <c r="I41" s="17">
        <f>SUMIF('[1]1.2 TB Historical Balances'!$B$14:$B$567,B41,'[1]1.2 TB Historical Balances'!$M$14:$M$567)</f>
        <v>0</v>
      </c>
      <c r="J41" s="18">
        <f t="shared" si="3"/>
        <v>0</v>
      </c>
      <c r="K41" s="27" t="str">
        <f t="shared" si="4"/>
        <v/>
      </c>
      <c r="L41" s="28"/>
      <c r="M41" s="29">
        <f t="shared" si="5"/>
        <v>0</v>
      </c>
      <c r="N41" s="17">
        <f>SUMIF('[1]1.2 TB Historical Balances'!$B$14:$B$567,B41,'[1]1.2 TB Historical Balances'!$P$14:$P$567)</f>
        <v>0</v>
      </c>
      <c r="O41" s="18">
        <f t="shared" si="6"/>
        <v>0</v>
      </c>
      <c r="P41" s="27" t="str">
        <f t="shared" si="7"/>
        <v/>
      </c>
      <c r="Q41" s="28"/>
      <c r="R41" s="29">
        <f t="shared" si="8"/>
        <v>0</v>
      </c>
      <c r="S41" s="17">
        <f>SUMIF('[1]1.2 TB Historical Balances'!$B$14:$B$567,B41,'[1]1.2 TB Historical Balances'!$S$14:$S$567)</f>
        <v>0</v>
      </c>
      <c r="T41" s="26">
        <f t="shared" si="9"/>
        <v>0</v>
      </c>
      <c r="U41" s="27" t="str">
        <f t="shared" si="10"/>
        <v/>
      </c>
      <c r="V41" s="28"/>
      <c r="W41" s="29">
        <f t="shared" si="11"/>
        <v>0</v>
      </c>
      <c r="X41" s="17">
        <f>SUMIF('[1]1.2 TB Historical Balances'!$B$14:$B$567,B41,'[1]1.2 TB Historical Balances'!$V$14:$V$567)</f>
        <v>0</v>
      </c>
      <c r="Y41" s="26">
        <f t="shared" si="12"/>
        <v>0</v>
      </c>
      <c r="Z41" s="27" t="str">
        <f t="shared" si="13"/>
        <v/>
      </c>
      <c r="AA41" s="28"/>
      <c r="AB41" s="29">
        <f t="shared" si="14"/>
        <v>0</v>
      </c>
      <c r="AC41" s="17">
        <f>SUMIF('[1]1.2 TB Historical Balances'!$B$14:$B$567,B41,'[1]1.2 TB Historical Balances'!$Y$14:$Y$567)</f>
        <v>-16951.900000000001</v>
      </c>
      <c r="AD41" s="26">
        <f t="shared" si="15"/>
        <v>-16951.900000000001</v>
      </c>
      <c r="AE41" s="27" t="str">
        <f t="shared" si="16"/>
        <v/>
      </c>
      <c r="AF41" s="28"/>
      <c r="AG41" s="29">
        <f t="shared" si="17"/>
        <v>-16951.900000000001</v>
      </c>
      <c r="AH41" s="17">
        <f>SUMIF('[1]1.3 TB Projected Balances'!$B$14:$B$567,B41,'[1]1.3 TB Projected Balances'!$G$14:$G$567)</f>
        <v>-150106.84</v>
      </c>
      <c r="AI41" s="26">
        <f t="shared" si="18"/>
        <v>-133154.94</v>
      </c>
      <c r="AJ41" s="27">
        <f t="shared" si="19"/>
        <v>7.8548681858670708</v>
      </c>
      <c r="AK41" s="28"/>
      <c r="AL41" s="29">
        <f t="shared" si="20"/>
        <v>-150106.84</v>
      </c>
      <c r="AM41" s="20">
        <f>SUMIF('[1]1.3 TB Projected Balances'!$B$14:$B$567,B41,'[1]1.3 TB Projected Balances'!$H$14:$H$567)</f>
        <v>-39474</v>
      </c>
      <c r="AN41" s="26">
        <f t="shared" si="21"/>
        <v>110632.84</v>
      </c>
      <c r="AO41" s="27">
        <f t="shared" si="22"/>
        <v>0.73702730668369276</v>
      </c>
    </row>
    <row r="42" spans="1:41" s="30" customFormat="1" x14ac:dyDescent="0.2">
      <c r="A42" s="24" t="str">
        <f t="shared" si="23"/>
        <v>4375</v>
      </c>
      <c r="B42" s="25" t="str">
        <f>'[1]1.2 TB Historical Balances'!B353</f>
        <v xml:space="preserve">4375-Sub-account Generation Facility Revenues
</v>
      </c>
      <c r="C42" s="16">
        <f>SUMIF('[1]1.2 TB Historical Balances'!$B$14:$B$567,B42,'[1]1.2 TB Historical Balances'!$H$14:$H$567)</f>
        <v>0</v>
      </c>
      <c r="D42" s="17">
        <f>SUMIF('[1]1.2 TB Historical Balances'!$B$14:$B$567,B42,'[1]1.2 TB Historical Balances'!$J$14:$J$567)</f>
        <v>0</v>
      </c>
      <c r="E42" s="26">
        <f t="shared" si="0"/>
        <v>0</v>
      </c>
      <c r="F42" s="27" t="str">
        <f t="shared" si="1"/>
        <v/>
      </c>
      <c r="G42" s="28"/>
      <c r="H42" s="29">
        <f t="shared" si="2"/>
        <v>0</v>
      </c>
      <c r="I42" s="17">
        <f>SUMIF('[1]1.2 TB Historical Balances'!$B$14:$B$567,B42,'[1]1.2 TB Historical Balances'!$M$14:$M$567)</f>
        <v>0</v>
      </c>
      <c r="J42" s="18">
        <f t="shared" si="3"/>
        <v>0</v>
      </c>
      <c r="K42" s="27" t="str">
        <f t="shared" si="4"/>
        <v/>
      </c>
      <c r="L42" s="28"/>
      <c r="M42" s="29">
        <f t="shared" si="5"/>
        <v>0</v>
      </c>
      <c r="N42" s="17">
        <f>SUMIF('[1]1.2 TB Historical Balances'!$B$14:$B$567,B42,'[1]1.2 TB Historical Balances'!$P$14:$P$567)</f>
        <v>0</v>
      </c>
      <c r="O42" s="18">
        <f t="shared" si="6"/>
        <v>0</v>
      </c>
      <c r="P42" s="27" t="str">
        <f t="shared" si="7"/>
        <v/>
      </c>
      <c r="Q42" s="28"/>
      <c r="R42" s="29">
        <f t="shared" si="8"/>
        <v>0</v>
      </c>
      <c r="S42" s="17">
        <f>SUMIF('[1]1.2 TB Historical Balances'!$B$14:$B$567,B42,'[1]1.2 TB Historical Balances'!$S$14:$S$567)</f>
        <v>0</v>
      </c>
      <c r="T42" s="26">
        <f t="shared" si="9"/>
        <v>0</v>
      </c>
      <c r="U42" s="27" t="str">
        <f t="shared" si="10"/>
        <v/>
      </c>
      <c r="V42" s="28"/>
      <c r="W42" s="29">
        <f t="shared" si="11"/>
        <v>0</v>
      </c>
      <c r="X42" s="17">
        <f>SUMIF('[1]1.2 TB Historical Balances'!$B$14:$B$567,B42,'[1]1.2 TB Historical Balances'!$V$14:$V$567)</f>
        <v>0</v>
      </c>
      <c r="Y42" s="26">
        <f t="shared" si="12"/>
        <v>0</v>
      </c>
      <c r="Z42" s="27" t="str">
        <f t="shared" si="13"/>
        <v/>
      </c>
      <c r="AA42" s="28"/>
      <c r="AB42" s="29">
        <f t="shared" si="14"/>
        <v>0</v>
      </c>
      <c r="AC42" s="17">
        <f>SUMIF('[1]1.2 TB Historical Balances'!$B$14:$B$567,B42,'[1]1.2 TB Historical Balances'!$Y$14:$Y$567)</f>
        <v>0</v>
      </c>
      <c r="AD42" s="26">
        <f t="shared" si="15"/>
        <v>0</v>
      </c>
      <c r="AE42" s="27" t="str">
        <f t="shared" si="16"/>
        <v/>
      </c>
      <c r="AF42" s="28"/>
      <c r="AG42" s="29">
        <f t="shared" si="17"/>
        <v>0</v>
      </c>
      <c r="AH42" s="17">
        <f>SUMIF('[1]1.3 TB Projected Balances'!$B$14:$B$567,B42,'[1]1.3 TB Projected Balances'!$G$14:$G$567)</f>
        <v>0</v>
      </c>
      <c r="AI42" s="26">
        <f t="shared" si="18"/>
        <v>0</v>
      </c>
      <c r="AJ42" s="27" t="str">
        <f t="shared" si="19"/>
        <v/>
      </c>
      <c r="AK42" s="28"/>
      <c r="AL42" s="29">
        <f t="shared" si="20"/>
        <v>0</v>
      </c>
      <c r="AM42" s="17">
        <f>SUMIF('[1]1.3 TB Projected Balances'!$B$14:$B$567,B42,'[1]1.3 TB Projected Balances'!$H$14:$H$567)</f>
        <v>0</v>
      </c>
      <c r="AN42" s="26">
        <f t="shared" si="21"/>
        <v>0</v>
      </c>
      <c r="AO42" s="27" t="str">
        <f t="shared" si="22"/>
        <v/>
      </c>
    </row>
    <row r="43" spans="1:41" s="30" customFormat="1" x14ac:dyDescent="0.2">
      <c r="A43" s="24" t="str">
        <f t="shared" si="23"/>
        <v>4380</v>
      </c>
      <c r="B43" s="25" t="str">
        <f>'[1]1.2 TB Historical Balances'!B354</f>
        <v xml:space="preserve">4380-Expenses of Non-Utility Operations
</v>
      </c>
      <c r="C43" s="16">
        <f>SUMIF('[1]1.2 TB Historical Balances'!$B$14:$B$567,B43,'[1]1.2 TB Historical Balances'!$H$14:$H$567)</f>
        <v>0</v>
      </c>
      <c r="D43" s="17">
        <f>SUMIF('[1]1.2 TB Historical Balances'!$B$14:$B$567,B43,'[1]1.2 TB Historical Balances'!$J$14:$J$567)</f>
        <v>0</v>
      </c>
      <c r="E43" s="26">
        <f t="shared" si="0"/>
        <v>0</v>
      </c>
      <c r="F43" s="27" t="str">
        <f t="shared" si="1"/>
        <v/>
      </c>
      <c r="G43" s="28"/>
      <c r="H43" s="29">
        <f t="shared" si="2"/>
        <v>0</v>
      </c>
      <c r="I43" s="17">
        <f>SUMIF('[1]1.2 TB Historical Balances'!$B$14:$B$567,B43,'[1]1.2 TB Historical Balances'!$M$14:$M$567)</f>
        <v>0</v>
      </c>
      <c r="J43" s="18">
        <f t="shared" si="3"/>
        <v>0</v>
      </c>
      <c r="K43" s="27" t="str">
        <f t="shared" si="4"/>
        <v/>
      </c>
      <c r="L43" s="28"/>
      <c r="M43" s="29">
        <f t="shared" si="5"/>
        <v>0</v>
      </c>
      <c r="N43" s="17">
        <f>SUMIF('[1]1.2 TB Historical Balances'!$B$14:$B$567,B43,'[1]1.2 TB Historical Balances'!$P$14:$P$567)</f>
        <v>0</v>
      </c>
      <c r="O43" s="18">
        <f t="shared" si="6"/>
        <v>0</v>
      </c>
      <c r="P43" s="27" t="str">
        <f t="shared" si="7"/>
        <v/>
      </c>
      <c r="Q43" s="28"/>
      <c r="R43" s="29">
        <f t="shared" si="8"/>
        <v>0</v>
      </c>
      <c r="S43" s="17">
        <f>SUMIF('[1]1.2 TB Historical Balances'!$B$14:$B$567,B43,'[1]1.2 TB Historical Balances'!$S$14:$S$567)</f>
        <v>0</v>
      </c>
      <c r="T43" s="26">
        <f t="shared" si="9"/>
        <v>0</v>
      </c>
      <c r="U43" s="27" t="str">
        <f t="shared" si="10"/>
        <v/>
      </c>
      <c r="V43" s="28"/>
      <c r="W43" s="29">
        <f t="shared" si="11"/>
        <v>0</v>
      </c>
      <c r="X43" s="17">
        <f>SUMIF('[1]1.2 TB Historical Balances'!$B$14:$B$567,B43,'[1]1.2 TB Historical Balances'!$V$14:$V$567)</f>
        <v>0</v>
      </c>
      <c r="Y43" s="26">
        <f t="shared" si="12"/>
        <v>0</v>
      </c>
      <c r="Z43" s="27" t="str">
        <f t="shared" si="13"/>
        <v/>
      </c>
      <c r="AA43" s="28"/>
      <c r="AB43" s="29">
        <f t="shared" si="14"/>
        <v>0</v>
      </c>
      <c r="AC43" s="17">
        <f>SUMIF('[1]1.2 TB Historical Balances'!$B$14:$B$567,B43,'[1]1.2 TB Historical Balances'!$Y$14:$Y$567)</f>
        <v>18360.12</v>
      </c>
      <c r="AD43" s="26">
        <f t="shared" si="15"/>
        <v>18360.12</v>
      </c>
      <c r="AE43" s="27" t="str">
        <f t="shared" si="16"/>
        <v/>
      </c>
      <c r="AF43" s="28"/>
      <c r="AG43" s="29">
        <f t="shared" si="17"/>
        <v>18360.12</v>
      </c>
      <c r="AH43" s="17">
        <f>SUMIF('[1]1.3 TB Projected Balances'!$B$14:$B$567,B43,'[1]1.3 TB Projected Balances'!$G$14:$G$567)</f>
        <v>127140.89000000001</v>
      </c>
      <c r="AI43" s="26">
        <f t="shared" si="18"/>
        <v>108780.77000000002</v>
      </c>
      <c r="AJ43" s="27">
        <f t="shared" si="19"/>
        <v>5.9248398158617714</v>
      </c>
      <c r="AK43" s="28"/>
      <c r="AL43" s="29">
        <f t="shared" si="20"/>
        <v>127140.89000000001</v>
      </c>
      <c r="AM43" s="20">
        <f>SUMIF('[1]1.3 TB Projected Balances'!$B$14:$B$567,B43,'[1]1.3 TB Projected Balances'!$H$14:$H$567)</f>
        <v>25658.100000000002</v>
      </c>
      <c r="AN43" s="26">
        <f t="shared" si="21"/>
        <v>-101482.79000000001</v>
      </c>
      <c r="AO43" s="27">
        <f t="shared" si="22"/>
        <v>0.79819159673964846</v>
      </c>
    </row>
    <row r="44" spans="1:41" s="30" customFormat="1" x14ac:dyDescent="0.2">
      <c r="A44" s="24" t="str">
        <f t="shared" si="23"/>
        <v>4380</v>
      </c>
      <c r="B44" s="25" t="str">
        <f>'[1]1.2 TB Historical Balances'!B355</f>
        <v xml:space="preserve">4380-Sub-account Generation Facility Expenses
</v>
      </c>
      <c r="C44" s="16">
        <f>SUMIF('[1]1.2 TB Historical Balances'!$B$14:$B$567,B44,'[1]1.2 TB Historical Balances'!$H$14:$H$567)</f>
        <v>0</v>
      </c>
      <c r="D44" s="17">
        <f>SUMIF('[1]1.2 TB Historical Balances'!$B$14:$B$567,B44,'[1]1.2 TB Historical Balances'!$J$14:$J$567)</f>
        <v>0</v>
      </c>
      <c r="E44" s="26">
        <f t="shared" si="0"/>
        <v>0</v>
      </c>
      <c r="F44" s="27" t="str">
        <f t="shared" si="1"/>
        <v/>
      </c>
      <c r="G44" s="28"/>
      <c r="H44" s="29">
        <f t="shared" si="2"/>
        <v>0</v>
      </c>
      <c r="I44" s="17">
        <f>SUMIF('[1]1.2 TB Historical Balances'!$B$14:$B$567,B44,'[1]1.2 TB Historical Balances'!$M$14:$M$567)</f>
        <v>0</v>
      </c>
      <c r="J44" s="18">
        <f t="shared" si="3"/>
        <v>0</v>
      </c>
      <c r="K44" s="27" t="str">
        <f t="shared" si="4"/>
        <v/>
      </c>
      <c r="L44" s="28"/>
      <c r="M44" s="29">
        <f t="shared" si="5"/>
        <v>0</v>
      </c>
      <c r="N44" s="17">
        <f>SUMIF('[1]1.2 TB Historical Balances'!$B$14:$B$567,B44,'[1]1.2 TB Historical Balances'!$P$14:$P$567)</f>
        <v>0</v>
      </c>
      <c r="O44" s="18">
        <f t="shared" si="6"/>
        <v>0</v>
      </c>
      <c r="P44" s="27" t="str">
        <f t="shared" si="7"/>
        <v/>
      </c>
      <c r="Q44" s="28"/>
      <c r="R44" s="29">
        <f t="shared" si="8"/>
        <v>0</v>
      </c>
      <c r="S44" s="17">
        <f>SUMIF('[1]1.2 TB Historical Balances'!$B$14:$B$567,B44,'[1]1.2 TB Historical Balances'!$S$14:$S$567)</f>
        <v>0</v>
      </c>
      <c r="T44" s="26">
        <f t="shared" si="9"/>
        <v>0</v>
      </c>
      <c r="U44" s="27" t="str">
        <f t="shared" si="10"/>
        <v/>
      </c>
      <c r="V44" s="28"/>
      <c r="W44" s="29">
        <f t="shared" si="11"/>
        <v>0</v>
      </c>
      <c r="X44" s="17">
        <f>SUMIF('[1]1.2 TB Historical Balances'!$B$14:$B$567,B44,'[1]1.2 TB Historical Balances'!$V$14:$V$567)</f>
        <v>1152.3599999999999</v>
      </c>
      <c r="Y44" s="26">
        <f t="shared" si="12"/>
        <v>1152.3599999999999</v>
      </c>
      <c r="Z44" s="27" t="str">
        <f t="shared" si="13"/>
        <v/>
      </c>
      <c r="AA44" s="28"/>
      <c r="AB44" s="29">
        <f t="shared" si="14"/>
        <v>1152.3599999999999</v>
      </c>
      <c r="AC44" s="17">
        <f>SUMIF('[1]1.2 TB Historical Balances'!$B$14:$B$567,B44,'[1]1.2 TB Historical Balances'!$Y$14:$Y$567)</f>
        <v>0</v>
      </c>
      <c r="AD44" s="26">
        <f t="shared" si="15"/>
        <v>-1152.3599999999999</v>
      </c>
      <c r="AE44" s="27">
        <f t="shared" si="16"/>
        <v>1</v>
      </c>
      <c r="AF44" s="28"/>
      <c r="AG44" s="29">
        <f t="shared" si="17"/>
        <v>0</v>
      </c>
      <c r="AH44" s="17">
        <f>SUMIF('[1]1.3 TB Projected Balances'!$B$14:$B$567,B44,'[1]1.3 TB Projected Balances'!$G$14:$G$567)</f>
        <v>0</v>
      </c>
      <c r="AI44" s="26">
        <f t="shared" si="18"/>
        <v>0</v>
      </c>
      <c r="AJ44" s="27" t="str">
        <f t="shared" si="19"/>
        <v/>
      </c>
      <c r="AK44" s="28"/>
      <c r="AL44" s="29">
        <f t="shared" si="20"/>
        <v>0</v>
      </c>
      <c r="AM44" s="17">
        <f>SUMIF('[1]1.3 TB Projected Balances'!$B$14:$B$567,B44,'[1]1.3 TB Projected Balances'!$H$14:$H$567)</f>
        <v>0</v>
      </c>
      <c r="AN44" s="26">
        <f t="shared" si="21"/>
        <v>0</v>
      </c>
      <c r="AO44" s="27" t="str">
        <f t="shared" si="22"/>
        <v/>
      </c>
    </row>
    <row r="45" spans="1:41" x14ac:dyDescent="0.2">
      <c r="A45" s="9" t="str">
        <f t="shared" si="23"/>
        <v>4385</v>
      </c>
      <c r="B45" s="10" t="str">
        <f>'[1]1.2 TB Historical Balances'!B356</f>
        <v xml:space="preserve">4385-Non-Utility Rental Income
</v>
      </c>
      <c r="C45" s="16">
        <f>SUMIF('[1]1.2 TB Historical Balances'!$B$14:$B$567,B45,'[1]1.2 TB Historical Balances'!$H$14:$H$567)</f>
        <v>0</v>
      </c>
      <c r="D45" s="17">
        <f>SUMIF('[1]1.2 TB Historical Balances'!$B$14:$B$567,B45,'[1]1.2 TB Historical Balances'!$J$14:$J$567)</f>
        <v>0</v>
      </c>
      <c r="E45" s="18">
        <f t="shared" si="0"/>
        <v>0</v>
      </c>
      <c r="F45" s="19" t="str">
        <f t="shared" si="1"/>
        <v/>
      </c>
      <c r="G45" s="23"/>
      <c r="H45" s="16">
        <f t="shared" si="2"/>
        <v>0</v>
      </c>
      <c r="I45" s="17">
        <f>SUMIF('[1]1.2 TB Historical Balances'!$B$14:$B$567,B45,'[1]1.2 TB Historical Balances'!$M$14:$M$567)</f>
        <v>0</v>
      </c>
      <c r="J45" s="18">
        <f t="shared" si="3"/>
        <v>0</v>
      </c>
      <c r="K45" s="19" t="str">
        <f t="shared" si="4"/>
        <v/>
      </c>
      <c r="L45" s="23"/>
      <c r="M45" s="16">
        <f t="shared" si="5"/>
        <v>0</v>
      </c>
      <c r="N45" s="17">
        <f>SUMIF('[1]1.2 TB Historical Balances'!$B$14:$B$567,B45,'[1]1.2 TB Historical Balances'!$P$14:$P$567)</f>
        <v>0</v>
      </c>
      <c r="O45" s="18">
        <f t="shared" si="6"/>
        <v>0</v>
      </c>
      <c r="P45" s="19" t="str">
        <f t="shared" si="7"/>
        <v/>
      </c>
      <c r="Q45" s="23"/>
      <c r="R45" s="16">
        <f t="shared" si="8"/>
        <v>0</v>
      </c>
      <c r="S45" s="17">
        <f>SUMIF('[1]1.2 TB Historical Balances'!$B$14:$B$567,B45,'[1]1.2 TB Historical Balances'!$S$14:$S$567)</f>
        <v>0</v>
      </c>
      <c r="T45" s="18">
        <f t="shared" si="9"/>
        <v>0</v>
      </c>
      <c r="U45" s="19" t="str">
        <f t="shared" si="10"/>
        <v/>
      </c>
      <c r="V45" s="23"/>
      <c r="W45" s="16">
        <f t="shared" si="11"/>
        <v>0</v>
      </c>
      <c r="X45" s="17">
        <f>SUMIF('[1]1.2 TB Historical Balances'!$B$14:$B$567,B45,'[1]1.2 TB Historical Balances'!$V$14:$V$567)</f>
        <v>0</v>
      </c>
      <c r="Y45" s="18">
        <f t="shared" si="12"/>
        <v>0</v>
      </c>
      <c r="Z45" s="19" t="str">
        <f t="shared" si="13"/>
        <v/>
      </c>
      <c r="AA45" s="23"/>
      <c r="AB45" s="16">
        <f t="shared" si="14"/>
        <v>0</v>
      </c>
      <c r="AC45" s="17">
        <f>SUMIF('[1]1.2 TB Historical Balances'!$B$14:$B$567,B45,'[1]1.2 TB Historical Balances'!$Y$14:$Y$567)</f>
        <v>0</v>
      </c>
      <c r="AD45" s="18">
        <f t="shared" si="15"/>
        <v>0</v>
      </c>
      <c r="AE45" s="19" t="str">
        <f t="shared" si="16"/>
        <v/>
      </c>
      <c r="AF45" s="23"/>
      <c r="AG45" s="16">
        <f t="shared" si="17"/>
        <v>0</v>
      </c>
      <c r="AH45" s="17">
        <f>SUMIF('[1]1.3 TB Projected Balances'!$B$14:$B$567,B45,'[1]1.3 TB Projected Balances'!$G$14:$G$567)</f>
        <v>0</v>
      </c>
      <c r="AI45" s="18">
        <f t="shared" si="18"/>
        <v>0</v>
      </c>
      <c r="AJ45" s="19" t="str">
        <f t="shared" si="19"/>
        <v/>
      </c>
      <c r="AK45" s="23"/>
      <c r="AL45" s="16">
        <f t="shared" si="20"/>
        <v>0</v>
      </c>
      <c r="AM45" s="17">
        <f>SUMIF('[1]1.3 TB Projected Balances'!$B$14:$B$567,B45,'[1]1.3 TB Projected Balances'!$H$14:$H$567)</f>
        <v>0</v>
      </c>
      <c r="AN45" s="18">
        <f t="shared" si="21"/>
        <v>0</v>
      </c>
      <c r="AO45" s="19" t="str">
        <f t="shared" si="22"/>
        <v/>
      </c>
    </row>
    <row r="46" spans="1:41" s="30" customFormat="1" x14ac:dyDescent="0.2">
      <c r="A46" s="24" t="str">
        <f t="shared" si="23"/>
        <v>4390</v>
      </c>
      <c r="B46" s="25" t="str">
        <f>'[1]1.2 TB Historical Balances'!B357</f>
        <v xml:space="preserve">4390-Miscellaneous Non-Operating Income
</v>
      </c>
      <c r="C46" s="16">
        <f>SUMIF('[1]1.2 TB Historical Balances'!$B$14:$B$567,B46,'[1]1.2 TB Historical Balances'!$H$14:$H$567)</f>
        <v>0</v>
      </c>
      <c r="D46" s="17">
        <f>SUMIF('[1]1.2 TB Historical Balances'!$B$14:$B$567,B46,'[1]1.2 TB Historical Balances'!$J$14:$J$567)</f>
        <v>0</v>
      </c>
      <c r="E46" s="26">
        <f t="shared" si="0"/>
        <v>0</v>
      </c>
      <c r="F46" s="27" t="str">
        <f t="shared" si="1"/>
        <v/>
      </c>
      <c r="G46" s="28"/>
      <c r="H46" s="29">
        <f t="shared" si="2"/>
        <v>0</v>
      </c>
      <c r="I46" s="17">
        <f>SUMIF('[1]1.2 TB Historical Balances'!$B$14:$B$567,B46,'[1]1.2 TB Historical Balances'!$M$14:$M$567)</f>
        <v>0</v>
      </c>
      <c r="J46" s="18">
        <f t="shared" si="3"/>
        <v>0</v>
      </c>
      <c r="K46" s="27" t="str">
        <f t="shared" si="4"/>
        <v/>
      </c>
      <c r="L46" s="28"/>
      <c r="M46" s="29">
        <f t="shared" si="5"/>
        <v>0</v>
      </c>
      <c r="N46" s="17">
        <f>SUMIF('[1]1.2 TB Historical Balances'!$B$14:$B$567,B46,'[1]1.2 TB Historical Balances'!$P$14:$P$567)</f>
        <v>0</v>
      </c>
      <c r="O46" s="18">
        <f t="shared" si="6"/>
        <v>0</v>
      </c>
      <c r="P46" s="27" t="str">
        <f t="shared" si="7"/>
        <v/>
      </c>
      <c r="Q46" s="28"/>
      <c r="R46" s="29">
        <f t="shared" si="8"/>
        <v>0</v>
      </c>
      <c r="S46" s="17">
        <f>SUMIF('[1]1.2 TB Historical Balances'!$B$14:$B$567,B46,'[1]1.2 TB Historical Balances'!$S$14:$S$567)</f>
        <v>0</v>
      </c>
      <c r="T46" s="26">
        <f t="shared" si="9"/>
        <v>0</v>
      </c>
      <c r="U46" s="27" t="str">
        <f t="shared" si="10"/>
        <v/>
      </c>
      <c r="V46" s="28"/>
      <c r="W46" s="29">
        <f t="shared" si="11"/>
        <v>0</v>
      </c>
      <c r="X46" s="17">
        <f>SUMIF('[1]1.2 TB Historical Balances'!$B$14:$B$567,B46,'[1]1.2 TB Historical Balances'!$V$14:$V$567)</f>
        <v>0</v>
      </c>
      <c r="Y46" s="26">
        <f t="shared" si="12"/>
        <v>0</v>
      </c>
      <c r="Z46" s="27" t="str">
        <f t="shared" si="13"/>
        <v/>
      </c>
      <c r="AA46" s="28"/>
      <c r="AB46" s="29">
        <f t="shared" si="14"/>
        <v>0</v>
      </c>
      <c r="AC46" s="17">
        <f>SUMIF('[1]1.2 TB Historical Balances'!$B$14:$B$567,B46,'[1]1.2 TB Historical Balances'!$Y$14:$Y$567)</f>
        <v>0</v>
      </c>
      <c r="AD46" s="26">
        <f t="shared" si="15"/>
        <v>0</v>
      </c>
      <c r="AE46" s="27" t="str">
        <f t="shared" si="16"/>
        <v/>
      </c>
      <c r="AF46" s="28"/>
      <c r="AG46" s="29">
        <f t="shared" si="17"/>
        <v>0</v>
      </c>
      <c r="AH46" s="17">
        <f>SUMIF('[1]1.3 TB Projected Balances'!$B$14:$B$567,B46,'[1]1.3 TB Projected Balances'!$G$14:$G$567)</f>
        <v>0</v>
      </c>
      <c r="AI46" s="26">
        <f t="shared" si="18"/>
        <v>0</v>
      </c>
      <c r="AJ46" s="27" t="str">
        <f t="shared" si="19"/>
        <v/>
      </c>
      <c r="AK46" s="28"/>
      <c r="AL46" s="29">
        <f t="shared" si="20"/>
        <v>0</v>
      </c>
      <c r="AM46" s="17">
        <f>SUMIF('[1]1.3 TB Projected Balances'!$B$14:$B$567,B46,'[1]1.3 TB Projected Balances'!$H$14:$H$567)</f>
        <v>0</v>
      </c>
      <c r="AN46" s="26">
        <f t="shared" si="21"/>
        <v>0</v>
      </c>
      <c r="AO46" s="27" t="str">
        <f t="shared" si="22"/>
        <v/>
      </c>
    </row>
    <row r="47" spans="1:41" x14ac:dyDescent="0.2">
      <c r="A47" s="9" t="str">
        <f t="shared" si="23"/>
        <v>4395</v>
      </c>
      <c r="B47" s="10" t="str">
        <f>'[1]1.2 TB Historical Balances'!B358</f>
        <v xml:space="preserve">4395-Rate-Payer Benefit Including Interest
</v>
      </c>
      <c r="C47" s="16">
        <f>SUMIF('[1]1.2 TB Historical Balances'!$B$14:$B$567,B47,'[1]1.2 TB Historical Balances'!$H$14:$H$567)</f>
        <v>0</v>
      </c>
      <c r="D47" s="17">
        <f>SUMIF('[1]1.2 TB Historical Balances'!$B$14:$B$567,B47,'[1]1.2 TB Historical Balances'!$J$14:$J$567)</f>
        <v>0</v>
      </c>
      <c r="E47" s="18">
        <f t="shared" si="0"/>
        <v>0</v>
      </c>
      <c r="F47" s="19" t="str">
        <f t="shared" si="1"/>
        <v/>
      </c>
      <c r="G47" s="23"/>
      <c r="H47" s="16">
        <f t="shared" si="2"/>
        <v>0</v>
      </c>
      <c r="I47" s="17">
        <f>SUMIF('[1]1.2 TB Historical Balances'!$B$14:$B$567,B47,'[1]1.2 TB Historical Balances'!$M$14:$M$567)</f>
        <v>0</v>
      </c>
      <c r="J47" s="18">
        <f t="shared" si="3"/>
        <v>0</v>
      </c>
      <c r="K47" s="19" t="str">
        <f t="shared" si="4"/>
        <v/>
      </c>
      <c r="L47" s="23"/>
      <c r="M47" s="16">
        <f t="shared" si="5"/>
        <v>0</v>
      </c>
      <c r="N47" s="17">
        <f>SUMIF('[1]1.2 TB Historical Balances'!$B$14:$B$567,B47,'[1]1.2 TB Historical Balances'!$P$14:$P$567)</f>
        <v>0</v>
      </c>
      <c r="O47" s="18">
        <f t="shared" si="6"/>
        <v>0</v>
      </c>
      <c r="P47" s="19" t="str">
        <f t="shared" si="7"/>
        <v/>
      </c>
      <c r="Q47" s="23"/>
      <c r="R47" s="16">
        <f t="shared" si="8"/>
        <v>0</v>
      </c>
      <c r="S47" s="17">
        <f>SUMIF('[1]1.2 TB Historical Balances'!$B$14:$B$567,B47,'[1]1.2 TB Historical Balances'!$S$14:$S$567)</f>
        <v>0</v>
      </c>
      <c r="T47" s="18">
        <f t="shared" si="9"/>
        <v>0</v>
      </c>
      <c r="U47" s="19" t="str">
        <f t="shared" si="10"/>
        <v/>
      </c>
      <c r="V47" s="23"/>
      <c r="W47" s="16">
        <f t="shared" si="11"/>
        <v>0</v>
      </c>
      <c r="X47" s="17">
        <f>SUMIF('[1]1.2 TB Historical Balances'!$B$14:$B$567,B47,'[1]1.2 TB Historical Balances'!$V$14:$V$567)</f>
        <v>0</v>
      </c>
      <c r="Y47" s="18">
        <f t="shared" si="12"/>
        <v>0</v>
      </c>
      <c r="Z47" s="19" t="str">
        <f t="shared" si="13"/>
        <v/>
      </c>
      <c r="AA47" s="23"/>
      <c r="AB47" s="16">
        <f t="shared" si="14"/>
        <v>0</v>
      </c>
      <c r="AC47" s="17">
        <f>SUMIF('[1]1.2 TB Historical Balances'!$B$14:$B$567,B47,'[1]1.2 TB Historical Balances'!$Y$14:$Y$567)</f>
        <v>0</v>
      </c>
      <c r="AD47" s="18">
        <f t="shared" si="15"/>
        <v>0</v>
      </c>
      <c r="AE47" s="19" t="str">
        <f t="shared" si="16"/>
        <v/>
      </c>
      <c r="AF47" s="23"/>
      <c r="AG47" s="16">
        <f t="shared" si="17"/>
        <v>0</v>
      </c>
      <c r="AH47" s="17">
        <f>SUMIF('[1]1.3 TB Projected Balances'!$B$14:$B$567,B47,'[1]1.3 TB Projected Balances'!$G$14:$G$567)</f>
        <v>0</v>
      </c>
      <c r="AI47" s="18">
        <f t="shared" si="18"/>
        <v>0</v>
      </c>
      <c r="AJ47" s="19" t="str">
        <f t="shared" si="19"/>
        <v/>
      </c>
      <c r="AK47" s="23"/>
      <c r="AL47" s="16">
        <f t="shared" si="20"/>
        <v>0</v>
      </c>
      <c r="AM47" s="17">
        <f>SUMIF('[1]1.3 TB Projected Balances'!$B$14:$B$567,B47,'[1]1.3 TB Projected Balances'!$H$14:$H$567)</f>
        <v>0</v>
      </c>
      <c r="AN47" s="18">
        <f t="shared" si="21"/>
        <v>0</v>
      </c>
      <c r="AO47" s="19" t="str">
        <f t="shared" si="22"/>
        <v/>
      </c>
    </row>
    <row r="48" spans="1:41" x14ac:dyDescent="0.2">
      <c r="A48" s="9" t="str">
        <f t="shared" si="23"/>
        <v>4398</v>
      </c>
      <c r="B48" s="10" t="str">
        <f>'[1]1.2 TB Historical Balances'!B359</f>
        <v xml:space="preserve">4398-Foreign Exchange Gains and Losses, Including Amortization
</v>
      </c>
      <c r="C48" s="16">
        <f>SUMIF('[1]1.2 TB Historical Balances'!$B$14:$B$567,B48,'[1]1.2 TB Historical Balances'!$H$14:$H$567)</f>
        <v>0</v>
      </c>
      <c r="D48" s="17">
        <f>SUMIF('[1]1.2 TB Historical Balances'!$B$14:$B$567,B48,'[1]1.2 TB Historical Balances'!$J$14:$J$567)</f>
        <v>0</v>
      </c>
      <c r="E48" s="18">
        <f t="shared" si="0"/>
        <v>0</v>
      </c>
      <c r="F48" s="19" t="str">
        <f t="shared" si="1"/>
        <v/>
      </c>
      <c r="G48" s="23"/>
      <c r="H48" s="16">
        <f t="shared" si="2"/>
        <v>0</v>
      </c>
      <c r="I48" s="17">
        <f>SUMIF('[1]1.2 TB Historical Balances'!$B$14:$B$567,B48,'[1]1.2 TB Historical Balances'!$M$14:$M$567)</f>
        <v>0</v>
      </c>
      <c r="J48" s="18">
        <f t="shared" si="3"/>
        <v>0</v>
      </c>
      <c r="K48" s="19" t="str">
        <f t="shared" si="4"/>
        <v/>
      </c>
      <c r="L48" s="23"/>
      <c r="M48" s="16">
        <f t="shared" si="5"/>
        <v>0</v>
      </c>
      <c r="N48" s="17">
        <f>SUMIF('[1]1.2 TB Historical Balances'!$B$14:$B$567,B48,'[1]1.2 TB Historical Balances'!$P$14:$P$567)</f>
        <v>0</v>
      </c>
      <c r="O48" s="18">
        <f t="shared" si="6"/>
        <v>0</v>
      </c>
      <c r="P48" s="19" t="str">
        <f t="shared" si="7"/>
        <v/>
      </c>
      <c r="Q48" s="23"/>
      <c r="R48" s="16">
        <f t="shared" si="8"/>
        <v>0</v>
      </c>
      <c r="S48" s="17">
        <f>SUMIF('[1]1.2 TB Historical Balances'!$B$14:$B$567,B48,'[1]1.2 TB Historical Balances'!$S$14:$S$567)</f>
        <v>0</v>
      </c>
      <c r="T48" s="18">
        <f t="shared" si="9"/>
        <v>0</v>
      </c>
      <c r="U48" s="19" t="str">
        <f t="shared" si="10"/>
        <v/>
      </c>
      <c r="V48" s="23"/>
      <c r="W48" s="16">
        <f t="shared" si="11"/>
        <v>0</v>
      </c>
      <c r="X48" s="17">
        <f>SUMIF('[1]1.2 TB Historical Balances'!$B$14:$B$567,B48,'[1]1.2 TB Historical Balances'!$V$14:$V$567)</f>
        <v>0</v>
      </c>
      <c r="Y48" s="18">
        <f t="shared" si="12"/>
        <v>0</v>
      </c>
      <c r="Z48" s="19" t="str">
        <f t="shared" si="13"/>
        <v/>
      </c>
      <c r="AA48" s="23"/>
      <c r="AB48" s="16">
        <f t="shared" si="14"/>
        <v>0</v>
      </c>
      <c r="AC48" s="17">
        <f>SUMIF('[1]1.2 TB Historical Balances'!$B$14:$B$567,B48,'[1]1.2 TB Historical Balances'!$Y$14:$Y$567)</f>
        <v>0</v>
      </c>
      <c r="AD48" s="18">
        <f t="shared" si="15"/>
        <v>0</v>
      </c>
      <c r="AE48" s="19" t="str">
        <f t="shared" si="16"/>
        <v/>
      </c>
      <c r="AF48" s="23"/>
      <c r="AG48" s="16">
        <f t="shared" si="17"/>
        <v>0</v>
      </c>
      <c r="AH48" s="17">
        <f>SUMIF('[1]1.3 TB Projected Balances'!$B$14:$B$567,B48,'[1]1.3 TB Projected Balances'!$G$14:$G$567)</f>
        <v>0</v>
      </c>
      <c r="AI48" s="18">
        <f t="shared" si="18"/>
        <v>0</v>
      </c>
      <c r="AJ48" s="19" t="str">
        <f t="shared" si="19"/>
        <v/>
      </c>
      <c r="AK48" s="23"/>
      <c r="AL48" s="16">
        <f t="shared" si="20"/>
        <v>0</v>
      </c>
      <c r="AM48" s="17">
        <f>SUMIF('[1]1.3 TB Projected Balances'!$B$14:$B$567,B48,'[1]1.3 TB Projected Balances'!$H$14:$H$567)</f>
        <v>0</v>
      </c>
      <c r="AN48" s="18">
        <f t="shared" si="21"/>
        <v>0</v>
      </c>
      <c r="AO48" s="19" t="str">
        <f t="shared" si="22"/>
        <v/>
      </c>
    </row>
    <row r="49" spans="1:41" x14ac:dyDescent="0.2">
      <c r="A49" s="9" t="str">
        <f t="shared" si="23"/>
        <v>4405</v>
      </c>
      <c r="B49" s="10" t="str">
        <f>'[1]1.2 TB Historical Balances'!B362</f>
        <v xml:space="preserve">4405-Interest and Dividend Income
</v>
      </c>
      <c r="C49" s="16">
        <f>SUMIF('[1]1.2 TB Historical Balances'!$B$14:$B$567,B49,'[1]1.2 TB Historical Balances'!$H$14:$H$567)</f>
        <v>0</v>
      </c>
      <c r="D49" s="17">
        <f>SUMIF('[1]1.2 TB Historical Balances'!$B$14:$B$567,B49,'[1]1.2 TB Historical Balances'!$J$14:$J$567)</f>
        <v>-14508.89</v>
      </c>
      <c r="E49" s="18">
        <f>D49-C49</f>
        <v>-14508.89</v>
      </c>
      <c r="F49" s="19" t="str">
        <f t="shared" si="1"/>
        <v/>
      </c>
      <c r="G49" s="23"/>
      <c r="H49" s="16">
        <f t="shared" si="2"/>
        <v>-14508.89</v>
      </c>
      <c r="I49" s="17">
        <f>SUMIF('[1]1.2 TB Historical Balances'!$B$14:$B$567,B49,'[1]1.2 TB Historical Balances'!$M$14:$M$567)</f>
        <v>-8952.23</v>
      </c>
      <c r="J49" s="18">
        <f t="shared" si="3"/>
        <v>-8952.23</v>
      </c>
      <c r="K49" s="19">
        <f t="shared" si="4"/>
        <v>0.38298312276128638</v>
      </c>
      <c r="L49" s="23"/>
      <c r="M49" s="16">
        <f t="shared" si="5"/>
        <v>-8952.23</v>
      </c>
      <c r="N49" s="17">
        <f>SUMIF('[1]1.2 TB Historical Balances'!$B$14:$B$567,B49,'[1]1.2 TB Historical Balances'!$P$14:$P$567)</f>
        <v>-14074.48</v>
      </c>
      <c r="O49" s="18">
        <f t="shared" si="6"/>
        <v>-5122.25</v>
      </c>
      <c r="P49" s="19">
        <f t="shared" si="7"/>
        <v>0.57217587126336122</v>
      </c>
      <c r="Q49" s="23"/>
      <c r="R49" s="16">
        <f t="shared" si="8"/>
        <v>-14074.48</v>
      </c>
      <c r="S49" s="17">
        <f>SUMIF('[1]1.2 TB Historical Balances'!$B$14:$B$567,B49,'[1]1.2 TB Historical Balances'!$S$14:$S$567)</f>
        <v>-13641.27</v>
      </c>
      <c r="T49" s="18">
        <f t="shared" si="9"/>
        <v>433.20999999999913</v>
      </c>
      <c r="U49" s="19">
        <f t="shared" si="10"/>
        <v>3.0779822771427375E-2</v>
      </c>
      <c r="V49" s="23"/>
      <c r="W49" s="16">
        <f t="shared" si="11"/>
        <v>-13641.27</v>
      </c>
      <c r="X49" s="17">
        <f>SUMIF('[1]1.2 TB Historical Balances'!$B$14:$B$567,B49,'[1]1.2 TB Historical Balances'!$V$14:$V$567)</f>
        <v>-3649.56</v>
      </c>
      <c r="Y49" s="18">
        <f t="shared" si="12"/>
        <v>9991.7100000000009</v>
      </c>
      <c r="Z49" s="19">
        <f t="shared" si="13"/>
        <v>0.73246186022269189</v>
      </c>
      <c r="AA49" s="23"/>
      <c r="AB49" s="16">
        <f t="shared" si="14"/>
        <v>-3649.56</v>
      </c>
      <c r="AC49" s="17">
        <f>SUMIF('[1]1.2 TB Historical Balances'!$B$14:$B$567,B49,'[1]1.2 TB Historical Balances'!$Y$14:$Y$567)</f>
        <v>-9313.2999999999993</v>
      </c>
      <c r="AD49" s="18">
        <f t="shared" si="15"/>
        <v>-5663.74</v>
      </c>
      <c r="AE49" s="19">
        <f t="shared" si="16"/>
        <v>1.5518966669954735</v>
      </c>
      <c r="AF49" s="23"/>
      <c r="AG49" s="16">
        <f t="shared" si="17"/>
        <v>-9313.2999999999993</v>
      </c>
      <c r="AH49" s="17">
        <f>SUMIF('[1]1.3 TB Projected Balances'!$B$14:$B$567,B49,'[1]1.3 TB Projected Balances'!$G$14:$G$567)</f>
        <v>-10305.129999999999</v>
      </c>
      <c r="AI49" s="18">
        <f t="shared" si="18"/>
        <v>-991.82999999999993</v>
      </c>
      <c r="AJ49" s="19">
        <f t="shared" si="19"/>
        <v>0.10649608624225571</v>
      </c>
      <c r="AK49" s="23"/>
      <c r="AL49" s="16">
        <f t="shared" si="20"/>
        <v>-10305.129999999999</v>
      </c>
      <c r="AM49" s="20">
        <f>SUMIF('[1]1.3 TB Projected Balances'!$B$14:$B$567,B49,'[1]1.3 TB Projected Balances'!$H$14:$H$567)</f>
        <v>-9000</v>
      </c>
      <c r="AN49" s="18">
        <f t="shared" si="21"/>
        <v>1305.1299999999992</v>
      </c>
      <c r="AO49" s="19">
        <f t="shared" si="22"/>
        <v>0.12664857211893488</v>
      </c>
    </row>
    <row r="50" spans="1:41" x14ac:dyDescent="0.2">
      <c r="A50" s="9" t="str">
        <f t="shared" si="23"/>
        <v>4415</v>
      </c>
      <c r="B50" s="10" t="str">
        <f>'[1]1.2 TB Historical Balances'!B363</f>
        <v xml:space="preserve">4415-Equity in Earnings of Subsidiary Companies
</v>
      </c>
      <c r="C50" s="16">
        <f>SUMIF('[1]1.2 TB Historical Balances'!$B$14:$B$567,B50,'[1]1.2 TB Historical Balances'!$H$14:$H$567)</f>
        <v>0</v>
      </c>
      <c r="D50" s="17">
        <f>SUMIF('[1]1.2 TB Historical Balances'!$B$14:$B$567,B50,'[1]1.2 TB Historical Balances'!$J$14:$J$567)</f>
        <v>0</v>
      </c>
      <c r="E50" s="18">
        <f>D50-C50</f>
        <v>0</v>
      </c>
      <c r="F50" s="19" t="str">
        <f t="shared" si="1"/>
        <v/>
      </c>
      <c r="G50" s="23"/>
      <c r="H50" s="16">
        <f t="shared" si="2"/>
        <v>0</v>
      </c>
      <c r="I50" s="17">
        <f>SUMIF('[1]1.2 TB Historical Balances'!$B$14:$B$567,B50,'[1]1.2 TB Historical Balances'!$M$14:$M$567)</f>
        <v>0</v>
      </c>
      <c r="J50" s="18">
        <f t="shared" si="3"/>
        <v>0</v>
      </c>
      <c r="K50" s="19" t="str">
        <f t="shared" si="4"/>
        <v/>
      </c>
      <c r="L50" s="23"/>
      <c r="M50" s="16">
        <f t="shared" si="5"/>
        <v>0</v>
      </c>
      <c r="N50" s="17">
        <f>SUMIF('[1]1.2 TB Historical Balances'!$B$14:$B$567,B50,'[1]1.2 TB Historical Balances'!$P$14:$P$567)</f>
        <v>0</v>
      </c>
      <c r="O50" s="18">
        <f t="shared" si="6"/>
        <v>0</v>
      </c>
      <c r="P50" s="19" t="str">
        <f t="shared" si="7"/>
        <v/>
      </c>
      <c r="Q50" s="23"/>
      <c r="R50" s="16">
        <f t="shared" si="8"/>
        <v>0</v>
      </c>
      <c r="S50" s="17">
        <f>SUMIF('[1]1.2 TB Historical Balances'!$B$14:$B$567,B50,'[1]1.2 TB Historical Balances'!$S$14:$S$567)</f>
        <v>0</v>
      </c>
      <c r="T50" s="18">
        <f t="shared" si="9"/>
        <v>0</v>
      </c>
      <c r="U50" s="19" t="str">
        <f t="shared" si="10"/>
        <v/>
      </c>
      <c r="V50" s="23"/>
      <c r="W50" s="16">
        <f t="shared" si="11"/>
        <v>0</v>
      </c>
      <c r="X50" s="17">
        <f>SUMIF('[1]1.2 TB Historical Balances'!$B$14:$B$567,B50,'[1]1.2 TB Historical Balances'!$V$14:$V$567)</f>
        <v>0</v>
      </c>
      <c r="Y50" s="18">
        <f t="shared" si="12"/>
        <v>0</v>
      </c>
      <c r="Z50" s="19" t="str">
        <f t="shared" si="13"/>
        <v/>
      </c>
      <c r="AA50" s="23"/>
      <c r="AB50" s="16">
        <f t="shared" si="14"/>
        <v>0</v>
      </c>
      <c r="AC50" s="17">
        <f>SUMIF('[1]1.2 TB Historical Balances'!$B$14:$B$567,B50,'[1]1.2 TB Historical Balances'!$Y$14:$Y$567)</f>
        <v>0</v>
      </c>
      <c r="AD50" s="18">
        <f t="shared" si="15"/>
        <v>0</v>
      </c>
      <c r="AE50" s="19" t="str">
        <f t="shared" si="16"/>
        <v/>
      </c>
      <c r="AF50" s="23"/>
      <c r="AG50" s="16">
        <f t="shared" si="17"/>
        <v>0</v>
      </c>
      <c r="AH50" s="17">
        <f>SUMIF('[1]1.3 TB Projected Balances'!$B$14:$B$567,B50,'[1]1.3 TB Projected Balances'!$G$14:$G$567)</f>
        <v>0</v>
      </c>
      <c r="AI50" s="18">
        <f t="shared" si="18"/>
        <v>0</v>
      </c>
      <c r="AJ50" s="19" t="str">
        <f t="shared" si="19"/>
        <v/>
      </c>
      <c r="AK50" s="23"/>
      <c r="AL50" s="16">
        <f t="shared" si="20"/>
        <v>0</v>
      </c>
      <c r="AM50" s="17">
        <f>SUMIF('[1]1.3 TB Projected Balances'!$B$14:$B$567,B50,'[1]1.3 TB Projected Balances'!$H$14:$H$567)</f>
        <v>0</v>
      </c>
      <c r="AN50" s="18">
        <f t="shared" si="21"/>
        <v>0</v>
      </c>
      <c r="AO50" s="19" t="str">
        <f t="shared" si="22"/>
        <v/>
      </c>
    </row>
    <row r="51" spans="1:41" x14ac:dyDescent="0.2">
      <c r="A51" s="9" t="str">
        <f t="shared" si="23"/>
        <v>othe</v>
      </c>
      <c r="B51" s="10" t="s">
        <v>10</v>
      </c>
      <c r="C51" s="16">
        <f>SUMIF('[1]1.2 TB Historical Balances'!$B$14:$B$567,B51,'[1]1.2 TB Historical Balances'!$H$14:$H$567)</f>
        <v>0</v>
      </c>
      <c r="D51" s="17">
        <f>SUMIF('[1]1.2 TB Historical Balances'!$B$14:$B$567,B51,'[1]1.2 TB Historical Balances'!$J$14:$J$567)</f>
        <v>0</v>
      </c>
      <c r="E51" s="18">
        <f>D51-C51</f>
        <v>0</v>
      </c>
      <c r="F51" s="19" t="str">
        <f t="shared" si="1"/>
        <v/>
      </c>
      <c r="G51" s="23"/>
      <c r="H51" s="16">
        <f t="shared" si="2"/>
        <v>0</v>
      </c>
      <c r="I51" s="17">
        <f>SUMIF('[1]1.2 TB Historical Balances'!$B$14:$B$567,B51,'[1]1.2 TB Historical Balances'!$M$14:$M$567)</f>
        <v>0</v>
      </c>
      <c r="J51" s="18">
        <f t="shared" si="3"/>
        <v>0</v>
      </c>
      <c r="K51" s="19" t="str">
        <f t="shared" si="4"/>
        <v/>
      </c>
      <c r="L51" s="23"/>
      <c r="M51" s="16">
        <f t="shared" si="5"/>
        <v>0</v>
      </c>
      <c r="N51" s="17">
        <f>SUMIF('[1]1.2 TB Historical Balances'!$B$14:$B$567,B51,'[1]1.2 TB Historical Balances'!$P$14:$P$567)</f>
        <v>0</v>
      </c>
      <c r="O51" s="18">
        <f t="shared" si="6"/>
        <v>0</v>
      </c>
      <c r="P51" s="19" t="str">
        <f t="shared" si="7"/>
        <v/>
      </c>
      <c r="Q51" s="23"/>
      <c r="R51" s="16">
        <f t="shared" si="8"/>
        <v>0</v>
      </c>
      <c r="S51" s="17">
        <f>SUMIF('[1]1.2 TB Historical Balances'!$B$14:$B$567,B51,'[1]1.2 TB Historical Balances'!$S$14:$S$567)</f>
        <v>0</v>
      </c>
      <c r="T51" s="18">
        <f t="shared" si="9"/>
        <v>0</v>
      </c>
      <c r="U51" s="19" t="str">
        <f t="shared" si="10"/>
        <v/>
      </c>
      <c r="V51" s="23"/>
      <c r="W51" s="16">
        <f t="shared" si="11"/>
        <v>0</v>
      </c>
      <c r="X51" s="17">
        <f>SUMIF('[1]1.2 TB Historical Balances'!$B$14:$B$567,B51,'[1]1.2 TB Historical Balances'!$V$14:$V$567)</f>
        <v>0</v>
      </c>
      <c r="Y51" s="18">
        <f t="shared" si="12"/>
        <v>0</v>
      </c>
      <c r="Z51" s="19" t="str">
        <f t="shared" si="13"/>
        <v/>
      </c>
      <c r="AA51" s="23"/>
      <c r="AB51" s="16">
        <f t="shared" si="14"/>
        <v>0</v>
      </c>
      <c r="AC51" s="17">
        <f>SUMIF('[1]1.2 TB Historical Balances'!$B$14:$B$567,B51,'[1]1.2 TB Historical Balances'!$Y$14:$Y$567)</f>
        <v>0</v>
      </c>
      <c r="AD51" s="18">
        <f t="shared" si="15"/>
        <v>0</v>
      </c>
      <c r="AE51" s="19" t="str">
        <f t="shared" si="16"/>
        <v/>
      </c>
      <c r="AF51" s="23"/>
      <c r="AG51" s="16">
        <f t="shared" si="17"/>
        <v>0</v>
      </c>
      <c r="AH51" s="17">
        <f>SUMIF('[1]1.3 TB Projected Balances'!$B$14:$B$567,B51,'[1]1.3 TB Projected Balances'!$G$14:$G$567)</f>
        <v>0</v>
      </c>
      <c r="AI51" s="18">
        <f t="shared" si="18"/>
        <v>0</v>
      </c>
      <c r="AJ51" s="19" t="str">
        <f t="shared" si="19"/>
        <v/>
      </c>
      <c r="AK51" s="23"/>
      <c r="AL51" s="16">
        <f t="shared" si="20"/>
        <v>0</v>
      </c>
      <c r="AM51" s="17">
        <f>SUMIF('[1]1.3 TB Projected Balances'!$B$14:$B$567,B51,'[1]1.3 TB Projected Balances'!$H$14:$H$567)</f>
        <v>0</v>
      </c>
      <c r="AN51" s="18">
        <f t="shared" si="21"/>
        <v>0</v>
      </c>
      <c r="AO51" s="19" t="str">
        <f t="shared" si="22"/>
        <v/>
      </c>
    </row>
    <row r="52" spans="1:41" x14ac:dyDescent="0.2">
      <c r="A52" s="9" t="str">
        <f t="shared" si="23"/>
        <v>othe</v>
      </c>
      <c r="B52" s="10" t="s">
        <v>10</v>
      </c>
      <c r="C52" s="16">
        <f>SUMIF('[1]1.2 TB Historical Balances'!$B$14:$B$567,B52,'[1]1.2 TB Historical Balances'!$H$14:$H$567)</f>
        <v>0</v>
      </c>
      <c r="D52" s="17">
        <f>SUMIF('[1]1.2 TB Historical Balances'!$B$14:$B$567,B52,'[1]1.2 TB Historical Balances'!$J$14:$J$567)</f>
        <v>0</v>
      </c>
      <c r="E52" s="18">
        <f>D52-C52</f>
        <v>0</v>
      </c>
      <c r="F52" s="19" t="str">
        <f t="shared" si="1"/>
        <v/>
      </c>
      <c r="G52" s="23"/>
      <c r="H52" s="16">
        <f t="shared" si="2"/>
        <v>0</v>
      </c>
      <c r="I52" s="17">
        <f>SUMIF('[1]1.2 TB Historical Balances'!$B$14:$B$567,B52,'[1]1.2 TB Historical Balances'!$M$14:$M$567)</f>
        <v>0</v>
      </c>
      <c r="J52" s="18">
        <f t="shared" si="3"/>
        <v>0</v>
      </c>
      <c r="K52" s="19" t="str">
        <f t="shared" si="4"/>
        <v/>
      </c>
      <c r="L52" s="23"/>
      <c r="M52" s="16">
        <f t="shared" si="5"/>
        <v>0</v>
      </c>
      <c r="N52" s="17">
        <f>SUMIF('[1]1.2 TB Historical Balances'!$B$14:$B$567,B52,'[1]1.2 TB Historical Balances'!$P$14:$P$567)</f>
        <v>0</v>
      </c>
      <c r="O52" s="18">
        <f t="shared" si="6"/>
        <v>0</v>
      </c>
      <c r="P52" s="19" t="str">
        <f t="shared" si="7"/>
        <v/>
      </c>
      <c r="Q52" s="23"/>
      <c r="R52" s="16">
        <f t="shared" si="8"/>
        <v>0</v>
      </c>
      <c r="S52" s="17">
        <f>SUMIF('[1]1.2 TB Historical Balances'!$B$14:$B$567,B52,'[1]1.2 TB Historical Balances'!$S$14:$S$567)</f>
        <v>0</v>
      </c>
      <c r="T52" s="18">
        <f t="shared" si="9"/>
        <v>0</v>
      </c>
      <c r="U52" s="19" t="str">
        <f t="shared" si="10"/>
        <v/>
      </c>
      <c r="V52" s="23"/>
      <c r="W52" s="16">
        <f t="shared" si="11"/>
        <v>0</v>
      </c>
      <c r="X52" s="17">
        <f>SUMIF('[1]1.2 TB Historical Balances'!$B$14:$B$567,B52,'[1]1.2 TB Historical Balances'!$V$14:$V$567)</f>
        <v>0</v>
      </c>
      <c r="Y52" s="18">
        <f t="shared" si="12"/>
        <v>0</v>
      </c>
      <c r="Z52" s="19" t="str">
        <f t="shared" si="13"/>
        <v/>
      </c>
      <c r="AA52" s="23"/>
      <c r="AB52" s="16">
        <f t="shared" si="14"/>
        <v>0</v>
      </c>
      <c r="AC52" s="17">
        <f>SUMIF('[1]1.2 TB Historical Balances'!$B$14:$B$567,B52,'[1]1.2 TB Historical Balances'!$Y$14:$Y$567)</f>
        <v>0</v>
      </c>
      <c r="AD52" s="18">
        <f t="shared" si="15"/>
        <v>0</v>
      </c>
      <c r="AE52" s="19" t="str">
        <f t="shared" si="16"/>
        <v/>
      </c>
      <c r="AF52" s="23"/>
      <c r="AG52" s="16">
        <f t="shared" si="17"/>
        <v>0</v>
      </c>
      <c r="AH52" s="17">
        <f>SUMIF('[1]1.3 TB Projected Balances'!$B$14:$B$567,B52,'[1]1.3 TB Projected Balances'!$G$14:$G$567)</f>
        <v>0</v>
      </c>
      <c r="AI52" s="18">
        <f t="shared" si="18"/>
        <v>0</v>
      </c>
      <c r="AJ52" s="19" t="str">
        <f t="shared" si="19"/>
        <v/>
      </c>
      <c r="AK52" s="23"/>
      <c r="AL52" s="16">
        <f t="shared" si="20"/>
        <v>0</v>
      </c>
      <c r="AM52" s="17">
        <f>SUMIF('[1]1.3 TB Projected Balances'!$B$14:$B$567,B52,'[1]1.3 TB Projected Balances'!$H$14:$H$567)</f>
        <v>0</v>
      </c>
      <c r="AN52" s="18">
        <f t="shared" si="21"/>
        <v>0</v>
      </c>
      <c r="AO52" s="19" t="str">
        <f t="shared" si="22"/>
        <v/>
      </c>
    </row>
    <row r="53" spans="1:41" ht="21.75" thickBot="1" x14ac:dyDescent="0.6">
      <c r="A53" s="31"/>
      <c r="B53" s="32" t="s">
        <v>11</v>
      </c>
      <c r="C53" s="33">
        <f>SUM(C14:C36)+SUM(C37:C52)</f>
        <v>-6000</v>
      </c>
      <c r="D53" s="33">
        <f>SUM(D14:D36)+SUM(D37:D52)</f>
        <v>-44559.630000000005</v>
      </c>
      <c r="E53" s="33">
        <f>D53-C53</f>
        <v>-38559.630000000005</v>
      </c>
      <c r="F53" s="33">
        <f t="shared" si="1"/>
        <v>6.4266050000000003</v>
      </c>
      <c r="G53" s="33"/>
      <c r="H53" s="33">
        <f>SUM(H14:H36)+SUM(H37:H52)</f>
        <v>-44559.630000000005</v>
      </c>
      <c r="I53" s="33">
        <f>SUM(I14:I36)+SUM(I37:I52)</f>
        <v>-17762.019999999997</v>
      </c>
      <c r="J53" s="33">
        <f>I53-H53</f>
        <v>26797.610000000008</v>
      </c>
      <c r="K53" s="34">
        <f t="shared" si="4"/>
        <v>0.60138762373026899</v>
      </c>
      <c r="L53" s="33"/>
      <c r="M53" s="33">
        <f>SUM(M14:M36)+SUM(M37:M52)</f>
        <v>-17762.019999999997</v>
      </c>
      <c r="N53" s="33">
        <f>SUM(N14:N36)+SUM(N37:N52)</f>
        <v>-38058.1</v>
      </c>
      <c r="O53" s="33">
        <f t="shared" si="6"/>
        <v>-20296.080000000002</v>
      </c>
      <c r="P53" s="34">
        <f t="shared" si="7"/>
        <v>1.1426673317561857</v>
      </c>
      <c r="Q53" s="33"/>
      <c r="R53" s="33">
        <f>SUM(R14:R36)+SUM(R37:R52)</f>
        <v>-38058.1</v>
      </c>
      <c r="S53" s="33">
        <f>SUM(N14:N36)+SUM(N37:N52)</f>
        <v>-38058.1</v>
      </c>
      <c r="T53" s="33">
        <f>S53-R53</f>
        <v>0</v>
      </c>
      <c r="U53" s="34">
        <f t="shared" si="10"/>
        <v>0</v>
      </c>
      <c r="V53" s="33"/>
      <c r="W53" s="33">
        <f>SUM(W14:W36)+SUM(W37:W52)</f>
        <v>-1018.1800000000003</v>
      </c>
      <c r="X53" s="33">
        <f>SUM(N14:N36)+SUM(N37:N52)</f>
        <v>-38058.1</v>
      </c>
      <c r="Y53" s="33">
        <f>X53-W53</f>
        <v>-37039.919999999998</v>
      </c>
      <c r="Z53" s="34">
        <f t="shared" si="13"/>
        <v>36.378557818853238</v>
      </c>
      <c r="AA53" s="33"/>
      <c r="AB53" s="33">
        <f>SUM(AB14:AB36)+SUM(AB37:AB52)</f>
        <v>-50522.889999999992</v>
      </c>
      <c r="AC53" s="33">
        <f>SUM(S14:S36)+SUM(S37:S52)</f>
        <v>-1018.1800000000003</v>
      </c>
      <c r="AD53" s="33">
        <f>AC53-AB53</f>
        <v>49504.709999999992</v>
      </c>
      <c r="AE53" s="34">
        <f t="shared" si="16"/>
        <v>0.97984715442841852</v>
      </c>
      <c r="AF53" s="33"/>
      <c r="AG53" s="33">
        <f>SUM(AG14:AG36)+SUM(AG37:AG52)</f>
        <v>-39690.979999999996</v>
      </c>
      <c r="AH53" s="33">
        <f>SUM(X14:X36)+SUM(X37:X52)</f>
        <v>-50522.889999999992</v>
      </c>
      <c r="AI53" s="33">
        <f>AH53-AG53</f>
        <v>-10831.909999999996</v>
      </c>
      <c r="AJ53" s="34">
        <f t="shared" si="19"/>
        <v>0.27290608596713906</v>
      </c>
      <c r="AK53" s="33"/>
      <c r="AL53" s="33">
        <f>SUM(AL14:AL36)+SUM(AL37:AL52)</f>
        <v>-116632.03</v>
      </c>
      <c r="AM53" s="33">
        <f>SUM(AM14:AM36)+SUM(AM37:AM52)</f>
        <v>-55464.194799999997</v>
      </c>
      <c r="AN53" s="33">
        <f>AM53-AL53</f>
        <v>61167.835200000001</v>
      </c>
      <c r="AO53" s="34">
        <f t="shared" si="22"/>
        <v>0.52445143242383763</v>
      </c>
    </row>
    <row r="54" spans="1:41" ht="13.5" thickBot="1" x14ac:dyDescent="0.25"/>
    <row r="55" spans="1:41" x14ac:dyDescent="0.2">
      <c r="A55" s="35"/>
      <c r="B55" s="36" t="s">
        <v>12</v>
      </c>
      <c r="C55" s="37">
        <f t="shared" ref="C55:E56" si="24">C14</f>
        <v>0</v>
      </c>
      <c r="D55" s="37">
        <f t="shared" si="24"/>
        <v>-8156</v>
      </c>
      <c r="E55" s="37">
        <f t="shared" si="24"/>
        <v>-8156</v>
      </c>
      <c r="F55" s="38" t="str">
        <f t="shared" si="1"/>
        <v/>
      </c>
      <c r="G55" s="36"/>
      <c r="H55" s="37">
        <f t="shared" ref="H55:J56" si="25">H14</f>
        <v>-8156</v>
      </c>
      <c r="I55" s="37">
        <f t="shared" si="25"/>
        <v>-6985</v>
      </c>
      <c r="J55" s="37">
        <f t="shared" si="25"/>
        <v>-6985</v>
      </c>
      <c r="K55" s="38">
        <f t="shared" si="4"/>
        <v>0.14357528200098088</v>
      </c>
      <c r="L55" s="36"/>
      <c r="M55" s="37">
        <f t="shared" ref="M55:O56" si="26">M14</f>
        <v>-6985</v>
      </c>
      <c r="N55" s="37">
        <f t="shared" si="26"/>
        <v>-9142.17</v>
      </c>
      <c r="O55" s="37">
        <f t="shared" si="26"/>
        <v>-2157.17</v>
      </c>
      <c r="P55" s="38">
        <f>IF(M55,ABS((N55-M55)/M55),"")</f>
        <v>0.30882891911238369</v>
      </c>
      <c r="Q55" s="36"/>
      <c r="R55" s="37">
        <f t="shared" ref="R55:T56" si="27">R14</f>
        <v>-9142.17</v>
      </c>
      <c r="S55" s="37">
        <f t="shared" si="27"/>
        <v>-7995</v>
      </c>
      <c r="T55" s="37">
        <f t="shared" si="27"/>
        <v>1147.17</v>
      </c>
      <c r="U55" s="38">
        <f>IF(R55,ABS((S55-R55)/R55),"")</f>
        <v>0.1254811494426378</v>
      </c>
      <c r="V55" s="36"/>
      <c r="W55" s="37">
        <f t="shared" ref="W55:Y56" si="28">W14</f>
        <v>-7995</v>
      </c>
      <c r="X55" s="37">
        <f t="shared" si="28"/>
        <v>-5580</v>
      </c>
      <c r="Y55" s="37">
        <f t="shared" si="28"/>
        <v>2415</v>
      </c>
      <c r="Z55" s="39">
        <f>IF(W55,ABS((X55-W55)/W55),"")</f>
        <v>0.30206378986866794</v>
      </c>
      <c r="AA55" s="36"/>
      <c r="AB55" s="37">
        <f t="shared" ref="AB55:AD56" si="29">AB14</f>
        <v>-5580</v>
      </c>
      <c r="AC55" s="37">
        <f t="shared" si="29"/>
        <v>-9731</v>
      </c>
      <c r="AD55" s="37">
        <f t="shared" si="29"/>
        <v>-4151</v>
      </c>
      <c r="AE55" s="39">
        <f>IF(AB55,ABS((AC55-AB55)/AB55),"")</f>
        <v>0.74390681003584225</v>
      </c>
      <c r="AF55" s="36"/>
      <c r="AG55" s="37">
        <f t="shared" ref="AG55:AI56" si="30">AG14</f>
        <v>-9731</v>
      </c>
      <c r="AH55" s="37">
        <f t="shared" si="30"/>
        <v>-7271.55</v>
      </c>
      <c r="AI55" s="37">
        <f t="shared" si="30"/>
        <v>2459.4499999999998</v>
      </c>
      <c r="AJ55" s="39">
        <f>IF(AG55,ABS((AH55-AG55)/AG55),"")</f>
        <v>0.25274380844723049</v>
      </c>
      <c r="AK55" s="36"/>
      <c r="AL55" s="37">
        <f t="shared" ref="AL55:AN56" si="31">AL14</f>
        <v>-7271.55</v>
      </c>
      <c r="AM55" s="37">
        <f t="shared" si="31"/>
        <v>-6206.7</v>
      </c>
      <c r="AN55" s="37">
        <f t="shared" si="31"/>
        <v>1064.8500000000004</v>
      </c>
      <c r="AO55" s="39">
        <f>IF(AL55,ABS((AM55-AL55)/AL55),"")</f>
        <v>0.14644058006889871</v>
      </c>
    </row>
    <row r="56" spans="1:41" x14ac:dyDescent="0.2">
      <c r="A56" s="40"/>
      <c r="B56" s="41" t="s">
        <v>13</v>
      </c>
      <c r="C56" s="42">
        <f t="shared" si="24"/>
        <v>0</v>
      </c>
      <c r="D56" s="42">
        <f t="shared" si="24"/>
        <v>-5624.02</v>
      </c>
      <c r="E56" s="42">
        <f t="shared" si="24"/>
        <v>-5624.02</v>
      </c>
      <c r="F56" s="19" t="str">
        <f t="shared" si="1"/>
        <v/>
      </c>
      <c r="G56" s="41"/>
      <c r="H56" s="42">
        <f t="shared" si="25"/>
        <v>-5624.02</v>
      </c>
      <c r="I56" s="42">
        <f t="shared" si="25"/>
        <v>-7192.46</v>
      </c>
      <c r="J56" s="42">
        <f t="shared" si="25"/>
        <v>-7192.46</v>
      </c>
      <c r="K56" s="19">
        <f t="shared" si="4"/>
        <v>0.27888236528319593</v>
      </c>
      <c r="L56" s="41"/>
      <c r="M56" s="42">
        <f t="shared" si="26"/>
        <v>-7192.46</v>
      </c>
      <c r="N56" s="42">
        <f t="shared" si="26"/>
        <v>-7545.52</v>
      </c>
      <c r="O56" s="42">
        <f t="shared" si="26"/>
        <v>-353.0600000000004</v>
      </c>
      <c r="P56" s="19">
        <f>IF(M56,ABS((N56-M56)/M56),"")</f>
        <v>4.9087516649380103E-2</v>
      </c>
      <c r="Q56" s="41"/>
      <c r="R56" s="42">
        <f t="shared" si="27"/>
        <v>-7545.52</v>
      </c>
      <c r="S56" s="42">
        <f t="shared" si="27"/>
        <v>-6479.74</v>
      </c>
      <c r="T56" s="42">
        <f t="shared" si="27"/>
        <v>1065.7800000000007</v>
      </c>
      <c r="U56" s="19">
        <f>IF(R56,ABS((S56-R56)/R56),"")</f>
        <v>0.1412467265344205</v>
      </c>
      <c r="V56" s="41"/>
      <c r="W56" s="42">
        <f t="shared" si="28"/>
        <v>-6479.74</v>
      </c>
      <c r="X56" s="42">
        <f t="shared" si="28"/>
        <v>-5781.98</v>
      </c>
      <c r="Y56" s="42">
        <f t="shared" si="28"/>
        <v>697.76000000000022</v>
      </c>
      <c r="Z56" s="43">
        <f>IF(W56,ABS((X56-W56)/W56),"")</f>
        <v>0.10768333297323662</v>
      </c>
      <c r="AA56" s="41"/>
      <c r="AB56" s="42">
        <f t="shared" si="29"/>
        <v>-5781.98</v>
      </c>
      <c r="AC56" s="42">
        <f t="shared" si="29"/>
        <v>-5682.43</v>
      </c>
      <c r="AD56" s="42">
        <f t="shared" si="29"/>
        <v>99.549999999999272</v>
      </c>
      <c r="AE56" s="43">
        <f>IF(AB56,ABS((AC56-AB56)/AB56),"")</f>
        <v>1.7217285428174998E-2</v>
      </c>
      <c r="AF56" s="41"/>
      <c r="AG56" s="42">
        <f t="shared" si="30"/>
        <v>-5682.43</v>
      </c>
      <c r="AH56" s="42">
        <f t="shared" si="30"/>
        <v>-5114.87</v>
      </c>
      <c r="AI56" s="42">
        <f t="shared" si="30"/>
        <v>567.5600000000004</v>
      </c>
      <c r="AJ56" s="43">
        <f>IF(AG56,ABS((AH56-AG56)/AG56),"")</f>
        <v>9.9879804942603845E-2</v>
      </c>
      <c r="AK56" s="41"/>
      <c r="AL56" s="42">
        <f t="shared" si="31"/>
        <v>-5114.87</v>
      </c>
      <c r="AM56" s="42">
        <f t="shared" si="31"/>
        <v>-5355</v>
      </c>
      <c r="AN56" s="42">
        <f t="shared" si="31"/>
        <v>-240.13000000000011</v>
      </c>
      <c r="AO56" s="43">
        <f>IF(AL56,ABS((AM56-AL56)/AL56),"")</f>
        <v>4.6947429748947701E-2</v>
      </c>
    </row>
    <row r="57" spans="1:41" x14ac:dyDescent="0.2">
      <c r="A57" s="40"/>
      <c r="B57" s="41" t="s">
        <v>14</v>
      </c>
      <c r="C57" s="42">
        <f>SUM(C16:C24)</f>
        <v>0</v>
      </c>
      <c r="D57" s="42">
        <f>SUM(D16:D24)</f>
        <v>-16923.099999999999</v>
      </c>
      <c r="E57" s="42">
        <f>SUM(E16:E24)</f>
        <v>-16923.099999999999</v>
      </c>
      <c r="F57" s="19" t="str">
        <f t="shared" si="1"/>
        <v/>
      </c>
      <c r="G57" s="41"/>
      <c r="H57" s="42">
        <f>SUM(H16:H24)</f>
        <v>-16923.099999999999</v>
      </c>
      <c r="I57" s="42">
        <f>SUM(I16:I24)</f>
        <v>-19937.559999999998</v>
      </c>
      <c r="J57" s="42">
        <f>SUM(J16:J24)</f>
        <v>-19937.559999999998</v>
      </c>
      <c r="K57" s="19">
        <f t="shared" si="4"/>
        <v>0.17812693891781053</v>
      </c>
      <c r="L57" s="41"/>
      <c r="M57" s="42">
        <f>SUM(M16:M24)</f>
        <v>-19937.559999999998</v>
      </c>
      <c r="N57" s="42">
        <f>SUM(N16:N24)</f>
        <v>-21216.45</v>
      </c>
      <c r="O57" s="42">
        <f>SUM(O16:O24)</f>
        <v>-1278.8900000000012</v>
      </c>
      <c r="P57" s="19">
        <f>IF(M57,ABS((N57-M57)/M57),"")</f>
        <v>6.4144759940534507E-2</v>
      </c>
      <c r="Q57" s="41"/>
      <c r="R57" s="42">
        <f>SUM(R16:R24)</f>
        <v>-21216.45</v>
      </c>
      <c r="S57" s="42">
        <f>SUM(S16:S24)</f>
        <v>-16224.710000000001</v>
      </c>
      <c r="T57" s="42">
        <f>SUM(T16:T24)</f>
        <v>4991.74</v>
      </c>
      <c r="U57" s="19">
        <f>IF(R57,ABS((S57-R57)/R57),"")</f>
        <v>0.23527687242681974</v>
      </c>
      <c r="V57" s="41"/>
      <c r="W57" s="42">
        <f>SUM(W16:W24)</f>
        <v>-16224.710000000001</v>
      </c>
      <c r="X57" s="42">
        <f>SUM(X16:X24)</f>
        <v>-16608.690000000002</v>
      </c>
      <c r="Y57" s="42">
        <f>SUM(Y16:Y24)</f>
        <v>-383.98</v>
      </c>
      <c r="Z57" s="43">
        <f>IF(W57,ABS((X57-W57)/W57),"")</f>
        <v>2.3666370616177507E-2</v>
      </c>
      <c r="AA57" s="41"/>
      <c r="AB57" s="42">
        <f>SUM(AB16:AB24)</f>
        <v>-16608.690000000002</v>
      </c>
      <c r="AC57" s="42">
        <f>SUM(AC16:AC24)</f>
        <v>-16357.49</v>
      </c>
      <c r="AD57" s="42">
        <f>SUM(AD16:AD24)</f>
        <v>251.20000000000027</v>
      </c>
      <c r="AE57" s="43">
        <f>IF(AB57,ABS((AC57-AB57)/AB57),"")</f>
        <v>1.5124612476962512E-2</v>
      </c>
      <c r="AF57" s="41"/>
      <c r="AG57" s="42">
        <f>SUM(AG16:AG24)</f>
        <v>-16357.49</v>
      </c>
      <c r="AH57" s="42">
        <f>SUM(AH16:AH24)</f>
        <v>-20974.53</v>
      </c>
      <c r="AI57" s="42">
        <f>SUM(AI16:AI24)</f>
        <v>-4617.04</v>
      </c>
      <c r="AJ57" s="43">
        <f>IF(AG57,ABS((AH57-AG57)/AG57),"")</f>
        <v>0.28225846385967523</v>
      </c>
      <c r="AK57" s="41"/>
      <c r="AL57" s="42">
        <f>SUM(AL16:AL24)</f>
        <v>-20974.53</v>
      </c>
      <c r="AM57" s="42">
        <f>SUM(AM16:AM24)</f>
        <v>-21086.594799999999</v>
      </c>
      <c r="AN57" s="42">
        <f>SUM(AN16:AN24)</f>
        <v>-112.06479999999965</v>
      </c>
      <c r="AO57" s="43">
        <f>IF(AL57,ABS((AM57-AL57)/AL57),"")</f>
        <v>5.3428992211029336E-3</v>
      </c>
    </row>
    <row r="58" spans="1:41" x14ac:dyDescent="0.2">
      <c r="A58" s="40"/>
      <c r="B58" s="41" t="s">
        <v>15</v>
      </c>
      <c r="C58" s="42">
        <f>SUM(C26:C52)</f>
        <v>0</v>
      </c>
      <c r="D58" s="42">
        <f>SUM(D26:D52)</f>
        <v>-13856.51</v>
      </c>
      <c r="E58" s="42">
        <f>SUM(E26:E52)</f>
        <v>-13856.51</v>
      </c>
      <c r="F58" s="19" t="str">
        <f t="shared" si="1"/>
        <v/>
      </c>
      <c r="G58" s="41"/>
      <c r="H58" s="42">
        <f>SUM(H26:H52)</f>
        <v>-13856.51</v>
      </c>
      <c r="I58" s="42">
        <f>SUM(I26:I52)</f>
        <v>16353</v>
      </c>
      <c r="J58" s="42">
        <f>SUM(J26:J52)</f>
        <v>16353</v>
      </c>
      <c r="K58" s="19">
        <f t="shared" si="4"/>
        <v>2.1801673004241331</v>
      </c>
      <c r="L58" s="41"/>
      <c r="M58" s="42">
        <f>SUM(M26:M52)</f>
        <v>16353</v>
      </c>
      <c r="N58" s="42">
        <f>SUM(N26:N52)</f>
        <v>-153.95999999999913</v>
      </c>
      <c r="O58" s="42">
        <f>SUM(O26:O52)</f>
        <v>-16506.96</v>
      </c>
      <c r="P58" s="19">
        <f>IF(M58,ABS((N58-M58)/M58),"")</f>
        <v>1.0094147862777472</v>
      </c>
      <c r="Q58" s="41"/>
      <c r="R58" s="42">
        <f>SUM(R26:R52)</f>
        <v>-153.95999999999913</v>
      </c>
      <c r="S58" s="42">
        <f>SUM(S26:S52)</f>
        <v>29681.27</v>
      </c>
      <c r="T58" s="42">
        <f>SUM(T26:T52)</f>
        <v>29835.23</v>
      </c>
      <c r="U58" s="19">
        <f>IF(R58,ABS((S58-R58)/R58),"")</f>
        <v>193.78559366069217</v>
      </c>
      <c r="V58" s="41"/>
      <c r="W58" s="42">
        <f>SUM(W26:W52)</f>
        <v>29681.27</v>
      </c>
      <c r="X58" s="42">
        <f>SUM(X26:X52)</f>
        <v>-22552.22</v>
      </c>
      <c r="Y58" s="42">
        <f>SUM(Y26:Y52)</f>
        <v>-52233.49</v>
      </c>
      <c r="Z58" s="43">
        <f>IF(W58,ABS((X58-W58)/W58),"")</f>
        <v>1.7598131751100949</v>
      </c>
      <c r="AA58" s="41"/>
      <c r="AB58" s="42">
        <f>SUM(AB26:AB52)</f>
        <v>-22552.22</v>
      </c>
      <c r="AC58" s="42">
        <f>SUM(AC26:AC52)</f>
        <v>-7920.0600000000013</v>
      </c>
      <c r="AD58" s="42">
        <f>SUM(AD26:AD52)</f>
        <v>14632.159999999998</v>
      </c>
      <c r="AE58" s="43">
        <f>IF(AB58,ABS((AC58-AB58)/AB58),"")</f>
        <v>0.6488124007303937</v>
      </c>
      <c r="AF58" s="41"/>
      <c r="AG58" s="42">
        <f>SUM(AG26:AG52)</f>
        <v>-7920.0600000000013</v>
      </c>
      <c r="AH58" s="42">
        <f>SUM(AH26:AH52)</f>
        <v>-83271.079999999987</v>
      </c>
      <c r="AI58" s="42">
        <f>SUM(AI26:AI52)</f>
        <v>-75351.019999999975</v>
      </c>
      <c r="AJ58" s="43">
        <f>IF(AG58,ABS((AH58-AG58)/AG58),"")</f>
        <v>9.5139456014222077</v>
      </c>
      <c r="AK58" s="41"/>
      <c r="AL58" s="42">
        <f>SUM(AL26:AL52)</f>
        <v>-83271.079999999987</v>
      </c>
      <c r="AM58" s="42">
        <f>SUM(AM26:AM52)</f>
        <v>-22815.899999999998</v>
      </c>
      <c r="AN58" s="42">
        <f>SUM(AN26:AN52)</f>
        <v>60455.179999999986</v>
      </c>
      <c r="AO58" s="43">
        <f>IF(AL58,ABS((AM58-AL58)/AL58),"")</f>
        <v>0.72600451441244673</v>
      </c>
    </row>
    <row r="59" spans="1:41" ht="13.5" thickBot="1" x14ac:dyDescent="0.25">
      <c r="A59" s="44"/>
      <c r="B59" s="45" t="s">
        <v>11</v>
      </c>
      <c r="C59" s="46">
        <f>SUM(C55:C58)</f>
        <v>0</v>
      </c>
      <c r="D59" s="46">
        <f>SUM(D55:D58)</f>
        <v>-44559.63</v>
      </c>
      <c r="E59" s="46">
        <f>SUM(E55:E58)</f>
        <v>-44559.63</v>
      </c>
      <c r="F59" s="47" t="str">
        <f t="shared" si="1"/>
        <v/>
      </c>
      <c r="G59" s="45"/>
      <c r="H59" s="46">
        <f>SUM(H55:H58)</f>
        <v>-44559.63</v>
      </c>
      <c r="I59" s="46">
        <f>SUM(I55:I58)</f>
        <v>-17762.019999999997</v>
      </c>
      <c r="J59" s="46">
        <f>SUM(J55:J58)</f>
        <v>-17762.019999999997</v>
      </c>
      <c r="K59" s="47">
        <f t="shared" si="4"/>
        <v>0.60138762373026888</v>
      </c>
      <c r="L59" s="45"/>
      <c r="M59" s="46">
        <f>SUM(M55:M58)</f>
        <v>-17762.019999999997</v>
      </c>
      <c r="N59" s="46">
        <f>SUM(N55:N58)</f>
        <v>-38058.1</v>
      </c>
      <c r="O59" s="46">
        <f>SUM(O55:O58)</f>
        <v>-20296.080000000002</v>
      </c>
      <c r="P59" s="47">
        <f>IF(M59,ABS((N59-M59)/M59),"")</f>
        <v>1.1426673317561857</v>
      </c>
      <c r="Q59" s="45"/>
      <c r="R59" s="46">
        <f>SUM(R55:R58)</f>
        <v>-38058.1</v>
      </c>
      <c r="S59" s="46">
        <f>SUM(S55:S58)</f>
        <v>-1018.1800000000003</v>
      </c>
      <c r="T59" s="46">
        <f>SUM(T55:T58)</f>
        <v>37039.919999999998</v>
      </c>
      <c r="U59" s="47">
        <f>IF(R59,ABS((S59-R59)/R59),"")</f>
        <v>0.97324669387068719</v>
      </c>
      <c r="V59" s="45"/>
      <c r="W59" s="46">
        <f>SUM(W55:W58)</f>
        <v>-1018.1800000000003</v>
      </c>
      <c r="X59" s="46">
        <f>SUM(X55:X58)</f>
        <v>-50522.89</v>
      </c>
      <c r="Y59" s="46">
        <f>SUM(Y55:Y58)</f>
        <v>-49504.71</v>
      </c>
      <c r="Z59" s="48">
        <f>IF(W59,ABS((X59-W59)/W59),"")</f>
        <v>48.620784144257385</v>
      </c>
      <c r="AA59" s="45"/>
      <c r="AB59" s="46">
        <f>SUM(AB55:AB58)</f>
        <v>-50522.89</v>
      </c>
      <c r="AC59" s="46">
        <f>SUM(AC55:AC58)</f>
        <v>-39690.979999999996</v>
      </c>
      <c r="AD59" s="46">
        <f>SUM(AD55:AD58)</f>
        <v>10831.909999999998</v>
      </c>
      <c r="AE59" s="48">
        <f>IF(AB59,ABS((AC59-AB59)/AB59),"")</f>
        <v>0.21439608858479797</v>
      </c>
      <c r="AF59" s="45"/>
      <c r="AG59" s="46">
        <f>SUM(AG55:AG58)</f>
        <v>-39690.979999999996</v>
      </c>
      <c r="AH59" s="46">
        <f>SUM(AH55:AH58)</f>
        <v>-116632.02999999998</v>
      </c>
      <c r="AI59" s="46">
        <f>SUM(AI55:AI58)</f>
        <v>-76941.049999999974</v>
      </c>
      <c r="AJ59" s="48">
        <f>IF(AG59,ABS((AH59-AG59)/AG59),"")</f>
        <v>1.938502148347055</v>
      </c>
      <c r="AK59" s="45"/>
      <c r="AL59" s="46">
        <f>SUM(AL55:AL58)</f>
        <v>-116632.02999999998</v>
      </c>
      <c r="AM59" s="46">
        <f>SUM(AM55:AM58)</f>
        <v>-55464.194799999997</v>
      </c>
      <c r="AN59" s="46">
        <f>SUM(AN55:AN58)</f>
        <v>61167.835199999987</v>
      </c>
      <c r="AO59" s="48">
        <f>IF(AL59,ABS((AM59-AL59)/AL59),"")</f>
        <v>0.52445143242383752</v>
      </c>
    </row>
  </sheetData>
  <sheetProtection selectLockedCells="1" selectUnlockedCells="1"/>
  <mergeCells count="2">
    <mergeCell ref="C8:N8"/>
    <mergeCell ref="C9:N9"/>
  </mergeCells>
  <dataValidations count="1">
    <dataValidation type="list" allowBlank="1" showInputMessage="1" showErrorMessage="1" sqref="W11:X11 Q11:S11 L11:N11 C11:D11 G11:I11 AB11:AC11 AG11:AH11 AL11:AM11" xr:uid="{4D23DFEF-D5E9-459F-A459-95A650896C6C}">
      <formula1>"CGAAP,MIFRS,USGAAP,ASPE"</formula1>
      <formula2>0</formula2>
    </dataValidation>
  </dataValidations>
  <pageMargins left="0.75" right="0.75" top="1" bottom="1" header="0.51180555555555551" footer="0.51180555555555551"/>
  <pageSetup scale="32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 2-H Other_Oper_Rev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Tandem Energy Services</dc:creator>
  <cp:lastModifiedBy>Tandem Energy Services</cp:lastModifiedBy>
  <dcterms:created xsi:type="dcterms:W3CDTF">2019-04-15T13:19:16Z</dcterms:created>
  <dcterms:modified xsi:type="dcterms:W3CDTF">2019-04-15T13:21:52Z</dcterms:modified>
</cp:coreProperties>
</file>